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iles\ElecEncrypted\PGE\SmartAC\SmartAC 2024\Models\Protocol Tables\"/>
    </mc:Choice>
  </mc:AlternateContent>
  <xr:revisionPtr revIDLastSave="0" documentId="13_ncr:1_{0763ADC7-DD7C-4566-89AB-854CDFDFD042}" xr6:coauthVersionLast="47" xr6:coauthVersionMax="47" xr10:uidLastSave="{00000000-0000-0000-0000-000000000000}"/>
  <bookViews>
    <workbookView xWindow="-23090" yWindow="2130" windowWidth="29850" windowHeight="17710" xr2:uid="{C7DF85A1-08A3-4AD3-96F0-64CE9BB1F7F2}"/>
  </bookViews>
  <sheets>
    <sheet name="Table" sheetId="4" r:id="rId1"/>
    <sheet name="Lookups" sheetId="2" r:id="rId2"/>
    <sheet name="Data" sheetId="1" r:id="rId3"/>
  </sheets>
  <externalReferences>
    <externalReference r:id="rId4"/>
  </externalReferences>
  <definedNames>
    <definedName name="_xlnm._FilterDatabase" localSheetId="2" hidden="1">Data!$A$1:$FC$7543</definedName>
    <definedName name="_xlnm._FilterDatabase" localSheetId="1" hidden="1">Lookups!$A$53:$G$4663</definedName>
    <definedName name="Called">Lookups!$Q$7</definedName>
    <definedName name="_xlnm.Criteria">Lookups!$C$3:$F$4</definedName>
    <definedName name="data">Data!$A$1:$FC$7543</definedName>
    <definedName name="date">Table!$C$8</definedName>
    <definedName name="date_list">Lookups!$D$8:$D$25</definedName>
    <definedName name="Enrolled">Lookups!$Q$8</definedName>
    <definedName name="Enrollment">[1]Lookups!$S$8</definedName>
    <definedName name="flag_confidential">Lookups!$Q$10</definedName>
    <definedName name="flag_no_event">Lookups!$Q$9</definedName>
    <definedName name="lca">Table!$C$10</definedName>
    <definedName name="lca_list">Lookups!$F$8:$F$15</definedName>
    <definedName name="No_Subgroup">Lookups!$Q$15</definedName>
    <definedName name="_xlnm.Print_Area" localSheetId="0">Table!$A$1:$V$67</definedName>
    <definedName name="Result_type">Table!$C$7</definedName>
    <definedName name="Result_type_list">Lookups!$C$8:$C$9</definedName>
    <definedName name="subgroup">Table!$C$11</definedName>
    <definedName name="subgroup_list">Lookups!$G$8:$G$24</definedName>
    <definedName name="sublap">Table!$C$9</definedName>
    <definedName name="sublap_list">Lookups!$E$8:$E$20</definedName>
    <definedName name="table_for_expost_private" localSheetId="2">Data!$A$1:$FC$2857</definedName>
    <definedName name="Time">Table!$C$6</definedName>
    <definedName name="Time_list">Lookups!$B$8:$B$9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2" l="1"/>
  <c r="A12" i="4"/>
  <c r="C4" i="2" l="1"/>
  <c r="F4" i="2"/>
  <c r="D4" i="2"/>
  <c r="E4" i="2"/>
  <c r="E10" i="4"/>
  <c r="K33" i="4"/>
  <c r="J33" i="4"/>
  <c r="I33" i="4"/>
  <c r="M6" i="4"/>
  <c r="J6" i="4"/>
  <c r="I18" i="2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I37" i="2" s="1"/>
  <c r="I38" i="2" s="1"/>
  <c r="I39" i="2" s="1"/>
  <c r="I40" i="2" s="1"/>
  <c r="M33" i="4"/>
  <c r="K6" i="4"/>
  <c r="I6" i="4"/>
  <c r="Q15" i="2" l="1"/>
  <c r="I3" i="2"/>
  <c r="I4" i="2" s="1"/>
  <c r="Q9" i="2"/>
  <c r="E12" i="4" l="1"/>
  <c r="Q12" i="2"/>
  <c r="Q11" i="2"/>
  <c r="Q14" i="2"/>
  <c r="Q13" i="2"/>
  <c r="Q7" i="2"/>
  <c r="Q10" i="2"/>
  <c r="J9" i="2"/>
  <c r="J13" i="2"/>
  <c r="E6" i="4"/>
  <c r="Q8" i="2"/>
  <c r="M4" i="4" s="1"/>
  <c r="N32" i="4" l="1"/>
  <c r="I32" i="4"/>
  <c r="L32" i="4"/>
  <c r="J40" i="2" s="1"/>
  <c r="O32" i="4"/>
  <c r="M32" i="4"/>
  <c r="P32" i="4"/>
  <c r="K32" i="4"/>
  <c r="L29" i="4"/>
  <c r="J37" i="2" s="1"/>
  <c r="M25" i="4"/>
  <c r="N9" i="4"/>
  <c r="I18" i="4"/>
  <c r="K29" i="4"/>
  <c r="P26" i="4"/>
  <c r="P20" i="4"/>
  <c r="L18" i="4"/>
  <c r="J26" i="2" s="1"/>
  <c r="M31" i="4"/>
  <c r="N22" i="4"/>
  <c r="O14" i="4"/>
  <c r="P29" i="4"/>
  <c r="K24" i="4"/>
  <c r="M14" i="4"/>
  <c r="P24" i="4"/>
  <c r="N25" i="4"/>
  <c r="I22" i="4"/>
  <c r="P9" i="4"/>
  <c r="O13" i="4"/>
  <c r="N24" i="4"/>
  <c r="P30" i="4"/>
  <c r="N31" i="4"/>
  <c r="I28" i="4"/>
  <c r="I19" i="4"/>
  <c r="L13" i="4"/>
  <c r="J21" i="2" s="1"/>
  <c r="K17" i="4"/>
  <c r="I12" i="4"/>
  <c r="N27" i="4"/>
  <c r="O12" i="4"/>
  <c r="P19" i="4"/>
  <c r="I9" i="4"/>
  <c r="K27" i="4"/>
  <c r="P17" i="4"/>
  <c r="O9" i="4"/>
  <c r="M12" i="4"/>
  <c r="L15" i="4"/>
  <c r="J23" i="2" s="1"/>
  <c r="I29" i="4"/>
  <c r="M9" i="4"/>
  <c r="K21" i="4"/>
  <c r="O28" i="4"/>
  <c r="I23" i="4"/>
  <c r="K18" i="4"/>
  <c r="P12" i="4"/>
  <c r="K10" i="4"/>
  <c r="M24" i="4"/>
  <c r="M16" i="4"/>
  <c r="L25" i="4"/>
  <c r="J33" i="2" s="1"/>
  <c r="L23" i="4"/>
  <c r="J31" i="2" s="1"/>
  <c r="L16" i="4"/>
  <c r="J24" i="2" s="1"/>
  <c r="N13" i="4"/>
  <c r="I11" i="4"/>
  <c r="M27" i="4"/>
  <c r="P28" i="4"/>
  <c r="L31" i="4"/>
  <c r="J39" i="2" s="1"/>
  <c r="K22" i="4"/>
  <c r="O11" i="4"/>
  <c r="O19" i="4"/>
  <c r="N10" i="4"/>
  <c r="M30" i="4"/>
  <c r="N16" i="4"/>
  <c r="N12" i="4"/>
  <c r="L22" i="4"/>
  <c r="J30" i="2" s="1"/>
  <c r="M23" i="4"/>
  <c r="K23" i="4"/>
  <c r="M20" i="4"/>
  <c r="N11" i="4"/>
  <c r="K19" i="4"/>
  <c r="P15" i="4"/>
  <c r="P11" i="4"/>
  <c r="K26" i="4"/>
  <c r="P23" i="4"/>
  <c r="M17" i="4"/>
  <c r="I14" i="4"/>
  <c r="M29" i="4"/>
  <c r="M18" i="4"/>
  <c r="L19" i="4"/>
  <c r="J27" i="2" s="1"/>
  <c r="K15" i="4"/>
  <c r="I26" i="4"/>
  <c r="L10" i="4"/>
  <c r="J18" i="2" s="1"/>
  <c r="K30" i="4"/>
  <c r="L21" i="4"/>
  <c r="J29" i="2" s="1"/>
  <c r="I16" i="4"/>
  <c r="P14" i="4"/>
  <c r="N20" i="4"/>
  <c r="O10" i="4"/>
  <c r="N30" i="4"/>
  <c r="O15" i="4"/>
  <c r="N18" i="4"/>
  <c r="K20" i="4"/>
  <c r="I24" i="4"/>
  <c r="K14" i="4"/>
  <c r="I25" i="4"/>
  <c r="M19" i="4"/>
  <c r="K28" i="4"/>
  <c r="L26" i="4"/>
  <c r="J34" i="2" s="1"/>
  <c r="N23" i="4"/>
  <c r="I27" i="4"/>
  <c r="N17" i="4"/>
  <c r="I15" i="4"/>
  <c r="I31" i="4"/>
  <c r="O25" i="4"/>
  <c r="N26" i="4"/>
  <c r="I30" i="4"/>
  <c r="K11" i="4"/>
  <c r="O21" i="4"/>
  <c r="K12" i="4"/>
  <c r="O31" i="4"/>
  <c r="L9" i="4"/>
  <c r="J17" i="2" s="1"/>
  <c r="I20" i="4"/>
  <c r="N29" i="4"/>
  <c r="L24" i="4"/>
  <c r="J32" i="2" s="1"/>
  <c r="N14" i="4"/>
  <c r="P21" i="4"/>
  <c r="O18" i="4"/>
  <c r="I17" i="4"/>
  <c r="M22" i="4"/>
  <c r="I10" i="4"/>
  <c r="L27" i="4"/>
  <c r="J35" i="2" s="1"/>
  <c r="K13" i="4"/>
  <c r="N28" i="4"/>
  <c r="N21" i="4"/>
  <c r="M13" i="4"/>
  <c r="Q13" i="4" s="1"/>
  <c r="M10" i="4"/>
  <c r="L30" i="4"/>
  <c r="J38" i="2" s="1"/>
  <c r="M21" i="4"/>
  <c r="N15" i="4"/>
  <c r="N19" i="4"/>
  <c r="K16" i="4"/>
  <c r="M26" i="4"/>
  <c r="P16" i="4"/>
  <c r="P13" i="4"/>
  <c r="O24" i="4"/>
  <c r="Q24" i="4" s="1"/>
  <c r="K9" i="4"/>
  <c r="L12" i="4"/>
  <c r="J20" i="2" s="1"/>
  <c r="P25" i="4"/>
  <c r="O22" i="4"/>
  <c r="L20" i="4"/>
  <c r="J28" i="2" s="1"/>
  <c r="L17" i="4"/>
  <c r="J25" i="2" s="1"/>
  <c r="I13" i="4"/>
  <c r="O27" i="4"/>
  <c r="L28" i="4"/>
  <c r="J36" i="2" s="1"/>
  <c r="P18" i="4"/>
  <c r="P31" i="4"/>
  <c r="L11" i="4"/>
  <c r="J19" i="2" s="1"/>
  <c r="O23" i="4"/>
  <c r="O20" i="4"/>
  <c r="P10" i="4"/>
  <c r="O30" i="4"/>
  <c r="M28" i="4"/>
  <c r="K25" i="4"/>
  <c r="I21" i="4"/>
  <c r="P22" i="4"/>
  <c r="O26" i="4"/>
  <c r="L14" i="4"/>
  <c r="J22" i="2" s="1"/>
  <c r="M15" i="4"/>
  <c r="O16" i="4"/>
  <c r="Q16" i="4" s="1"/>
  <c r="K31" i="4"/>
  <c r="P27" i="4"/>
  <c r="M11" i="4"/>
  <c r="Q11" i="4" s="1"/>
  <c r="O29" i="4"/>
  <c r="O17" i="4"/>
  <c r="K17" i="2"/>
  <c r="O17" i="2" s="1"/>
  <c r="J10" i="2"/>
  <c r="J8" i="2" s="1"/>
  <c r="P35" i="4" s="1"/>
  <c r="J14" i="2"/>
  <c r="J12" i="2" s="1"/>
  <c r="P36" i="4" s="1"/>
  <c r="J4" i="4"/>
  <c r="E4" i="4" s="1"/>
  <c r="K36" i="2"/>
  <c r="K30" i="2"/>
  <c r="P30" i="2" s="1"/>
  <c r="K23" i="2"/>
  <c r="Q23" i="2" s="1"/>
  <c r="K33" i="2"/>
  <c r="K18" i="2"/>
  <c r="R18" i="2" s="1"/>
  <c r="K32" i="2"/>
  <c r="K34" i="2"/>
  <c r="K39" i="2"/>
  <c r="N39" i="2" s="1"/>
  <c r="K40" i="2"/>
  <c r="K38" i="2"/>
  <c r="K28" i="2"/>
  <c r="R28" i="2" s="1"/>
  <c r="K27" i="2"/>
  <c r="K29" i="2"/>
  <c r="K21" i="2"/>
  <c r="R21" i="2" s="1"/>
  <c r="K31" i="2"/>
  <c r="L31" i="2" s="1"/>
  <c r="K37" i="2"/>
  <c r="N37" i="2" s="1"/>
  <c r="K19" i="2"/>
  <c r="K25" i="2"/>
  <c r="M25" i="2" s="1"/>
  <c r="K20" i="2"/>
  <c r="L20" i="2" s="1"/>
  <c r="K22" i="2"/>
  <c r="P22" i="2" s="1"/>
  <c r="K35" i="2"/>
  <c r="K26" i="2"/>
  <c r="L26" i="2" s="1"/>
  <c r="K24" i="2"/>
  <c r="L35" i="4" l="1"/>
  <c r="Q12" i="4"/>
  <c r="Q30" i="4"/>
  <c r="Q28" i="4"/>
  <c r="Q10" i="4"/>
  <c r="Q29" i="4"/>
  <c r="Q17" i="4"/>
  <c r="Q15" i="4"/>
  <c r="Q32" i="4"/>
  <c r="Q22" i="4"/>
  <c r="Q31" i="4"/>
  <c r="Q21" i="4"/>
  <c r="Q27" i="4"/>
  <c r="Q18" i="4"/>
  <c r="Q25" i="4"/>
  <c r="Q19" i="4"/>
  <c r="Q26" i="4"/>
  <c r="Q20" i="4"/>
  <c r="Q23" i="4"/>
  <c r="Q9" i="4"/>
  <c r="Q14" i="4"/>
  <c r="I35" i="4"/>
  <c r="J28" i="4"/>
  <c r="M36" i="2" s="1"/>
  <c r="J32" i="4"/>
  <c r="J24" i="4"/>
  <c r="J18" i="4"/>
  <c r="J17" i="4"/>
  <c r="J21" i="4"/>
  <c r="J16" i="4"/>
  <c r="J27" i="4"/>
  <c r="M35" i="2" s="1"/>
  <c r="J12" i="4"/>
  <c r="J29" i="4"/>
  <c r="J13" i="4"/>
  <c r="J20" i="4"/>
  <c r="J23" i="4"/>
  <c r="K35" i="4"/>
  <c r="K8" i="2" s="1"/>
  <c r="J22" i="4"/>
  <c r="J30" i="4"/>
  <c r="J26" i="4"/>
  <c r="M34" i="2" s="1"/>
  <c r="J9" i="4"/>
  <c r="J31" i="4"/>
  <c r="J15" i="4"/>
  <c r="J11" i="4"/>
  <c r="J14" i="4"/>
  <c r="J19" i="4"/>
  <c r="J25" i="4"/>
  <c r="M33" i="2" s="1"/>
  <c r="J10" i="4"/>
  <c r="N33" i="2"/>
  <c r="L32" i="2"/>
  <c r="N36" i="2"/>
  <c r="Q35" i="2"/>
  <c r="M32" i="2"/>
  <c r="Q34" i="2"/>
  <c r="P34" i="2"/>
  <c r="O22" i="2"/>
  <c r="L37" i="2"/>
  <c r="Q36" i="2"/>
  <c r="P36" i="2"/>
  <c r="O36" i="2"/>
  <c r="R36" i="2"/>
  <c r="L36" i="2"/>
  <c r="M23" i="2"/>
  <c r="M37" i="2"/>
  <c r="L30" i="2"/>
  <c r="Q30" i="2"/>
  <c r="R30" i="2"/>
  <c r="O30" i="2"/>
  <c r="N30" i="2"/>
  <c r="M30" i="2"/>
  <c r="L33" i="2"/>
  <c r="P23" i="2"/>
  <c r="O23" i="2"/>
  <c r="N23" i="2"/>
  <c r="Q31" i="2"/>
  <c r="P31" i="2"/>
  <c r="R25" i="2"/>
  <c r="L17" i="2"/>
  <c r="M17" i="2"/>
  <c r="P17" i="2"/>
  <c r="R23" i="2"/>
  <c r="P33" i="2"/>
  <c r="Q18" i="2"/>
  <c r="R17" i="2"/>
  <c r="M18" i="2"/>
  <c r="R24" i="2"/>
  <c r="N17" i="2"/>
  <c r="N24" i="2"/>
  <c r="Q17" i="2"/>
  <c r="M24" i="2"/>
  <c r="L25" i="2"/>
  <c r="L23" i="2"/>
  <c r="M40" i="2"/>
  <c r="R40" i="2"/>
  <c r="Q26" i="2"/>
  <c r="P26" i="2"/>
  <c r="L40" i="2"/>
  <c r="Q40" i="2"/>
  <c r="P40" i="2"/>
  <c r="N35" i="2"/>
  <c r="R35" i="2"/>
  <c r="O40" i="2"/>
  <c r="Q38" i="2"/>
  <c r="L39" i="2"/>
  <c r="L34" i="2"/>
  <c r="R34" i="2"/>
  <c r="O25" i="2"/>
  <c r="M39" i="2"/>
  <c r="L24" i="2"/>
  <c r="N34" i="2"/>
  <c r="P25" i="2"/>
  <c r="P38" i="2"/>
  <c r="O26" i="2"/>
  <c r="N22" i="2"/>
  <c r="N26" i="2"/>
  <c r="M22" i="2"/>
  <c r="Q33" i="2"/>
  <c r="L22" i="2"/>
  <c r="R33" i="2"/>
  <c r="O34" i="2"/>
  <c r="Q22" i="2"/>
  <c r="R26" i="2"/>
  <c r="N40" i="2"/>
  <c r="Q29" i="2"/>
  <c r="R22" i="2"/>
  <c r="N18" i="2"/>
  <c r="O29" i="2"/>
  <c r="L18" i="2"/>
  <c r="R32" i="2"/>
  <c r="M29" i="2"/>
  <c r="Q20" i="2"/>
  <c r="O18" i="2"/>
  <c r="P35" i="2"/>
  <c r="Q21" i="2"/>
  <c r="P20" i="2"/>
  <c r="P18" i="2"/>
  <c r="L35" i="2"/>
  <c r="P29" i="2"/>
  <c r="O20" i="2"/>
  <c r="R31" i="2"/>
  <c r="L21" i="2"/>
  <c r="P21" i="2"/>
  <c r="R37" i="2"/>
  <c r="O21" i="2"/>
  <c r="O31" i="2"/>
  <c r="M21" i="2"/>
  <c r="N31" i="2"/>
  <c r="N29" i="2"/>
  <c r="M31" i="2"/>
  <c r="R29" i="2"/>
  <c r="Q27" i="2"/>
  <c r="L29" i="2"/>
  <c r="R27" i="2"/>
  <c r="P27" i="2"/>
  <c r="O27" i="2"/>
  <c r="N27" i="2"/>
  <c r="R38" i="2"/>
  <c r="M27" i="2"/>
  <c r="O38" i="2"/>
  <c r="Q28" i="2"/>
  <c r="L27" i="2"/>
  <c r="N38" i="2"/>
  <c r="P28" i="2"/>
  <c r="M38" i="2"/>
  <c r="K41" i="2"/>
  <c r="O28" i="2"/>
  <c r="L38" i="2"/>
  <c r="Q32" i="2"/>
  <c r="N28" i="2"/>
  <c r="P32" i="2"/>
  <c r="M28" i="2"/>
  <c r="Q24" i="2"/>
  <c r="R39" i="2"/>
  <c r="N32" i="2"/>
  <c r="L28" i="2"/>
  <c r="P24" i="2"/>
  <c r="Q39" i="2"/>
  <c r="O32" i="2"/>
  <c r="Q37" i="2"/>
  <c r="O35" i="2"/>
  <c r="P39" i="2"/>
  <c r="P37" i="2"/>
  <c r="O33" i="2"/>
  <c r="O24" i="2"/>
  <c r="O39" i="2"/>
  <c r="N21" i="2"/>
  <c r="O37" i="2"/>
  <c r="M20" i="2"/>
  <c r="N19" i="2"/>
  <c r="M19" i="2"/>
  <c r="R19" i="2"/>
  <c r="P19" i="2"/>
  <c r="O19" i="2"/>
  <c r="N25" i="2"/>
  <c r="Q25" i="2"/>
  <c r="Q19" i="2"/>
  <c r="L19" i="2"/>
  <c r="N20" i="2"/>
  <c r="M26" i="2"/>
  <c r="R20" i="2"/>
  <c r="O41" i="2" l="1"/>
  <c r="L36" i="4" s="1"/>
  <c r="M35" i="4"/>
  <c r="J35" i="4"/>
  <c r="L8" i="2"/>
  <c r="N35" i="4" s="1"/>
  <c r="P41" i="2"/>
  <c r="M8" i="2"/>
  <c r="O35" i="4" s="1"/>
  <c r="L41" i="2"/>
  <c r="I36" i="4" s="1"/>
  <c r="Q41" i="2"/>
  <c r="R41" i="2"/>
  <c r="M41" i="2"/>
  <c r="J36" i="4" s="1"/>
  <c r="N41" i="2"/>
  <c r="K36" i="4" s="1"/>
  <c r="Q35" i="4" l="1"/>
  <c r="K12" i="2"/>
  <c r="L12" i="2"/>
  <c r="N36" i="4" s="1"/>
  <c r="M12" i="2"/>
  <c r="O36" i="4" s="1"/>
  <c r="M36" i="4" l="1"/>
  <c r="Q36" i="4" s="1"/>
</calcChain>
</file>

<file path=xl/sharedStrings.xml><?xml version="1.0" encoding="utf-8"?>
<sst xmlns="http://schemas.openxmlformats.org/spreadsheetml/2006/main" count="20129" uniqueCount="276">
  <si>
    <t>Aggregate Impact</t>
  </si>
  <si>
    <t>Hour Ending</t>
  </si>
  <si>
    <t>50th%ile</t>
  </si>
  <si>
    <t>DR Program:</t>
  </si>
  <si>
    <t>Daily</t>
  </si>
  <si>
    <t>Utility:</t>
  </si>
  <si>
    <t>Type of Results: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</si>
  <si>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</si>
  <si>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Greater Bay Area</t>
  </si>
  <si>
    <t>Greater Fresno</t>
  </si>
  <si>
    <t>Kern</t>
  </si>
  <si>
    <t>Northern Coast</t>
  </si>
  <si>
    <t>Sierra</t>
  </si>
  <si>
    <t>Stockton</t>
  </si>
  <si>
    <t>Pacific Gas &amp; Electric</t>
  </si>
  <si>
    <t>cdh calcs</t>
  </si>
  <si>
    <t>date</t>
  </si>
  <si>
    <t>Date</t>
  </si>
  <si>
    <t>Results Type</t>
  </si>
  <si>
    <t>By Period:</t>
  </si>
  <si>
    <t>avg ref</t>
  </si>
  <si>
    <t>avg obs</t>
  </si>
  <si>
    <t>avg LI</t>
  </si>
  <si>
    <t>CDH</t>
  </si>
  <si>
    <t>Event flag</t>
  </si>
  <si>
    <t>active results</t>
  </si>
  <si>
    <t>se in mwh</t>
  </si>
  <si>
    <t>se per cust in kwh</t>
  </si>
  <si>
    <t>Average per Called Customer</t>
  </si>
  <si>
    <t>Allday</t>
  </si>
  <si>
    <t>Sublap</t>
  </si>
  <si>
    <t>LCA</t>
  </si>
  <si>
    <t>Other</t>
  </si>
  <si>
    <t>sublap</t>
  </si>
  <si>
    <t>lca</t>
  </si>
  <si>
    <t>Smart AC</t>
  </si>
  <si>
    <t>Date:</t>
  </si>
  <si>
    <t>Sublap:</t>
  </si>
  <si>
    <t>LCA:</t>
  </si>
  <si>
    <t>subgroup</t>
  </si>
  <si>
    <t>All Sublap</t>
  </si>
  <si>
    <t>All LCA</t>
  </si>
  <si>
    <t>All Subgroups</t>
  </si>
  <si>
    <t>Subgroup</t>
  </si>
  <si>
    <t>Flag_no_event</t>
  </si>
  <si>
    <t>PGEB</t>
  </si>
  <si>
    <t>PGF1</t>
  </si>
  <si>
    <t>PGFG</t>
  </si>
  <si>
    <t>PGKN</t>
  </si>
  <si>
    <t>PGNC</t>
  </si>
  <si>
    <t>PGNP</t>
  </si>
  <si>
    <t>PGSI</t>
  </si>
  <si>
    <t>PGST</t>
  </si>
  <si>
    <t>PGZP</t>
  </si>
  <si>
    <t>Enrolled</t>
  </si>
  <si>
    <t>Called</t>
  </si>
  <si>
    <t xml:space="preserve"> Number of Accounts Called:</t>
  </si>
  <si>
    <t>Accounts Enrolled:</t>
  </si>
  <si>
    <t>Flag_confidential</t>
  </si>
  <si>
    <t>PGCC</t>
  </si>
  <si>
    <t>PGNB</t>
  </si>
  <si>
    <t>PGP2</t>
  </si>
  <si>
    <t>PGSB</t>
  </si>
  <si>
    <t>Event Hour</t>
  </si>
  <si>
    <t>Event Start</t>
  </si>
  <si>
    <t>Event End</t>
  </si>
  <si>
    <t>event hours</t>
  </si>
  <si>
    <t>avg 50</t>
  </si>
  <si>
    <t>Color Coding Legend</t>
  </si>
  <si>
    <t>Event Window</t>
  </si>
  <si>
    <t>Partial Event Hour</t>
  </si>
  <si>
    <t>Full Hour</t>
  </si>
  <si>
    <t>SmartAC Only</t>
  </si>
  <si>
    <t>Dually Enrolled</t>
  </si>
  <si>
    <t>CARE</t>
  </si>
  <si>
    <t>Non-CARE</t>
  </si>
  <si>
    <t>NEM</t>
  </si>
  <si>
    <t>Non-NEM</t>
  </si>
  <si>
    <t>1-Way</t>
  </si>
  <si>
    <t>2-Way</t>
  </si>
  <si>
    <t>UtilityPro</t>
  </si>
  <si>
    <t>Gen 1 Switch</t>
  </si>
  <si>
    <t>Gen 2 Switch</t>
  </si>
  <si>
    <t>Detached Residence</t>
  </si>
  <si>
    <t>Shared Wall Residence</t>
  </si>
  <si>
    <t>Low A/C</t>
  </si>
  <si>
    <t>Medium A/C</t>
  </si>
  <si>
    <t>High A/C</t>
  </si>
  <si>
    <t>evt_start</t>
  </si>
  <si>
    <t>evt_end</t>
  </si>
  <si>
    <t>full_evt_start</t>
  </si>
  <si>
    <t>full_evt_end</t>
  </si>
  <si>
    <t>enrolled_called</t>
  </si>
  <si>
    <t>enrolled</t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</si>
  <si>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</si>
  <si>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</si>
  <si>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</si>
  <si>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</si>
  <si>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</si>
  <si>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</si>
  <si>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</si>
  <si>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</si>
  <si>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</si>
  <si>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</si>
  <si>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</si>
  <si>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</si>
  <si>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</si>
  <si>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</si>
  <si>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</si>
  <si>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</si>
  <si>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</si>
  <si>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</si>
  <si>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</si>
  <si>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</si>
  <si>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</si>
  <si>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</si>
  <si>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</si>
  <si>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</si>
  <si>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</si>
  <si>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</si>
  <si>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</si>
  <si>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</si>
  <si>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</si>
  <si>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</si>
  <si>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</si>
  <si>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</si>
  <si>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</si>
  <si>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</si>
  <si>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</si>
  <si>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</si>
  <si>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</si>
  <si>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</si>
  <si>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</si>
  <si>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</si>
  <si>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</si>
  <si>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</si>
  <si>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</si>
  <si>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</si>
  <si>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</si>
  <si>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</si>
  <si>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</si>
  <si>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</si>
  <si>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</si>
  <si>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</si>
  <si>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</si>
  <si>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</si>
  <si>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</si>
  <si>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</si>
  <si>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</si>
  <si>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</si>
  <si>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</si>
  <si>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</si>
  <si>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</si>
  <si>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</si>
  <si>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</si>
  <si>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</si>
  <si>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</si>
  <si>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</si>
  <si>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</si>
  <si>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</si>
  <si>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</si>
  <si>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</si>
  <si>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</si>
  <si>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</si>
  <si>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</si>
  <si>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</si>
  <si>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t>stderrallday</t>
  </si>
  <si>
    <t>stderrevthr</t>
  </si>
  <si>
    <t>full_stderrevthr</t>
  </si>
  <si>
    <t>flag_confidential</t>
  </si>
  <si>
    <t>flag_nogroup</t>
  </si>
  <si>
    <t>Typical Event Day</t>
  </si>
  <si>
    <t>Both</t>
  </si>
  <si>
    <t>PCTILE05_hr1</t>
  </si>
  <si>
    <t>PCTILE05_hr2</t>
  </si>
  <si>
    <t>PCTILE05_hr3</t>
  </si>
  <si>
    <t>PCTILE05_hr4</t>
  </si>
  <si>
    <t>PCTILE05_hr5</t>
  </si>
  <si>
    <t>PCTILE05_hr6</t>
  </si>
  <si>
    <t>PCTILE05_hr7</t>
  </si>
  <si>
    <t>PCTILE05_hr8</t>
  </si>
  <si>
    <t>PCTILE05_hr9</t>
  </si>
  <si>
    <t>PCTILE05_hr10</t>
  </si>
  <si>
    <t>PCTILE05_hr11</t>
  </si>
  <si>
    <t>PCTILE05_hr12</t>
  </si>
  <si>
    <t>PCTILE05_hr13</t>
  </si>
  <si>
    <t>PCTILE05_hr14</t>
  </si>
  <si>
    <t>PCTILE05_hr15</t>
  </si>
  <si>
    <t>PCTILE05_hr16</t>
  </si>
  <si>
    <t>PCTILE05_hr17</t>
  </si>
  <si>
    <t>PCTILE05_hr18</t>
  </si>
  <si>
    <t>PCTILE05_hr19</t>
  </si>
  <si>
    <t>PCTILE05_hr20</t>
  </si>
  <si>
    <t>PCTILE05_hr21</t>
  </si>
  <si>
    <t>PCTILE05_hr22</t>
  </si>
  <si>
    <t>PCTILE05_hr23</t>
  </si>
  <si>
    <t>PCTILE05_hr24</t>
  </si>
  <si>
    <t>PCTILE95_hr1</t>
  </si>
  <si>
    <t>PCTILE95_hr2</t>
  </si>
  <si>
    <t>PCTILE95_hr3</t>
  </si>
  <si>
    <t>PCTILE95_hr4</t>
  </si>
  <si>
    <t>PCTILE95_hr5</t>
  </si>
  <si>
    <t>PCTILE95_hr6</t>
  </si>
  <si>
    <t>PCTILE95_hr7</t>
  </si>
  <si>
    <t>PCTILE95_hr8</t>
  </si>
  <si>
    <t>PCTILE95_hr9</t>
  </si>
  <si>
    <t>PCTILE95_hr10</t>
  </si>
  <si>
    <t>PCTILE95_hr11</t>
  </si>
  <si>
    <t>PCTILE95_hr12</t>
  </si>
  <si>
    <t>PCTILE95_hr13</t>
  </si>
  <si>
    <t>PCTILE95_hr14</t>
  </si>
  <si>
    <t>PCTILE95_hr15</t>
  </si>
  <si>
    <t>PCTILE95_hr16</t>
  </si>
  <si>
    <t>PCTILE95_hr17</t>
  </si>
  <si>
    <t>PCTILE95_hr18</t>
  </si>
  <si>
    <t>PCTILE95_hr19</t>
  </si>
  <si>
    <t>PCTILE95_hr20</t>
  </si>
  <si>
    <t>PCTILE95_hr21</t>
  </si>
  <si>
    <t>PCTILE95_hr22</t>
  </si>
  <si>
    <t>PCTILE95_hr23</t>
  </si>
  <si>
    <t>PCTILE95_hr24</t>
  </si>
  <si>
    <t>se_evt1</t>
  </si>
  <si>
    <t>se_evt2</t>
  </si>
  <si>
    <t>se_evt3</t>
  </si>
  <si>
    <t>se_evt4</t>
  </si>
  <si>
    <t>se_evt5</t>
  </si>
  <si>
    <t>se_evt6</t>
  </si>
  <si>
    <t>se_evt7</t>
  </si>
  <si>
    <t>se_evt8</t>
  </si>
  <si>
    <t>se_evt9</t>
  </si>
  <si>
    <t>se_evt10</t>
  </si>
  <si>
    <t>se_evt11</t>
  </si>
  <si>
    <t>se_evt12</t>
  </si>
  <si>
    <t>se_evt13</t>
  </si>
  <si>
    <t>se_evt14</t>
  </si>
  <si>
    <t>se_evt15</t>
  </si>
  <si>
    <t>se_evt16</t>
  </si>
  <si>
    <t>se_evt17</t>
  </si>
  <si>
    <t>se_evt18</t>
  </si>
  <si>
    <t>se_evt19</t>
  </si>
  <si>
    <t>se_evt20</t>
  </si>
  <si>
    <t>se_evt21</t>
  </si>
  <si>
    <t>se_evt22</t>
  </si>
  <si>
    <t>se_evt23</t>
  </si>
  <si>
    <t>se_evt24</t>
  </si>
  <si>
    <t>Standard Errors</t>
  </si>
  <si>
    <t>5th %ile</t>
  </si>
  <si>
    <t>95th %ile</t>
  </si>
  <si>
    <t>50th %ile</t>
  </si>
  <si>
    <t>avg 05</t>
  </si>
  <si>
    <t>avg 95</t>
  </si>
  <si>
    <t>Hour-Ending View*:</t>
  </si>
  <si>
    <t>time</t>
  </si>
  <si>
    <t>Month</t>
  </si>
  <si>
    <t>Time Adj</t>
  </si>
  <si>
    <t>Time</t>
  </si>
  <si>
    <t>Prevailing Time</t>
  </si>
  <si>
    <t>UTC -8</t>
  </si>
  <si>
    <t>Menu Options:</t>
  </si>
  <si>
    <r>
      <t>PG&amp;E SmartAC</t>
    </r>
    <r>
      <rPr>
        <b/>
        <sz val="18"/>
        <rFont val="Calibri"/>
        <family val="2"/>
      </rPr>
      <t>™</t>
    </r>
    <r>
      <rPr>
        <b/>
        <sz val="18"/>
        <rFont val="Arial Narrow"/>
        <family val="2"/>
      </rPr>
      <t xml:space="preserve"> for PY2024: Ex-Post Analysis</t>
    </r>
  </si>
  <si>
    <t>** Subgroup comparisons are only available for all sublaps.</t>
  </si>
  <si>
    <t>Subgroup**:</t>
  </si>
  <si>
    <t>*** Event-hour averages are calculated over only full event hours.</t>
  </si>
  <si>
    <t>Avg. Event Hour***</t>
  </si>
  <si>
    <t>Available Results (SmartRate Events)</t>
  </si>
  <si>
    <t>Model Selections</t>
  </si>
  <si>
    <t>Event</t>
  </si>
  <si>
    <t>Criteria</t>
  </si>
  <si>
    <t>Data Flags</t>
  </si>
  <si>
    <t>|</t>
  </si>
  <si>
    <t>No Subgroup</t>
  </si>
  <si>
    <t>* For UTC (-8), all hours are shifted one back in the months of March - November. For hour ending 24, the values representing hour ending 1 in prevailing time.</t>
  </si>
  <si>
    <t>Weighted Average Temperature (°F)</t>
  </si>
  <si>
    <t>Statistically Significant</t>
  </si>
  <si>
    <t>Public Version. This document does not contain confidential information.</t>
  </si>
  <si>
    <t>****When the estimated coefficient is negative or statistically insignificant during the event hour, we zero out the load impacts as these results might be a result of measurement error.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</si>
</sst>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#,##0.0"/>
    <numFmt numFmtId="165" formatCode="[$-409]mmmm\ d\,\ yyyy;@"/>
    <numFmt numFmtId="166" formatCode="0.0%"/>
    <numFmt numFmtId="167" formatCode="0.0"/>
  </numFmts>
  <fonts count="2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Arial Narrow"/>
      <family val="2"/>
    </font>
    <font>
      <b/>
      <vertAlign val="superscript"/>
      <sz val="11"/>
      <color indexed="9"/>
      <name val="Arial Narrow"/>
      <family val="2"/>
    </font>
    <font>
      <b/>
      <sz val="10"/>
      <color theme="0"/>
      <name val="Arial"/>
      <family val="2"/>
    </font>
    <font>
      <b/>
      <sz val="11"/>
      <name val="Arial Narrow"/>
      <family val="2"/>
    </font>
    <font>
      <sz val="11"/>
      <color indexed="9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2"/>
      <color indexed="9"/>
      <name val="Arial Narrow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0"/>
      <color theme="0"/>
      <name val="Arial"/>
      <family val="2"/>
    </font>
    <font>
      <i/>
      <sz val="11"/>
      <color theme="1"/>
      <name val="Calibri"/>
      <family val="2"/>
      <scheme val="minor"/>
    </font>
    <font>
      <b/>
      <sz val="12"/>
      <color theme="0"/>
      <name val="Arial"/>
      <family val="2"/>
    </font>
    <font>
      <b/>
      <sz val="12"/>
      <name val="Arial"/>
      <family val="2"/>
    </font>
    <font>
      <b/>
      <sz val="18"/>
      <name val="Arial Narrow"/>
      <family val="2"/>
    </font>
    <font>
      <b/>
      <sz val="1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24418E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56"/>
      </right>
      <top/>
      <bottom style="thin">
        <color indexed="56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indexed="9"/>
      </right>
      <top/>
      <bottom/>
      <diagonal/>
    </border>
    <border>
      <left style="medium">
        <color theme="0"/>
      </left>
      <right style="medium">
        <color theme="0"/>
      </right>
      <top style="medium">
        <color indexed="9"/>
      </top>
      <bottom/>
      <diagonal/>
    </border>
    <border>
      <left/>
      <right style="medium">
        <color theme="0"/>
      </right>
      <top style="medium">
        <color indexed="9"/>
      </top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 style="medium">
        <color indexed="64"/>
      </left>
      <right style="medium">
        <color indexed="9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56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indexed="64"/>
      </left>
      <right style="medium">
        <color indexed="9"/>
      </right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64"/>
      </top>
      <bottom style="medium">
        <color indexed="9"/>
      </bottom>
      <diagonal/>
    </border>
    <border>
      <left style="medium">
        <color indexed="9"/>
      </left>
      <right/>
      <top style="medium">
        <color indexed="64"/>
      </top>
      <bottom style="medium">
        <color indexed="9"/>
      </bottom>
      <diagonal/>
    </border>
    <border>
      <left/>
      <right/>
      <top style="medium">
        <color indexed="64"/>
      </top>
      <bottom style="medium">
        <color indexed="9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56"/>
      </left>
      <right style="medium">
        <color indexed="56"/>
      </right>
      <top style="medium">
        <color indexed="64"/>
      </top>
      <bottom style="thin">
        <color indexed="56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56"/>
      </left>
      <right style="medium">
        <color indexed="56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9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indexed="9"/>
      </bottom>
      <diagonal/>
    </border>
    <border>
      <left/>
      <right style="medium">
        <color theme="0"/>
      </right>
      <top style="medium">
        <color indexed="64"/>
      </top>
      <bottom style="medium">
        <color indexed="9"/>
      </bottom>
      <diagonal/>
    </border>
    <border>
      <left/>
      <right style="medium">
        <color indexed="9"/>
      </right>
      <top style="medium">
        <color indexed="64"/>
      </top>
      <bottom style="medium">
        <color indexed="9"/>
      </bottom>
      <diagonal/>
    </border>
    <border>
      <left style="medium">
        <color indexed="9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9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 style="medium">
        <color indexed="9"/>
      </left>
      <right/>
      <top style="medium">
        <color indexed="9"/>
      </top>
      <bottom/>
      <diagonal/>
    </border>
    <border>
      <left style="medium">
        <color theme="0"/>
      </left>
      <right style="medium">
        <color indexed="64"/>
      </right>
      <top style="medium">
        <color indexed="64"/>
      </top>
      <bottom/>
      <diagonal/>
    </border>
    <border>
      <left style="medium">
        <color theme="0"/>
      </left>
      <right style="medium">
        <color indexed="64"/>
      </right>
      <top/>
      <bottom/>
      <diagonal/>
    </border>
    <border>
      <left style="medium">
        <color theme="0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indexed="64"/>
      </right>
      <top/>
      <bottom style="medium">
        <color theme="0"/>
      </bottom>
      <diagonal/>
    </border>
    <border>
      <left style="medium">
        <color indexed="64"/>
      </left>
      <right/>
      <top style="medium">
        <color theme="0"/>
      </top>
      <bottom style="medium">
        <color theme="0"/>
      </bottom>
      <diagonal/>
    </border>
    <border>
      <left/>
      <right style="medium">
        <color indexed="64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theme="0"/>
      </bottom>
      <diagonal/>
    </border>
    <border>
      <left/>
      <right style="medium">
        <color indexed="64"/>
      </right>
      <top style="medium">
        <color indexed="64"/>
      </top>
      <bottom style="medium">
        <color theme="0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theme="0"/>
      </left>
      <right style="medium">
        <color theme="0"/>
      </right>
      <top style="medium">
        <color indexed="64"/>
      </top>
      <bottom/>
      <diagonal/>
    </border>
    <border>
      <left style="medium">
        <color theme="0"/>
      </left>
      <right style="medium">
        <color theme="0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213">
    <xf numFmtId="0" fontId="0" fillId="0" borderId="0" xfId="0"/>
    <xf numFmtId="0" fontId="1" fillId="0" borderId="0" xfId="0" applyFont="1"/>
    <xf numFmtId="0" fontId="0" fillId="2" borderId="0" xfId="0" applyFill="1"/>
    <xf numFmtId="14" fontId="0" fillId="0" borderId="0" xfId="0" applyNumberFormat="1"/>
    <xf numFmtId="0" fontId="0" fillId="3" borderId="0" xfId="0" applyFill="1"/>
    <xf numFmtId="0" fontId="0" fillId="3" borderId="0" xfId="0" applyFill="1" applyAlignment="1">
      <alignment horizontal="left"/>
    </xf>
    <xf numFmtId="49" fontId="6" fillId="3" borderId="0" xfId="0" applyNumberFormat="1" applyFont="1" applyFill="1" applyAlignment="1">
      <alignment horizontal="left"/>
    </xf>
    <xf numFmtId="0" fontId="5" fillId="3" borderId="0" xfId="0" applyFont="1" applyFill="1"/>
    <xf numFmtId="0" fontId="3" fillId="3" borderId="0" xfId="0" applyFont="1" applyFill="1" applyAlignment="1">
      <alignment horizontal="right"/>
    </xf>
    <xf numFmtId="164" fontId="3" fillId="3" borderId="0" xfId="0" applyNumberFormat="1" applyFont="1" applyFill="1" applyAlignment="1">
      <alignment horizontal="right" vertical="center"/>
    </xf>
    <xf numFmtId="164" fontId="0" fillId="3" borderId="0" xfId="0" applyNumberFormat="1" applyFill="1"/>
    <xf numFmtId="0" fontId="3" fillId="3" borderId="0" xfId="0" quotePrefix="1" applyFont="1" applyFill="1" applyAlignment="1">
      <alignment horizontal="left"/>
    </xf>
    <xf numFmtId="3" fontId="0" fillId="3" borderId="5" xfId="0" applyNumberFormat="1" applyFill="1" applyBorder="1" applyAlignment="1">
      <alignment horizontal="center" vertical="center"/>
    </xf>
    <xf numFmtId="3" fontId="0" fillId="0" borderId="0" xfId="0" applyNumberFormat="1"/>
    <xf numFmtId="0" fontId="10" fillId="0" borderId="17" xfId="0" applyFont="1" applyBorder="1" applyAlignment="1">
      <alignment horizontal="center"/>
    </xf>
    <xf numFmtId="164" fontId="7" fillId="0" borderId="18" xfId="0" applyNumberFormat="1" applyFont="1" applyBorder="1" applyAlignment="1">
      <alignment horizontal="center"/>
    </xf>
    <xf numFmtId="164" fontId="7" fillId="0" borderId="19" xfId="0" applyNumberFormat="1" applyFont="1" applyBorder="1" applyAlignment="1">
      <alignment horizontal="center"/>
    </xf>
    <xf numFmtId="0" fontId="1" fillId="3" borderId="0" xfId="0" applyFont="1" applyFill="1"/>
    <xf numFmtId="164" fontId="7" fillId="3" borderId="6" xfId="0" applyNumberFormat="1" applyFont="1" applyFill="1" applyBorder="1" applyAlignment="1">
      <alignment horizontal="center" vertical="center"/>
    </xf>
    <xf numFmtId="4" fontId="7" fillId="3" borderId="6" xfId="0" applyNumberFormat="1" applyFont="1" applyFill="1" applyBorder="1" applyAlignment="1">
      <alignment horizontal="center" vertical="center"/>
    </xf>
    <xf numFmtId="11" fontId="0" fillId="0" borderId="0" xfId="0" applyNumberFormat="1"/>
    <xf numFmtId="0" fontId="3" fillId="3" borderId="0" xfId="0" applyFont="1" applyFill="1" applyAlignment="1">
      <alignment vertical="center"/>
    </xf>
    <xf numFmtId="4" fontId="7" fillId="0" borderId="19" xfId="0" applyNumberFormat="1" applyFont="1" applyBorder="1" applyAlignment="1">
      <alignment horizontal="center"/>
    </xf>
    <xf numFmtId="4" fontId="7" fillId="0" borderId="18" xfId="0" applyNumberFormat="1" applyFont="1" applyBorder="1" applyAlignment="1">
      <alignment horizontal="center"/>
    </xf>
    <xf numFmtId="2" fontId="0" fillId="3" borderId="0" xfId="0" applyNumberFormat="1" applyFill="1"/>
    <xf numFmtId="0" fontId="0" fillId="0" borderId="0" xfId="2" applyNumberFormat="1" applyFont="1"/>
    <xf numFmtId="0" fontId="0" fillId="4" borderId="25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2" fontId="10" fillId="3" borderId="0" xfId="0" applyNumberFormat="1" applyFont="1" applyFill="1" applyAlignment="1">
      <alignment horizontal="left"/>
    </xf>
    <xf numFmtId="1" fontId="3" fillId="3" borderId="0" xfId="1" applyNumberFormat="1" applyFont="1" applyFill="1" applyBorder="1" applyAlignment="1">
      <alignment horizontal="right"/>
    </xf>
    <xf numFmtId="0" fontId="4" fillId="6" borderId="16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 wrapText="1"/>
    </xf>
    <xf numFmtId="0" fontId="11" fillId="6" borderId="39" xfId="0" applyFont="1" applyFill="1" applyBorder="1" applyAlignment="1">
      <alignment horizontal="center"/>
    </xf>
    <xf numFmtId="0" fontId="10" fillId="3" borderId="43" xfId="0" applyFont="1" applyFill="1" applyBorder="1" applyAlignment="1">
      <alignment horizontal="center" vertical="center"/>
    </xf>
    <xf numFmtId="164" fontId="7" fillId="3" borderId="44" xfId="0" applyNumberFormat="1" applyFont="1" applyFill="1" applyBorder="1" applyAlignment="1">
      <alignment horizontal="center" vertical="center"/>
    </xf>
    <xf numFmtId="4" fontId="7" fillId="3" borderId="44" xfId="0" applyNumberFormat="1" applyFont="1" applyFill="1" applyBorder="1" applyAlignment="1">
      <alignment horizontal="center" vertical="center"/>
    </xf>
    <xf numFmtId="0" fontId="10" fillId="3" borderId="45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164" fontId="7" fillId="3" borderId="46" xfId="0" applyNumberFormat="1" applyFont="1" applyFill="1" applyBorder="1" applyAlignment="1">
      <alignment horizontal="center" vertical="center"/>
    </xf>
    <xf numFmtId="0" fontId="0" fillId="0" borderId="35" xfId="0" applyBorder="1"/>
    <xf numFmtId="0" fontId="0" fillId="0" borderId="29" xfId="0" applyBorder="1"/>
    <xf numFmtId="0" fontId="0" fillId="0" borderId="31" xfId="0" applyBorder="1"/>
    <xf numFmtId="0" fontId="0" fillId="0" borderId="53" xfId="0" applyBorder="1"/>
    <xf numFmtId="0" fontId="4" fillId="6" borderId="55" xfId="0" applyFont="1" applyFill="1" applyBorder="1" applyAlignment="1">
      <alignment horizontal="center" wrapText="1"/>
    </xf>
    <xf numFmtId="164" fontId="3" fillId="0" borderId="59" xfId="0" applyNumberFormat="1" applyFont="1" applyBorder="1" applyAlignment="1">
      <alignment horizontal="left" vertical="center"/>
    </xf>
    <xf numFmtId="0" fontId="0" fillId="0" borderId="37" xfId="0" applyBorder="1"/>
    <xf numFmtId="0" fontId="0" fillId="0" borderId="60" xfId="0" applyBorder="1"/>
    <xf numFmtId="0" fontId="1" fillId="0" borderId="0" xfId="0" applyFont="1" applyAlignment="1">
      <alignment horizontal="center"/>
    </xf>
    <xf numFmtId="167" fontId="1" fillId="0" borderId="0" xfId="0" applyNumberFormat="1" applyFont="1"/>
    <xf numFmtId="2" fontId="1" fillId="0" borderId="0" xfId="0" applyNumberFormat="1" applyFont="1"/>
    <xf numFmtId="0" fontId="1" fillId="0" borderId="0" xfId="0" applyFont="1" applyAlignment="1">
      <alignment horizontal="right"/>
    </xf>
    <xf numFmtId="0" fontId="1" fillId="0" borderId="8" xfId="0" applyFont="1" applyBorder="1"/>
    <xf numFmtId="0" fontId="1" fillId="0" borderId="9" xfId="0" applyFont="1" applyBorder="1"/>
    <xf numFmtId="0" fontId="5" fillId="3" borderId="0" xfId="0" applyFont="1" applyFill="1" applyAlignment="1">
      <alignment vertical="center" wrapText="1"/>
    </xf>
    <xf numFmtId="0" fontId="3" fillId="3" borderId="0" xfId="0" applyFont="1" applyFill="1"/>
    <xf numFmtId="0" fontId="13" fillId="3" borderId="0" xfId="0" applyFont="1" applyFill="1"/>
    <xf numFmtId="0" fontId="3" fillId="3" borderId="1" xfId="0" applyFont="1" applyFill="1" applyBorder="1" applyAlignment="1">
      <alignment vertical="center"/>
    </xf>
    <xf numFmtId="14" fontId="3" fillId="0" borderId="1" xfId="0" applyNumberFormat="1" applyFont="1" applyBorder="1" applyAlignment="1">
      <alignment horizontal="center"/>
    </xf>
    <xf numFmtId="14" fontId="3" fillId="0" borderId="7" xfId="0" applyNumberFormat="1" applyFont="1" applyBorder="1" applyAlignment="1">
      <alignment horizontal="center"/>
    </xf>
    <xf numFmtId="0" fontId="20" fillId="3" borderId="0" xfId="0" applyFont="1" applyFill="1"/>
    <xf numFmtId="2" fontId="1" fillId="0" borderId="0" xfId="0" applyNumberFormat="1" applyFont="1" applyAlignment="1">
      <alignment horizontal="center"/>
    </xf>
    <xf numFmtId="0" fontId="5" fillId="0" borderId="0" xfId="0" applyFont="1"/>
    <xf numFmtId="15" fontId="1" fillId="0" borderId="0" xfId="0" applyNumberFormat="1" applyFont="1" applyAlignment="1">
      <alignment horizontal="left"/>
    </xf>
    <xf numFmtId="1" fontId="1" fillId="0" borderId="0" xfId="0" applyNumberFormat="1" applyFont="1"/>
    <xf numFmtId="14" fontId="1" fillId="0" borderId="0" xfId="0" applyNumberFormat="1" applyFont="1"/>
    <xf numFmtId="0" fontId="1" fillId="0" borderId="0" xfId="0" quotePrefix="1" applyFont="1" applyAlignment="1">
      <alignment horizontal="left"/>
    </xf>
    <xf numFmtId="0" fontId="1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5" fillId="0" borderId="0" xfId="0" quotePrefix="1" applyFont="1" applyAlignment="1">
      <alignment horizontal="left"/>
    </xf>
    <xf numFmtId="0" fontId="1" fillId="0" borderId="0" xfId="0" quotePrefix="1" applyFont="1" applyAlignment="1">
      <alignment horizontal="right"/>
    </xf>
    <xf numFmtId="11" fontId="1" fillId="0" borderId="0" xfId="0" applyNumberFormat="1" applyFont="1"/>
    <xf numFmtId="0" fontId="5" fillId="0" borderId="8" xfId="0" applyFont="1" applyBorder="1"/>
    <xf numFmtId="0" fontId="1" fillId="0" borderId="26" xfId="0" applyFont="1" applyBorder="1"/>
    <xf numFmtId="0" fontId="1" fillId="0" borderId="8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164" fontId="1" fillId="0" borderId="26" xfId="0" applyNumberFormat="1" applyFont="1" applyBorder="1"/>
    <xf numFmtId="0" fontId="1" fillId="0" borderId="17" xfId="0" applyFont="1" applyBorder="1"/>
    <xf numFmtId="164" fontId="1" fillId="0" borderId="20" xfId="0" applyNumberFormat="1" applyFont="1" applyBorder="1"/>
    <xf numFmtId="0" fontId="1" fillId="0" borderId="17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7" fillId="6" borderId="1" xfId="0" applyFont="1" applyFill="1" applyBorder="1" applyAlignment="1">
      <alignment horizontal="center"/>
    </xf>
    <xf numFmtId="14" fontId="1" fillId="0" borderId="1" xfId="0" applyNumberFormat="1" applyFont="1" applyBorder="1"/>
    <xf numFmtId="15" fontId="1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5" fillId="0" borderId="8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26" xfId="0" applyFont="1" applyBorder="1" applyAlignment="1">
      <alignment horizontal="center"/>
    </xf>
    <xf numFmtId="167" fontId="1" fillId="0" borderId="0" xfId="0" applyNumberFormat="1" applyFont="1" applyAlignment="1">
      <alignment horizontal="center"/>
    </xf>
    <xf numFmtId="2" fontId="1" fillId="0" borderId="26" xfId="0" applyNumberFormat="1" applyFont="1" applyBorder="1" applyAlignment="1">
      <alignment horizontal="center"/>
    </xf>
    <xf numFmtId="167" fontId="1" fillId="0" borderId="9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1" fontId="1" fillId="0" borderId="0" xfId="2" applyNumberFormat="1" applyFont="1" applyFill="1" applyBorder="1" applyAlignment="1">
      <alignment horizontal="center"/>
    </xf>
    <xf numFmtId="1" fontId="1" fillId="0" borderId="0" xfId="2" applyNumberFormat="1" applyFont="1" applyBorder="1" applyAlignment="1">
      <alignment horizontal="center"/>
    </xf>
    <xf numFmtId="1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14" fontId="13" fillId="3" borderId="65" xfId="0" applyNumberFormat="1" applyFont="1" applyFill="1" applyBorder="1" applyAlignment="1">
      <alignment horizontal="center" vertical="center"/>
    </xf>
    <xf numFmtId="0" fontId="13" fillId="3" borderId="65" xfId="0" applyFont="1" applyFill="1" applyBorder="1" applyAlignment="1">
      <alignment horizontal="center"/>
    </xf>
    <xf numFmtId="0" fontId="13" fillId="3" borderId="66" xfId="0" applyFont="1" applyFill="1" applyBorder="1" applyAlignment="1">
      <alignment horizontal="center"/>
    </xf>
    <xf numFmtId="0" fontId="13" fillId="3" borderId="61" xfId="0" applyFont="1" applyFill="1" applyBorder="1" applyAlignment="1">
      <alignment horizontal="center"/>
    </xf>
    <xf numFmtId="0" fontId="13" fillId="3" borderId="61" xfId="0" applyFont="1" applyFill="1" applyBorder="1" applyAlignment="1">
      <alignment horizontal="center" vertical="center"/>
    </xf>
    <xf numFmtId="0" fontId="13" fillId="3" borderId="62" xfId="0" applyFont="1" applyFill="1" applyBorder="1" applyAlignment="1">
      <alignment horizontal="center"/>
    </xf>
    <xf numFmtId="0" fontId="13" fillId="3" borderId="63" xfId="0" applyFont="1" applyFill="1" applyBorder="1" applyAlignment="1">
      <alignment horizontal="center"/>
    </xf>
    <xf numFmtId="0" fontId="13" fillId="3" borderId="63" xfId="0" applyFont="1" applyFill="1" applyBorder="1" applyAlignment="1">
      <alignment horizontal="center" vertical="center"/>
    </xf>
    <xf numFmtId="0" fontId="13" fillId="3" borderId="64" xfId="0" applyFont="1" applyFill="1" applyBorder="1" applyAlignment="1">
      <alignment horizontal="center"/>
    </xf>
    <xf numFmtId="0" fontId="13" fillId="3" borderId="65" xfId="0" applyFont="1" applyFill="1" applyBorder="1" applyAlignment="1">
      <alignment horizontal="center" vertical="center"/>
    </xf>
    <xf numFmtId="14" fontId="13" fillId="3" borderId="61" xfId="0" applyNumberFormat="1" applyFont="1" applyFill="1" applyBorder="1" applyAlignment="1">
      <alignment horizontal="center" vertical="center"/>
    </xf>
    <xf numFmtId="0" fontId="13" fillId="3" borderId="67" xfId="0" applyFont="1" applyFill="1" applyBorder="1" applyAlignment="1">
      <alignment horizontal="center"/>
    </xf>
    <xf numFmtId="0" fontId="13" fillId="3" borderId="67" xfId="0" applyFont="1" applyFill="1" applyBorder="1" applyAlignment="1">
      <alignment horizontal="center" vertical="center"/>
    </xf>
    <xf numFmtId="14" fontId="13" fillId="3" borderId="67" xfId="0" applyNumberFormat="1" applyFont="1" applyFill="1" applyBorder="1" applyAlignment="1">
      <alignment horizontal="center" vertical="center"/>
    </xf>
    <xf numFmtId="0" fontId="13" fillId="3" borderId="68" xfId="0" applyFont="1" applyFill="1" applyBorder="1" applyAlignment="1">
      <alignment horizontal="center"/>
    </xf>
    <xf numFmtId="14" fontId="13" fillId="3" borderId="22" xfId="0" applyNumberFormat="1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/>
    </xf>
    <xf numFmtId="0" fontId="13" fillId="3" borderId="21" xfId="0" applyFont="1" applyFill="1" applyBorder="1" applyAlignment="1">
      <alignment horizontal="center"/>
    </xf>
    <xf numFmtId="0" fontId="13" fillId="3" borderId="76" xfId="0" applyFont="1" applyFill="1" applyBorder="1" applyAlignment="1">
      <alignment horizontal="center"/>
    </xf>
    <xf numFmtId="0" fontId="13" fillId="3" borderId="77" xfId="0" applyFont="1" applyFill="1" applyBorder="1" applyAlignment="1">
      <alignment vertical="center"/>
    </xf>
    <xf numFmtId="0" fontId="13" fillId="3" borderId="78" xfId="0" applyFont="1" applyFill="1" applyBorder="1" applyAlignment="1">
      <alignment vertical="center"/>
    </xf>
    <xf numFmtId="0" fontId="13" fillId="3" borderId="79" xfId="0" applyFont="1" applyFill="1" applyBorder="1" applyAlignment="1">
      <alignment vertical="center"/>
    </xf>
    <xf numFmtId="0" fontId="13" fillId="3" borderId="77" xfId="0" applyFont="1" applyFill="1" applyBorder="1"/>
    <xf numFmtId="0" fontId="13" fillId="3" borderId="78" xfId="0" applyFont="1" applyFill="1" applyBorder="1"/>
    <xf numFmtId="0" fontId="13" fillId="3" borderId="80" xfId="0" applyFont="1" applyFill="1" applyBorder="1"/>
    <xf numFmtId="3" fontId="1" fillId="3" borderId="0" xfId="0" applyNumberFormat="1" applyFont="1" applyFill="1"/>
    <xf numFmtId="0" fontId="18" fillId="3" borderId="0" xfId="0" applyFont="1" applyFill="1" applyAlignment="1">
      <alignment vertical="center" wrapText="1"/>
    </xf>
    <xf numFmtId="164" fontId="7" fillId="3" borderId="0" xfId="0" applyNumberFormat="1" applyFont="1" applyFill="1" applyAlignment="1">
      <alignment horizontal="center"/>
    </xf>
    <xf numFmtId="164" fontId="7" fillId="3" borderId="54" xfId="0" applyNumberFormat="1" applyFont="1" applyFill="1" applyBorder="1" applyAlignment="1">
      <alignment horizontal="center"/>
    </xf>
    <xf numFmtId="4" fontId="7" fillId="3" borderId="0" xfId="0" applyNumberFormat="1" applyFont="1" applyFill="1" applyAlignment="1">
      <alignment horizontal="center"/>
    </xf>
    <xf numFmtId="164" fontId="7" fillId="3" borderId="36" xfId="0" applyNumberFormat="1" applyFont="1" applyFill="1" applyBorder="1" applyAlignment="1">
      <alignment horizontal="center"/>
    </xf>
    <xf numFmtId="4" fontId="7" fillId="3" borderId="36" xfId="0" applyNumberFormat="1" applyFont="1" applyFill="1" applyBorder="1" applyAlignment="1">
      <alignment horizontal="center"/>
    </xf>
    <xf numFmtId="166" fontId="10" fillId="3" borderId="33" xfId="1" applyNumberFormat="1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164" fontId="7" fillId="3" borderId="35" xfId="0" applyNumberFormat="1" applyFont="1" applyFill="1" applyBorder="1" applyAlignment="1">
      <alignment horizontal="center"/>
    </xf>
    <xf numFmtId="4" fontId="7" fillId="3" borderId="32" xfId="0" applyNumberFormat="1" applyFont="1" applyFill="1" applyBorder="1" applyAlignment="1">
      <alignment horizontal="center"/>
    </xf>
    <xf numFmtId="4" fontId="7" fillId="3" borderId="35" xfId="0" applyNumberFormat="1" applyFont="1" applyFill="1" applyBorder="1" applyAlignment="1">
      <alignment horizontal="center"/>
    </xf>
    <xf numFmtId="4" fontId="7" fillId="3" borderId="34" xfId="0" applyNumberFormat="1" applyFont="1" applyFill="1" applyBorder="1" applyAlignment="1">
      <alignment horizontal="center"/>
    </xf>
    <xf numFmtId="166" fontId="10" fillId="3" borderId="30" xfId="1" applyNumberFormat="1" applyFont="1" applyFill="1" applyBorder="1" applyAlignment="1">
      <alignment horizontal="center"/>
    </xf>
    <xf numFmtId="0" fontId="18" fillId="3" borderId="0" xfId="0" applyFont="1" applyFill="1" applyAlignment="1">
      <alignment vertical="center"/>
    </xf>
    <xf numFmtId="0" fontId="20" fillId="3" borderId="0" xfId="0" applyFont="1" applyFill="1" applyAlignment="1">
      <alignment horizontal="center"/>
    </xf>
    <xf numFmtId="0" fontId="21" fillId="3" borderId="0" xfId="0" applyFont="1" applyFill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19" fillId="6" borderId="73" xfId="0" quotePrefix="1" applyFont="1" applyFill="1" applyBorder="1" applyAlignment="1">
      <alignment horizontal="left" vertical="center"/>
    </xf>
    <xf numFmtId="0" fontId="19" fillId="6" borderId="26" xfId="0" quotePrefix="1" applyFont="1" applyFill="1" applyBorder="1" applyAlignment="1">
      <alignment horizontal="left" vertical="center"/>
    </xf>
    <xf numFmtId="0" fontId="19" fillId="6" borderId="71" xfId="0" quotePrefix="1" applyFont="1" applyFill="1" applyBorder="1" applyAlignment="1">
      <alignment horizontal="left" vertical="center"/>
    </xf>
    <xf numFmtId="0" fontId="19" fillId="6" borderId="72" xfId="0" quotePrefix="1" applyFont="1" applyFill="1" applyBorder="1" applyAlignment="1">
      <alignment horizontal="left" vertical="center"/>
    </xf>
    <xf numFmtId="0" fontId="19" fillId="6" borderId="71" xfId="0" applyFont="1" applyFill="1" applyBorder="1" applyAlignment="1">
      <alignment horizontal="left" vertical="center"/>
    </xf>
    <xf numFmtId="0" fontId="19" fillId="6" borderId="72" xfId="0" applyFont="1" applyFill="1" applyBorder="1" applyAlignment="1">
      <alignment horizontal="left" vertical="center"/>
    </xf>
    <xf numFmtId="0" fontId="19" fillId="6" borderId="17" xfId="0" applyFont="1" applyFill="1" applyBorder="1" applyAlignment="1">
      <alignment horizontal="left" vertical="center"/>
    </xf>
    <xf numFmtId="0" fontId="19" fillId="6" borderId="20" xfId="0" applyFont="1" applyFill="1" applyBorder="1" applyAlignment="1">
      <alignment horizontal="left" vertical="center"/>
    </xf>
    <xf numFmtId="0" fontId="6" fillId="3" borderId="2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49" fontId="6" fillId="3" borderId="27" xfId="0" quotePrefix="1" applyNumberFormat="1" applyFont="1" applyFill="1" applyBorder="1" applyAlignment="1">
      <alignment horizontal="center" vertical="center" wrapText="1"/>
    </xf>
    <xf numFmtId="49" fontId="6" fillId="3" borderId="7" xfId="0" quotePrefix="1" applyNumberFormat="1" applyFont="1" applyFill="1" applyBorder="1" applyAlignment="1">
      <alignment horizontal="center" vertical="center" wrapText="1"/>
    </xf>
    <xf numFmtId="0" fontId="19" fillId="6" borderId="74" xfId="0" quotePrefix="1" applyFont="1" applyFill="1" applyBorder="1" applyAlignment="1">
      <alignment horizontal="left" vertical="center"/>
    </xf>
    <xf numFmtId="0" fontId="19" fillId="6" borderId="75" xfId="0" quotePrefix="1" applyFont="1" applyFill="1" applyBorder="1" applyAlignment="1">
      <alignment horizontal="left" vertical="center"/>
    </xf>
    <xf numFmtId="0" fontId="19" fillId="6" borderId="38" xfId="0" applyFont="1" applyFill="1" applyBorder="1" applyAlignment="1">
      <alignment horizontal="left" vertical="center"/>
    </xf>
    <xf numFmtId="0" fontId="19" fillId="6" borderId="70" xfId="0" applyFont="1" applyFill="1" applyBorder="1" applyAlignment="1">
      <alignment horizontal="left" vertical="center"/>
    </xf>
    <xf numFmtId="0" fontId="19" fillId="6" borderId="69" xfId="0" quotePrefix="1" applyFont="1" applyFill="1" applyBorder="1" applyAlignment="1">
      <alignment horizontal="left" vertical="center"/>
    </xf>
    <xf numFmtId="2" fontId="4" fillId="6" borderId="40" xfId="0" applyNumberFormat="1" applyFont="1" applyFill="1" applyBorder="1" applyAlignment="1">
      <alignment horizontal="center" wrapText="1"/>
    </xf>
    <xf numFmtId="2" fontId="4" fillId="6" borderId="2" xfId="0" applyNumberFormat="1" applyFont="1" applyFill="1" applyBorder="1" applyAlignment="1">
      <alignment horizontal="center" wrapText="1"/>
    </xf>
    <xf numFmtId="165" fontId="6" fillId="3" borderId="27" xfId="0" applyNumberFormat="1" applyFont="1" applyFill="1" applyBorder="1" applyAlignment="1">
      <alignment horizontal="center" vertical="center"/>
    </xf>
    <xf numFmtId="165" fontId="6" fillId="3" borderId="7" xfId="0" applyNumberFormat="1" applyFont="1" applyFill="1" applyBorder="1" applyAlignment="1">
      <alignment horizontal="center" vertical="center"/>
    </xf>
    <xf numFmtId="2" fontId="6" fillId="3" borderId="27" xfId="0" quotePrefix="1" applyNumberFormat="1" applyFont="1" applyFill="1" applyBorder="1" applyAlignment="1">
      <alignment horizontal="center" vertical="center"/>
    </xf>
    <xf numFmtId="2" fontId="6" fillId="3" borderId="7" xfId="0" quotePrefix="1" applyNumberFormat="1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 wrapText="1"/>
    </xf>
    <xf numFmtId="2" fontId="4" fillId="6" borderId="81" xfId="0" quotePrefix="1" applyNumberFormat="1" applyFont="1" applyFill="1" applyBorder="1" applyAlignment="1">
      <alignment horizontal="center" wrapText="1"/>
    </xf>
    <xf numFmtId="2" fontId="4" fillId="6" borderId="82" xfId="0" quotePrefix="1" applyNumberFormat="1" applyFont="1" applyFill="1" applyBorder="1" applyAlignment="1">
      <alignment horizontal="center" wrapText="1"/>
    </xf>
    <xf numFmtId="0" fontId="4" fillId="6" borderId="50" xfId="0" quotePrefix="1" applyFont="1" applyFill="1" applyBorder="1" applyAlignment="1">
      <alignment horizontal="center" wrapText="1"/>
    </xf>
    <xf numFmtId="0" fontId="4" fillId="6" borderId="12" xfId="0" applyFont="1" applyFill="1" applyBorder="1" applyAlignment="1">
      <alignment horizontal="center" wrapText="1"/>
    </xf>
    <xf numFmtId="0" fontId="4" fillId="6" borderId="15" xfId="0" applyFont="1" applyFill="1" applyBorder="1" applyAlignment="1">
      <alignment horizontal="center" wrapText="1"/>
    </xf>
    <xf numFmtId="0" fontId="4" fillId="6" borderId="41" xfId="0" applyFont="1" applyFill="1" applyBorder="1" applyAlignment="1">
      <alignment horizontal="center"/>
    </xf>
    <xf numFmtId="0" fontId="4" fillId="6" borderId="42" xfId="0" applyFont="1" applyFill="1" applyBorder="1" applyAlignment="1">
      <alignment horizontal="center"/>
    </xf>
    <xf numFmtId="0" fontId="1" fillId="3" borderId="24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4" fillId="6" borderId="56" xfId="0" applyFont="1" applyFill="1" applyBorder="1" applyAlignment="1">
      <alignment horizontal="center" wrapText="1"/>
    </xf>
    <xf numFmtId="0" fontId="4" fillId="6" borderId="57" xfId="0" applyFont="1" applyFill="1" applyBorder="1" applyAlignment="1">
      <alignment horizontal="center" wrapText="1"/>
    </xf>
    <xf numFmtId="0" fontId="0" fillId="5" borderId="25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14" fillId="6" borderId="24" xfId="0" applyFont="1" applyFill="1" applyBorder="1" applyAlignment="1">
      <alignment horizontal="center" vertical="center"/>
    </xf>
    <xf numFmtId="0" fontId="14" fillId="6" borderId="28" xfId="0" applyFont="1" applyFill="1" applyBorder="1" applyAlignment="1">
      <alignment horizontal="center" vertical="center"/>
    </xf>
    <xf numFmtId="0" fontId="14" fillId="6" borderId="25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4" fillId="6" borderId="26" xfId="0" applyFont="1" applyFill="1" applyBorder="1" applyAlignment="1">
      <alignment horizontal="center" vertical="center"/>
    </xf>
    <xf numFmtId="0" fontId="14" fillId="6" borderId="17" xfId="0" applyFont="1" applyFill="1" applyBorder="1" applyAlignment="1">
      <alignment horizontal="center" vertical="center"/>
    </xf>
    <xf numFmtId="0" fontId="14" fillId="6" borderId="9" xfId="0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horizontal="center" vertical="center"/>
    </xf>
    <xf numFmtId="0" fontId="4" fillId="6" borderId="47" xfId="0" applyFont="1" applyFill="1" applyBorder="1" applyAlignment="1">
      <alignment horizontal="center" wrapText="1"/>
    </xf>
    <xf numFmtId="0" fontId="4" fillId="6" borderId="8" xfId="0" applyFont="1" applyFill="1" applyBorder="1" applyAlignment="1">
      <alignment horizontal="center" wrapText="1"/>
    </xf>
    <xf numFmtId="0" fontId="4" fillId="6" borderId="52" xfId="0" applyFont="1" applyFill="1" applyBorder="1" applyAlignment="1">
      <alignment horizontal="center" wrapText="1"/>
    </xf>
    <xf numFmtId="0" fontId="4" fillId="6" borderId="48" xfId="0" applyFont="1" applyFill="1" applyBorder="1" applyAlignment="1">
      <alignment horizontal="center" wrapText="1"/>
    </xf>
    <xf numFmtId="0" fontId="4" fillId="6" borderId="10" xfId="0" applyFont="1" applyFill="1" applyBorder="1" applyAlignment="1">
      <alignment horizontal="center" wrapText="1"/>
    </xf>
    <xf numFmtId="0" fontId="4" fillId="6" borderId="13" xfId="0" applyFont="1" applyFill="1" applyBorder="1" applyAlignment="1">
      <alignment horizontal="center" wrapText="1"/>
    </xf>
    <xf numFmtId="0" fontId="4" fillId="6" borderId="49" xfId="0" applyFont="1" applyFill="1" applyBorder="1" applyAlignment="1">
      <alignment horizontal="center" wrapText="1"/>
    </xf>
    <xf numFmtId="0" fontId="4" fillId="6" borderId="11" xfId="0" applyFont="1" applyFill="1" applyBorder="1" applyAlignment="1">
      <alignment horizontal="center" wrapText="1"/>
    </xf>
    <xf numFmtId="0" fontId="4" fillId="6" borderId="14" xfId="0" applyFont="1" applyFill="1" applyBorder="1" applyAlignment="1">
      <alignment horizontal="center" wrapText="1"/>
    </xf>
    <xf numFmtId="0" fontId="4" fillId="6" borderId="83" xfId="0" applyFont="1" applyFill="1" applyBorder="1" applyAlignment="1">
      <alignment horizontal="center" wrapText="1"/>
    </xf>
    <xf numFmtId="0" fontId="4" fillId="6" borderId="84" xfId="0" applyFont="1" applyFill="1" applyBorder="1" applyAlignment="1">
      <alignment horizontal="center" wrapText="1"/>
    </xf>
    <xf numFmtId="0" fontId="4" fillId="6" borderId="51" xfId="0" applyFont="1" applyFill="1" applyBorder="1" applyAlignment="1">
      <alignment horizontal="center"/>
    </xf>
    <xf numFmtId="0" fontId="4" fillId="6" borderId="28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 wrapText="1"/>
    </xf>
    <xf numFmtId="0" fontId="1" fillId="0" borderId="0" xfId="0" applyFont="1" applyAlignment="1">
      <alignment horizontal="center" vertical="center"/>
    </xf>
    <xf numFmtId="0" fontId="9" fillId="6" borderId="24" xfId="0" applyFont="1" applyFill="1" applyBorder="1" applyAlignment="1">
      <alignment horizontal="center"/>
    </xf>
    <xf numFmtId="0" fontId="9" fillId="6" borderId="28" xfId="0" applyFont="1" applyFill="1" applyBorder="1" applyAlignment="1">
      <alignment horizontal="center"/>
    </xf>
    <xf numFmtId="0" fontId="9" fillId="6" borderId="25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4"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24418E"/>
      <color rgb="FFFFFFCC"/>
      <color rgb="FFC0C0C0"/>
      <color rgb="FF0C2577"/>
      <color rgb="FFC5D9F1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377705589491879E-2"/>
          <c:y val="0.14730201591293235"/>
          <c:w val="0.85973393217544558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Table!$I$6:$I$8</c:f>
              <c:strCache>
                <c:ptCount val="3"/>
                <c:pt idx="0">
                  <c:v>Estimated Reference Load (MWh/hour)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Table!$H$9:$H$32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Table!$I$9:$I$32</c:f>
              <c:numCache>
                <c:formatCode>#,##0.0</c:formatCode>
                <c:ptCount val="24"/>
                <c:pt idx="0">
                  <c:v>45.663751818358861</c:v>
                </c:pt>
                <c:pt idx="1">
                  <c:v>40.295597807943786</c:v>
                </c:pt>
                <c:pt idx="2">
                  <c:v>36.221744389414766</c:v>
                </c:pt>
                <c:pt idx="3">
                  <c:v>33.344271785259245</c:v>
                </c:pt>
                <c:pt idx="4">
                  <c:v>31.932840784370892</c:v>
                </c:pt>
                <c:pt idx="5">
                  <c:v>32.097046513795817</c:v>
                </c:pt>
                <c:pt idx="6">
                  <c:v>34.441431572556489</c:v>
                </c:pt>
                <c:pt idx="7">
                  <c:v>34.527200371384616</c:v>
                </c:pt>
                <c:pt idx="8">
                  <c:v>28.81175332224365</c:v>
                </c:pt>
                <c:pt idx="9">
                  <c:v>27.281435973286598</c:v>
                </c:pt>
                <c:pt idx="10">
                  <c:v>28.312453394830225</c:v>
                </c:pt>
                <c:pt idx="11">
                  <c:v>31.600591387152658</c:v>
                </c:pt>
                <c:pt idx="12">
                  <c:v>37.806235599517777</c:v>
                </c:pt>
                <c:pt idx="13">
                  <c:v>47.322692451775062</c:v>
                </c:pt>
                <c:pt idx="14">
                  <c:v>60.502145886182717</c:v>
                </c:pt>
                <c:pt idx="15">
                  <c:v>76.980075516342794</c:v>
                </c:pt>
                <c:pt idx="16">
                  <c:v>94.328448371887006</c:v>
                </c:pt>
                <c:pt idx="17">
                  <c:v>109.18004339218123</c:v>
                </c:pt>
                <c:pt idx="18">
                  <c:v>111.73489584589002</c:v>
                </c:pt>
                <c:pt idx="19">
                  <c:v>101.69427472972838</c:v>
                </c:pt>
                <c:pt idx="20">
                  <c:v>91.462091729521461</c:v>
                </c:pt>
                <c:pt idx="21">
                  <c:v>80.827807657241465</c:v>
                </c:pt>
                <c:pt idx="22">
                  <c:v>67.820415311693893</c:v>
                </c:pt>
                <c:pt idx="23">
                  <c:v>55.530511035918721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F61-4776-814A-34B79F43BEB8}"/>
            </c:ext>
          </c:extLst>
        </c:ser>
        <c:ser>
          <c:idx val="0"/>
          <c:order val="1"/>
          <c:tx>
            <c:strRef>
              <c:f>Table!$J$6:$J$8</c:f>
              <c:strCache>
                <c:ptCount val="3"/>
                <c:pt idx="0">
                  <c:v>Observed Event Day Load (MWh/hour)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Table!$H$9:$H$32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Table!$J$9:$J$32</c:f>
              <c:numCache>
                <c:formatCode>#,##0.0</c:formatCode>
                <c:ptCount val="24"/>
                <c:pt idx="0">
                  <c:v>45.313714330256879</c:v>
                </c:pt>
                <c:pt idx="1">
                  <c:v>40.125377538509632</c:v>
                </c:pt>
                <c:pt idx="2">
                  <c:v>35.893308976168257</c:v>
                </c:pt>
                <c:pt idx="3">
                  <c:v>33.049045719175133</c:v>
                </c:pt>
                <c:pt idx="4">
                  <c:v>31.50994075240753</c:v>
                </c:pt>
                <c:pt idx="5">
                  <c:v>31.815302496262326</c:v>
                </c:pt>
                <c:pt idx="6">
                  <c:v>34.107628832041748</c:v>
                </c:pt>
                <c:pt idx="7">
                  <c:v>34.036968199686143</c:v>
                </c:pt>
                <c:pt idx="8">
                  <c:v>28.765012574631097</c:v>
                </c:pt>
                <c:pt idx="9">
                  <c:v>27.087238673267159</c:v>
                </c:pt>
                <c:pt idx="10">
                  <c:v>28.110575158438177</c:v>
                </c:pt>
                <c:pt idx="11">
                  <c:v>31.394327042317471</c:v>
                </c:pt>
                <c:pt idx="12">
                  <c:v>37.547654128029897</c:v>
                </c:pt>
                <c:pt idx="13">
                  <c:v>46.658179261330503</c:v>
                </c:pt>
                <c:pt idx="14">
                  <c:v>59.299846723308718</c:v>
                </c:pt>
                <c:pt idx="15">
                  <c:v>75.594057769864477</c:v>
                </c:pt>
                <c:pt idx="16">
                  <c:v>92.685719326246328</c:v>
                </c:pt>
                <c:pt idx="17">
                  <c:v>101.75726418274627</c:v>
                </c:pt>
                <c:pt idx="18">
                  <c:v>105.12230378074946</c:v>
                </c:pt>
                <c:pt idx="19">
                  <c:v>98.596161613884988</c:v>
                </c:pt>
                <c:pt idx="20">
                  <c:v>94.504471541315027</c:v>
                </c:pt>
                <c:pt idx="21">
                  <c:v>82.112556030347577</c:v>
                </c:pt>
                <c:pt idx="22">
                  <c:v>67.726190342108694</c:v>
                </c:pt>
                <c:pt idx="23">
                  <c:v>55.322426250422367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F61-4776-814A-34B79F43BE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035904"/>
        <c:axId val="433050464"/>
      </c:scatterChart>
      <c:valAx>
        <c:axId val="433035904"/>
        <c:scaling>
          <c:orientation val="minMax"/>
          <c:max val="24"/>
          <c:min val="1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433050464"/>
        <c:crosses val="autoZero"/>
        <c:crossBetween val="midCat"/>
        <c:majorUnit val="1"/>
      </c:valAx>
      <c:valAx>
        <c:axId val="43305046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433035904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4237329088376579E-2"/>
          <c:y val="2.3986065877890921E-2"/>
          <c:w val="0.86105958100002844"/>
          <c:h val="8.4573112915859339E-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19050</xdr:rowOff>
    </xdr:from>
    <xdr:to>
      <xdr:col>6</xdr:col>
      <xdr:colOff>482600</xdr:colOff>
      <xdr:row>36</xdr:row>
      <xdr:rowOff>6350</xdr:rowOff>
    </xdr:to>
    <xdr:graphicFrame macro="">
      <xdr:nvGraphicFramePr>
        <xdr:cNvPr id="1100" name="Chart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444501</xdr:colOff>
      <xdr:row>0</xdr:row>
      <xdr:rowOff>0</xdr:rowOff>
    </xdr:from>
    <xdr:to>
      <xdr:col>16</xdr:col>
      <xdr:colOff>4308</xdr:colOff>
      <xdr:row>3</xdr:row>
      <xdr:rowOff>167834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13AA1A6-05A9-EB3E-0AC5-80C6CFB761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941301" y="0"/>
          <a:ext cx="2801482" cy="77743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549275</xdr:colOff>
      <xdr:row>3</xdr:row>
      <xdr:rowOff>308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76206A3-9D8D-403E-AD35-13D8CB44B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46100" cy="6035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iles\ElecEncrypted\PGE\SmartAC\SmartAC%202024\Models\Protocol%20Tables\4b.%20PGE_2024_SAC_Ex_Ante_CONFIDENTIAL.xlsx" TargetMode="External"/><Relationship Id="rId1" Type="http://schemas.openxmlformats.org/officeDocument/2006/relationships/externalLinkPath" Target="4b.%20PGE_2024_SAC_Ex_Ante_CONFIDENT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"/>
      <sheetName val="Lookups"/>
      <sheetName val="Data"/>
    </sheetNames>
    <sheetDataSet>
      <sheetData sheetId="0" refreshError="1"/>
      <sheetData sheetId="1">
        <row r="8">
          <cell r="S8">
            <v>12886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TG1375"/>
  <sheetViews>
    <sheetView tabSelected="1" workbookViewId="0">
      <selection activeCell="E6" sqref="E6:F9"/>
    </sheetView>
  </sheetViews>
  <sheetFormatPr defaultRowHeight="12.5" x14ac:dyDescent="0.25"/>
  <cols>
    <col min="1" max="1" width="15.54296875" customWidth="1"/>
    <col min="2" max="7" width="15.54296875" style="4" customWidth="1"/>
    <col min="8" max="18" width="15.54296875" customWidth="1"/>
    <col min="19" max="25" width="15.54296875" style="4" customWidth="1"/>
    <col min="26" max="26" width="12.1796875" style="4" customWidth="1"/>
    <col min="27" max="27" width="9.54296875" style="4" bestFit="1" customWidth="1"/>
    <col min="28" max="28" width="17.453125" style="4" bestFit="1" customWidth="1"/>
    <col min="29" max="29" width="9.1796875" style="4"/>
    <col min="30" max="30" width="14.26953125" style="4" bestFit="1" customWidth="1"/>
    <col min="31" max="31" width="16.453125" style="4" bestFit="1" customWidth="1"/>
    <col min="32" max="527" width="9.1796875" style="4"/>
  </cols>
  <sheetData>
    <row r="1" spans="1:527" s="4" customFormat="1" ht="12.65" customHeight="1" x14ac:dyDescent="0.25">
      <c r="A1" s="139" t="s">
        <v>258</v>
      </c>
      <c r="B1" s="139"/>
      <c r="C1" s="139"/>
      <c r="D1" s="139"/>
      <c r="E1" s="140" t="s">
        <v>259</v>
      </c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</row>
    <row r="2" spans="1:527" s="4" customFormat="1" ht="21" customHeight="1" x14ac:dyDescent="0.25">
      <c r="A2" s="139"/>
      <c r="B2" s="139"/>
      <c r="C2" s="139"/>
      <c r="D2" s="139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</row>
    <row r="3" spans="1:527" ht="14.5" customHeight="1" thickBot="1" x14ac:dyDescent="0.3">
      <c r="A3" s="139"/>
      <c r="B3" s="139"/>
      <c r="C3" s="139"/>
      <c r="D3" s="139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4"/>
      <c r="R3" s="4"/>
      <c r="TE3"/>
      <c r="TF3"/>
      <c r="TG3"/>
    </row>
    <row r="4" spans="1:527" ht="17.25" customHeight="1" thickTop="1" thickBot="1" x14ac:dyDescent="0.35">
      <c r="A4" s="156" t="s">
        <v>5</v>
      </c>
      <c r="B4" s="157"/>
      <c r="C4" s="152" t="s">
        <v>14</v>
      </c>
      <c r="D4" s="153"/>
      <c r="E4" s="142" t="str">
        <f>IF(AND(J4=0,M4&gt;0),"No Customers Called. Dual SmartRate Events Do Not Count Dual Customers","")</f>
        <v/>
      </c>
      <c r="F4" s="143"/>
      <c r="G4" s="53"/>
      <c r="I4" s="8" t="s">
        <v>56</v>
      </c>
      <c r="J4" s="12">
        <f>Called</f>
        <v>50187</v>
      </c>
      <c r="L4" s="8" t="s">
        <v>57</v>
      </c>
      <c r="M4" s="12">
        <f>Enrolled</f>
        <v>56580</v>
      </c>
      <c r="N4" s="9"/>
      <c r="O4" s="44"/>
      <c r="P4" s="45"/>
      <c r="Q4" s="4"/>
      <c r="R4" s="4"/>
      <c r="TE4"/>
      <c r="TF4"/>
      <c r="TG4"/>
    </row>
    <row r="5" spans="1:527" ht="17.25" customHeight="1" thickBot="1" x14ac:dyDescent="0.35">
      <c r="A5" s="158" t="s">
        <v>3</v>
      </c>
      <c r="B5" s="159"/>
      <c r="C5" s="154" t="s">
        <v>35</v>
      </c>
      <c r="D5" s="155"/>
      <c r="E5" s="142"/>
      <c r="F5" s="143"/>
      <c r="G5" s="53"/>
      <c r="H5" s="4"/>
      <c r="I5" s="4"/>
      <c r="J5" s="4"/>
      <c r="K5" s="4"/>
      <c r="L5" s="8"/>
      <c r="M5" s="11"/>
      <c r="N5" s="29"/>
      <c r="P5" s="46"/>
      <c r="Q5" s="4"/>
      <c r="R5" s="4"/>
      <c r="TE5"/>
      <c r="TF5"/>
      <c r="TG5"/>
    </row>
    <row r="6" spans="1:527" ht="17.25" customHeight="1" thickBot="1" x14ac:dyDescent="0.3">
      <c r="A6" s="160" t="s">
        <v>251</v>
      </c>
      <c r="B6" s="147"/>
      <c r="C6" s="154" t="s">
        <v>256</v>
      </c>
      <c r="D6" s="155"/>
      <c r="E6" s="142" t="str">
        <f>IF(flag_no_event=1,"No Event for this Group on this Date See Available Results Below","")</f>
        <v/>
      </c>
      <c r="F6" s="143"/>
      <c r="G6" s="53"/>
      <c r="H6" s="192" t="s">
        <v>1</v>
      </c>
      <c r="I6" s="195" t="str">
        <f>"Estimated Reference Load ("&amp;IF(Result_type="Aggregate impact","MWh","kWh")&amp;"/hour)"</f>
        <v>Estimated Reference Load (MWh/hour)</v>
      </c>
      <c r="J6" s="195" t="str">
        <f>"Observed Event Day Load ("&amp;IF(Result_type="Aggregate Impact","MWh/hour)","kWh/hour)")</f>
        <v>Observed Event Day Load (MWh/hour)</v>
      </c>
      <c r="K6" s="198" t="str">
        <f>"Estimated Load Impact ("&amp;IF(Result_type="Aggregate Impact","MWh/hour)","kWh/hour)")</f>
        <v>Estimated Load Impact (MWh/hour)</v>
      </c>
      <c r="L6" s="170" t="s">
        <v>7</v>
      </c>
      <c r="M6" s="203" t="str">
        <f>"Uncertainty Adjusted Impact ("&amp;IF(Result_type="Aggregate Impact","MWh/hour)- Percentiles","kWh/hour)- Percentiles")</f>
        <v>Uncertainty Adjusted Impact (MWh/hour)- Percentiles</v>
      </c>
      <c r="N6" s="204"/>
      <c r="O6" s="204"/>
      <c r="P6" s="201" t="s">
        <v>245</v>
      </c>
      <c r="Q6" s="179" t="s">
        <v>273</v>
      </c>
      <c r="R6" s="4"/>
      <c r="S6" s="183" t="s">
        <v>68</v>
      </c>
      <c r="T6" s="184"/>
      <c r="U6" s="185"/>
      <c r="TF6"/>
      <c r="TG6"/>
    </row>
    <row r="7" spans="1:527" ht="17.25" customHeight="1" thickBot="1" x14ac:dyDescent="0.3">
      <c r="A7" s="144" t="s">
        <v>6</v>
      </c>
      <c r="B7" s="145"/>
      <c r="C7" s="152" t="s">
        <v>0</v>
      </c>
      <c r="D7" s="153"/>
      <c r="E7" s="142"/>
      <c r="F7" s="143"/>
      <c r="G7" s="53"/>
      <c r="H7" s="193"/>
      <c r="I7" s="196"/>
      <c r="J7" s="196"/>
      <c r="K7" s="199"/>
      <c r="L7" s="171"/>
      <c r="M7" s="205"/>
      <c r="N7" s="206"/>
      <c r="O7" s="206"/>
      <c r="P7" s="196"/>
      <c r="Q7" s="180"/>
      <c r="R7" s="4"/>
      <c r="S7" s="186"/>
      <c r="T7" s="187"/>
      <c r="U7" s="188"/>
      <c r="TF7"/>
      <c r="TG7"/>
    </row>
    <row r="8" spans="1:527" ht="17.25" customHeight="1" thickBot="1" x14ac:dyDescent="0.35">
      <c r="A8" s="146" t="s">
        <v>36</v>
      </c>
      <c r="B8" s="147"/>
      <c r="C8" s="163" t="s">
        <v>171</v>
      </c>
      <c r="D8" s="164"/>
      <c r="E8" s="142"/>
      <c r="F8" s="143"/>
      <c r="G8" s="53"/>
      <c r="H8" s="194"/>
      <c r="I8" s="197"/>
      <c r="J8" s="197"/>
      <c r="K8" s="200"/>
      <c r="L8" s="172"/>
      <c r="M8" s="31" t="s">
        <v>246</v>
      </c>
      <c r="N8" s="31" t="s">
        <v>2</v>
      </c>
      <c r="O8" s="43" t="s">
        <v>247</v>
      </c>
      <c r="P8" s="202"/>
      <c r="Q8" s="207"/>
      <c r="R8" s="4"/>
      <c r="S8" s="189"/>
      <c r="T8" s="190"/>
      <c r="U8" s="191"/>
      <c r="TF8"/>
      <c r="TG8"/>
    </row>
    <row r="9" spans="1:527" ht="16" thickBot="1" x14ac:dyDescent="0.3">
      <c r="A9" s="148" t="s">
        <v>37</v>
      </c>
      <c r="B9" s="149"/>
      <c r="C9" s="165" t="s">
        <v>40</v>
      </c>
      <c r="D9" s="166"/>
      <c r="E9" s="142"/>
      <c r="F9" s="143"/>
      <c r="G9" s="53"/>
      <c r="H9" s="33">
        <v>1</v>
      </c>
      <c r="I9" s="34">
        <f>IF(OR(No_Subgroup=1,Called=0),"n/a",IF(Lookups!I$4=0,DGET(data,"Ref_hr1",_xlnm.Criteria)*IF(Result_type="Aggregate Impact",Called/1000,1),DGET(data,"Ref_hr2",_xlnm.Criteria)*IF(Result_type="Aggregate Impact",Called/1000,1)))</f>
        <v>45.663751818358861</v>
      </c>
      <c r="J9" s="34">
        <f t="shared" ref="J9:J31" si="0">IF(OR(No_Subgroup=1,Called=0),"n/a",I9-K9)</f>
        <v>45.313714330256879</v>
      </c>
      <c r="K9" s="35">
        <f>IF(OR(No_Subgroup=1,Called=0),"n/a",IF(Lookups!I$4=0,DGET(data,"Pctile50_hr1",_xlnm.Criteria)*IF(Result_type="Aggregate Impact",Called/1000,1),DGET(data,"Pctile50_hr2",_xlnm.Criteria)*IF(Result_type="Aggregate Impact",Called/1000,1)))</f>
        <v>0.35003748810198115</v>
      </c>
      <c r="L9" s="34">
        <f>IF(OR(No_Subgroup=1,Called=0),"n/a",IF(Lookups!I$4=0,(DGET(data,"Temp_hr1",_xlnm.Criteria)),(DGET(data,"Temp_hr2",_xlnm.Criteria))))</f>
        <v>70.682968139648395</v>
      </c>
      <c r="M9" s="35">
        <f>IF(OR(No_Subgroup=1,Called=0),"n/a",IF(Lookups!I$4=0,DGET(data,"Pctile05_hr1",_xlnm.Criteria)*IF(Result_type="Aggregate Impact",Called/1000,1),DGET(data,"Pctile05_hr2",_xlnm.Criteria)*IF(Result_type="Aggregate Impact",Called/1000,1)))</f>
        <v>9.2133356390695122E-3</v>
      </c>
      <c r="N9" s="35">
        <f>IF(OR(No_Subgroup=1,Called=0),"n/a",IF(Lookups!I$4=0,DGET(data,"Pctile50_hr1",_xlnm.Criteria)*IF(Result_type="Aggregate Impact",Called/1000,1),DGET(data,"Pctile50_hr2",_xlnm.Criteria)*IF(Result_type="Aggregate Impact",Called/1000,1)))</f>
        <v>0.35003748810198115</v>
      </c>
      <c r="O9" s="35">
        <f>IF(OR(No_Subgroup=1,Called=0),"n/a",IF(Lookups!I$4=0,DGET(data,"Pctile95_hr1",_xlnm.Criteria)*IF(Result_type="Aggregate Impact",Called/1000,1),DGET(data,"Pctile95_hr2",_xlnm.Criteria)*IF(Result_type="Aggregate Impact",Called/1000,1)))</f>
        <v>0.6908616244979181</v>
      </c>
      <c r="P9" s="35">
        <f>IF(OR(No_Subgroup=1,Called=0),"n/a",IF(Lookups!I$4=0,DGET(data,"se_evt1",_xlnm.Criteria)*IF(Result_type="Aggregate Impact",Called/1000,1),DGET(data,"se_evt2",_xlnm.Criteria)*IF(Result_type="Aggregate Impact",Called/1000,1)))</f>
        <v>0.20720637193042754</v>
      </c>
      <c r="Q9" s="35" t="str">
        <f t="shared" ref="Q9:Q32" si="1">IF(OR(No_Subgroup=1,Called=0),"n/a",IF(OR(AND(M9&gt;0,O9&gt;0),AND(M9&lt;0,O9&lt;0)),"Yes","No"))</f>
        <v>Yes</v>
      </c>
      <c r="R9" s="4"/>
      <c r="S9" s="175" t="s">
        <v>69</v>
      </c>
      <c r="T9" s="176"/>
      <c r="U9" s="26"/>
      <c r="TF9"/>
      <c r="TG9"/>
    </row>
    <row r="10" spans="1:527" ht="17.25" customHeight="1" thickBot="1" x14ac:dyDescent="0.3">
      <c r="A10" s="148" t="s">
        <v>38</v>
      </c>
      <c r="B10" s="149"/>
      <c r="C10" s="165" t="s">
        <v>41</v>
      </c>
      <c r="D10" s="166"/>
      <c r="E10" s="142" t="str">
        <f>IF(AND(NOT(sublap="All Sublap"),NOT(lca="All LCA")),"Select All Sublap or All LCA","")</f>
        <v/>
      </c>
      <c r="F10" s="143"/>
      <c r="G10" s="53"/>
      <c r="H10" s="36">
        <v>2</v>
      </c>
      <c r="I10" s="18">
        <f>IF(OR(No_Subgroup=1,Called=0),"n/a",IF(Lookups!I$4=0,DGET(data,"Ref_hr2",_xlnm.Criteria)*IF(Result_type="Aggregate Impact",Called/1000,1),DGET(data,"Ref_hr3",_xlnm.Criteria)*IF(Result_type="Aggregate Impact",Called/1000,1)))</f>
        <v>40.295597807943786</v>
      </c>
      <c r="J10" s="18">
        <f t="shared" si="0"/>
        <v>40.125377538509632</v>
      </c>
      <c r="K10" s="19">
        <f>IF(OR(No_Subgroup=1,Called=0),"n/a",IF(Lookups!I$4=0,DGET(data,"Pctile50_hr2",_xlnm.Criteria)*IF(Result_type="Aggregate Impact",Called/1000,1),DGET(data,"Pctile50_hr3",_xlnm.Criteria)*IF(Result_type="Aggregate Impact",Called/1000,1)))</f>
        <v>0.17022026943415366</v>
      </c>
      <c r="L10" s="18">
        <f>IF(OR(No_Subgroup=1,Called=0),"n/a",IF(Lookups!I$4=0,(DGET(data,"Temp_hr2",_xlnm.Criteria)),(DGET(data,"Temp_hr3",_xlnm.Criteria))))</f>
        <v>69.397323608398395</v>
      </c>
      <c r="M10" s="19">
        <f>IF(OR(No_Subgroup=1,Called=0),"n/a",IF(Lookups!I$4=0,DGET(data,"Pctile05_hr2",_xlnm.Criteria)*IF(Result_type="Aggregate Impact",Called/1000,1),DGET(data,"Pctile05_hr3",_xlnm.Criteria)*IF(Result_type="Aggregate Impact",Called/1000,1)))</f>
        <v>-0.15551607925398261</v>
      </c>
      <c r="N10" s="19">
        <f>IF(OR(No_Subgroup=1,Called=0),"n/a",IF(Lookups!I$4=0,DGET(data,"Pctile50_hr2",_xlnm.Criteria)*IF(Result_type="Aggregate Impact",Called/1000,1),DGET(data,"Pctile50_hr3",_xlnm.Criteria)*IF(Result_type="Aggregate Impact",Called/1000,1)))</f>
        <v>0.17022026943415366</v>
      </c>
      <c r="O10" s="19">
        <f>IF(OR(No_Subgroup=1,Called=0),"n/a",IF(Lookups!I$4=0,DGET(data,"Pctile95_hr2",_xlnm.Criteria)*IF(Result_type="Aggregate Impact",Called/1000,1),DGET(data,"Pctile95_hr3",_xlnm.Criteria)*IF(Result_type="Aggregate Impact",Called/1000,1)))</f>
        <v>0.49595659475214776</v>
      </c>
      <c r="P10" s="19">
        <f>IF(OR(No_Subgroup=1,Called=0),"n/a",IF(Lookups!I$4=0,DGET(data,"se_evt2",_xlnm.Criteria)*IF(Result_type="Aggregate Impact",Called/1000,1),DGET(data,"se_evt3",_xlnm.Criteria)*IF(Result_type="Aggregate Impact",Called/1000,1)))</f>
        <v>0.19803363753296416</v>
      </c>
      <c r="Q10" s="19" t="str">
        <f t="shared" si="1"/>
        <v>No</v>
      </c>
      <c r="R10" s="4"/>
      <c r="S10" s="177"/>
      <c r="T10" s="178"/>
      <c r="U10" s="27"/>
      <c r="TF10"/>
      <c r="TG10"/>
    </row>
    <row r="11" spans="1:527" ht="17.25" customHeight="1" thickBot="1" x14ac:dyDescent="0.3">
      <c r="A11" s="150" t="s">
        <v>261</v>
      </c>
      <c r="B11" s="151"/>
      <c r="C11" s="165" t="s">
        <v>42</v>
      </c>
      <c r="D11" s="166"/>
      <c r="E11" s="142"/>
      <c r="F11" s="143"/>
      <c r="G11" s="53"/>
      <c r="H11" s="36">
        <v>3</v>
      </c>
      <c r="I11" s="18">
        <f>IF(OR(No_Subgroup=1,Called=0),"n/a",IF(Lookups!I$4=0,DGET(data,"Ref_hr3",_xlnm.Criteria)*IF(Result_type="Aggregate Impact",Called/1000,1),DGET(data,"Ref_hr4",_xlnm.Criteria)*IF(Result_type="Aggregate Impact",Called/1000,1)))</f>
        <v>36.221744389414766</v>
      </c>
      <c r="J11" s="18">
        <f t="shared" si="0"/>
        <v>35.893308976168257</v>
      </c>
      <c r="K11" s="19">
        <f>IF(OR(No_Subgroup=1,Called=0),"n/a",IF(Lookups!I$4=0,DGET(data,"Pctile50_hr3",_xlnm.Criteria)*IF(Result_type="Aggregate Impact",Called/1000,1),DGET(data,"Pctile50_hr4",_xlnm.Criteria)*IF(Result_type="Aggregate Impact",Called/1000,1)))</f>
        <v>0.32843541324650843</v>
      </c>
      <c r="L11" s="18">
        <f>IF(OR(No_Subgroup=1,Called=0),"n/a",IF(Lookups!I$4=0,(DGET(data,"Temp_hr3",_xlnm.Criteria)),(DGET(data,"Temp_hr4",_xlnm.Criteria))))</f>
        <v>68.081161499023395</v>
      </c>
      <c r="M11" s="19">
        <f>IF(OR(No_Subgroup=1,Called=0),"n/a",IF(Lookups!I$4=0,DGET(data,"Pctile05_hr3",_xlnm.Criteria)*IF(Result_type="Aggregate Impact",Called/1000,1),DGET(data,"Pctile05_hr4",_xlnm.Criteria)*IF(Result_type="Aggregate Impact",Called/1000,1)))</f>
        <v>3.5579406847245969E-2</v>
      </c>
      <c r="N11" s="19">
        <f>IF(OR(No_Subgroup=1,Called=0),"n/a",IF(Lookups!I$4=0,DGET(data,"Pctile50_hr3",_xlnm.Criteria)*IF(Result_type="Aggregate Impact",Called/1000,1),DGET(data,"Pctile50_hr4",_xlnm.Criteria)*IF(Result_type="Aggregate Impact",Called/1000,1)))</f>
        <v>0.32843541324650843</v>
      </c>
      <c r="O11" s="19">
        <f>IF(OR(No_Subgroup=1,Called=0),"n/a",IF(Lookups!I$4=0,DGET(data,"Pctile95_hr3",_xlnm.Criteria)*IF(Result_type="Aggregate Impact",Called/1000,1),DGET(data,"Pctile95_hr4",_xlnm.Criteria)*IF(Result_type="Aggregate Impact",Called/1000,1)))</f>
        <v>0.62129141964576984</v>
      </c>
      <c r="P11" s="19">
        <f>IF(OR(No_Subgroup=1,Called=0),"n/a",IF(Lookups!I$4=0,DGET(data,"se_evt3",_xlnm.Criteria)*IF(Result_type="Aggregate Impact",Called/1000,1),DGET(data,"se_evt4",_xlnm.Criteria)*IF(Result_type="Aggregate Impact",Called/1000,1)))</f>
        <v>0.17804381041950529</v>
      </c>
      <c r="Q11" s="19" t="str">
        <f t="shared" si="1"/>
        <v>Yes</v>
      </c>
      <c r="R11" s="4"/>
      <c r="S11" s="175" t="s">
        <v>70</v>
      </c>
      <c r="T11" s="176"/>
      <c r="U11" s="181"/>
      <c r="SX11"/>
      <c r="SY11"/>
      <c r="SZ11"/>
      <c r="TA11"/>
      <c r="TB11"/>
      <c r="TC11"/>
      <c r="TD11"/>
      <c r="TE11"/>
      <c r="TF11"/>
      <c r="TG11"/>
    </row>
    <row r="12" spans="1:527" ht="17.149999999999999" customHeight="1" thickBot="1" x14ac:dyDescent="0.3">
      <c r="A12" s="141" t="str">
        <f>IF(AND(C11&lt;&gt;"All Subgroups",OR(C9&lt;&gt;"All Sublap",C10&lt;&gt;"All LCA")),"Subgroup results are only available for All Sublap and All LCA",IF(AND(date=DATE(2023,8,14),C11&lt;&gt;"All Subgroups", C9="All Sublap",C10="All LCA"),"Insufficient Customers",""))</f>
        <v/>
      </c>
      <c r="B12" s="141"/>
      <c r="C12" s="141"/>
      <c r="D12" s="141"/>
      <c r="E12" s="143" t="str">
        <f>IF(No_Subgroup=1,"Subgroup Results Only Available for Serial Events","")</f>
        <v/>
      </c>
      <c r="F12" s="143"/>
      <c r="G12" s="167"/>
      <c r="H12" s="36">
        <v>4</v>
      </c>
      <c r="I12" s="18">
        <f>IF(OR(No_Subgroup=1,Called=0),"n/a",IF(Lookups!I$4=0,DGET(data,"Ref_hr4",_xlnm.Criteria)*IF(Result_type="Aggregate Impact",Called/1000,1),DGET(data,"Ref_hr5",_xlnm.Criteria)*IF(Result_type="Aggregate Impact",Called/1000,1)))</f>
        <v>33.344271785259245</v>
      </c>
      <c r="J12" s="18">
        <f t="shared" si="0"/>
        <v>33.049045719175133</v>
      </c>
      <c r="K12" s="19">
        <f>IF(OR(No_Subgroup=1,Called=0),"n/a",IF(Lookups!I$4=0,DGET(data,"Pctile50_hr4",_xlnm.Criteria)*IF(Result_type="Aggregate Impact",Called/1000,1),DGET(data,"Pctile50_hr5",_xlnm.Criteria)*IF(Result_type="Aggregate Impact",Called/1000,1)))</f>
        <v>0.29522606608411289</v>
      </c>
      <c r="L12" s="18">
        <f>IF(OR(No_Subgroup=1,Called=0),"n/a",IF(Lookups!I$4=0,(DGET(data,"Temp_hr4",_xlnm.Criteria)),(DGET(data,"Temp_hr5",_xlnm.Criteria))))</f>
        <v>67.052894592285099</v>
      </c>
      <c r="M12" s="19">
        <f>IF(OR(No_Subgroup=1,Called=0),"n/a",IF(Lookups!I$4=0,DGET(data,"Pctile05_hr4",_xlnm.Criteria)*IF(Result_type="Aggregate Impact",Called/1000,1),DGET(data,"Pctile05_hr5",_xlnm.Criteria)*IF(Result_type="Aggregate Impact",Called/1000,1)))</f>
        <v>3.2808160680870051E-2</v>
      </c>
      <c r="N12" s="19">
        <f>IF(OR(No_Subgroup=1,Called=0),"n/a",IF(Lookups!I$4=0,DGET(data,"Pctile50_hr4",_xlnm.Criteria)*IF(Result_type="Aggregate Impact",Called/1000,1),DGET(data,"Pctile50_hr5",_xlnm.Criteria)*IF(Result_type="Aggregate Impact",Called/1000,1)))</f>
        <v>0.29522606608411289</v>
      </c>
      <c r="O12" s="19">
        <f>IF(OR(No_Subgroup=1,Called=0),"n/a",IF(Lookups!I$4=0,DGET(data,"Pctile95_hr4",_xlnm.Criteria)*IF(Result_type="Aggregate Impact",Called/1000,1),DGET(data,"Pctile95_hr5",_xlnm.Criteria)*IF(Result_type="Aggregate Impact",Called/1000,1)))</f>
        <v>0.55764395688101187</v>
      </c>
      <c r="P12" s="19">
        <f>IF(OR(No_Subgroup=1,Called=0),"n/a",IF(Lookups!I$4=0,DGET(data,"se_evt4",_xlnm.Criteria)*IF(Result_type="Aggregate Impact",Called/1000,1),DGET(data,"se_evt5",_xlnm.Criteria)*IF(Result_type="Aggregate Impact",Called/1000,1)))</f>
        <v>0.15953875860292432</v>
      </c>
      <c r="Q12" s="19" t="str">
        <f t="shared" si="1"/>
        <v>Yes</v>
      </c>
      <c r="R12" s="4"/>
      <c r="S12" s="177"/>
      <c r="T12" s="178"/>
      <c r="U12" s="18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</row>
    <row r="13" spans="1:527" ht="14" x14ac:dyDescent="0.3">
      <c r="A13" s="4"/>
      <c r="C13" s="21"/>
      <c r="D13" s="21"/>
      <c r="E13" s="21"/>
      <c r="F13" s="21"/>
      <c r="G13" s="6"/>
      <c r="H13" s="36">
        <v>5</v>
      </c>
      <c r="I13" s="18">
        <f>IF(OR(No_Subgroup=1,Called=0),"n/a",IF(Lookups!I$4=0,DGET(data,"Ref_hr5",_xlnm.Criteria)*IF(Result_type="Aggregate Impact",Called/1000,1),DGET(data,"Ref_hr6",_xlnm.Criteria)*IF(Result_type="Aggregate Impact",Called/1000,1)))</f>
        <v>31.932840784370892</v>
      </c>
      <c r="J13" s="18">
        <f t="shared" si="0"/>
        <v>31.50994075240753</v>
      </c>
      <c r="K13" s="19">
        <f>IF(OR(No_Subgroup=1,Called=0),"n/a",IF(Lookups!I$4=0,DGET(data,"Pctile50_hr5",_xlnm.Criteria)*IF(Result_type="Aggregate Impact",Called/1000,1),DGET(data,"Pctile50_hr6",_xlnm.Criteria)*IF(Result_type="Aggregate Impact",Called/1000,1)))</f>
        <v>0.42290003196336273</v>
      </c>
      <c r="L13" s="18">
        <f>IF(OR(No_Subgroup=1,Called=0),"n/a",IF(Lookups!I$4=0,(DGET(data,"Temp_hr5",_xlnm.Criteria)),(DGET(data,"Temp_hr6",_xlnm.Criteria))))</f>
        <v>66.273040771484304</v>
      </c>
      <c r="M13" s="19">
        <f>IF(OR(No_Subgroup=1,Called=0),"n/a",IF(Lookups!I$4=0,DGET(data,"Pctile05_hr5",_xlnm.Criteria)*IF(Result_type="Aggregate Impact",Called/1000,1),DGET(data,"Pctile05_hr6",_xlnm.Criteria)*IF(Result_type="Aggregate Impact",Called/1000,1)))</f>
        <v>0.19536135515850023</v>
      </c>
      <c r="N13" s="19">
        <f>IF(OR(No_Subgroup=1,Called=0),"n/a",IF(Lookups!I$4=0,DGET(data,"Pctile50_hr5",_xlnm.Criteria)*IF(Result_type="Aggregate Impact",Called/1000,1),DGET(data,"Pctile50_hr6",_xlnm.Criteria)*IF(Result_type="Aggregate Impact",Called/1000,1)))</f>
        <v>0.42290003196336273</v>
      </c>
      <c r="O13" s="19">
        <f>IF(OR(No_Subgroup=1,Called=0),"n/a",IF(Lookups!I$4=0,DGET(data,"Pctile95_hr5",_xlnm.Criteria)*IF(Result_type="Aggregate Impact",Called/1000,1),DGET(data,"Pctile95_hr6",_xlnm.Criteria)*IF(Result_type="Aggregate Impact",Called/1000,1)))</f>
        <v>0.65043870876822529</v>
      </c>
      <c r="P13" s="19">
        <f>IF(OR(No_Subgroup=1,Called=0),"n/a",IF(Lookups!I$4=0,DGET(data,"se_evt5",_xlnm.Criteria)*IF(Result_type="Aggregate Impact",Called/1000,1),DGET(data,"se_evt6",_xlnm.Criteria)*IF(Result_type="Aggregate Impact",Called/1000,1)))</f>
        <v>0.13833369573717894</v>
      </c>
      <c r="Q13" s="19" t="str">
        <f t="shared" si="1"/>
        <v>Yes</v>
      </c>
      <c r="R13" s="4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</row>
    <row r="14" spans="1:527" ht="17.25" customHeight="1" x14ac:dyDescent="0.3">
      <c r="A14" s="4"/>
      <c r="C14" s="6"/>
      <c r="D14" s="6"/>
      <c r="E14" s="6"/>
      <c r="F14" s="6"/>
      <c r="G14" s="6"/>
      <c r="H14" s="36">
        <v>6</v>
      </c>
      <c r="I14" s="18">
        <f>IF(OR(No_Subgroup=1,Called=0),"n/a",IF(Lookups!I$4=0,DGET(data,"Ref_hr6",_xlnm.Criteria)*IF(Result_type="Aggregate Impact",Called/1000,1),DGET(data,"Ref_hr7",_xlnm.Criteria)*IF(Result_type="Aggregate Impact",Called/1000,1)))</f>
        <v>32.097046513795817</v>
      </c>
      <c r="J14" s="18">
        <f t="shared" si="0"/>
        <v>31.815302496262326</v>
      </c>
      <c r="K14" s="19">
        <f>IF(OR(No_Subgroup=1,Called=0),"n/a",IF(Lookups!I$4=0,DGET(data,"Pctile50_hr6",_xlnm.Criteria)*IF(Result_type="Aggregate Impact",Called/1000,1),DGET(data,"Pctile50_hr7",_xlnm.Criteria)*IF(Result_type="Aggregate Impact",Called/1000,1)))</f>
        <v>0.28174401753349204</v>
      </c>
      <c r="L14" s="18">
        <f>IF(OR(No_Subgroup=1,Called=0),"n/a",IF(Lookups!I$4=0,(DGET(data,"Temp_hr6",_xlnm.Criteria)),(DGET(data,"Temp_hr7",_xlnm.Criteria))))</f>
        <v>64.926818847656193</v>
      </c>
      <c r="M14" s="19">
        <f>IF(OR(No_Subgroup=1,Called=0),"n/a",IF(Lookups!I$4=0,DGET(data,"Pctile05_hr6",_xlnm.Criteria)*IF(Result_type="Aggregate Impact",Called/1000,1),DGET(data,"Pctile05_hr7",_xlnm.Criteria)*IF(Result_type="Aggregate Impact",Called/1000,1)))</f>
        <v>8.5271207585348466E-2</v>
      </c>
      <c r="N14" s="19">
        <f>IF(OR(No_Subgroup=1,Called=0),"n/a",IF(Lookups!I$4=0,DGET(data,"Pctile50_hr6",_xlnm.Criteria)*IF(Result_type="Aggregate Impact",Called/1000,1),DGET(data,"Pctile50_hr7",_xlnm.Criteria)*IF(Result_type="Aggregate Impact",Called/1000,1)))</f>
        <v>0.28174401753349204</v>
      </c>
      <c r="O14" s="19">
        <f>IF(OR(No_Subgroup=1,Called=0),"n/a",IF(Lookups!I$4=0,DGET(data,"Pctile95_hr6",_xlnm.Criteria)*IF(Result_type="Aggregate Impact",Called/1000,1),DGET(data,"Pctile95_hr7",_xlnm.Criteria)*IF(Result_type="Aggregate Impact",Called/1000,1)))</f>
        <v>0.47821683332417125</v>
      </c>
      <c r="P14" s="19">
        <f>IF(OR(No_Subgroup=1,Called=0),"n/a",IF(Lookups!I$4=0,DGET(data,"se_evt6",_xlnm.Criteria)*IF(Result_type="Aggregate Impact",Called/1000,1),DGET(data,"se_evt7",_xlnm.Criteria)*IF(Result_type="Aggregate Impact",Called/1000,1)))</f>
        <v>0.11944698611483866</v>
      </c>
      <c r="Q14" s="19" t="str">
        <f t="shared" si="1"/>
        <v>Yes</v>
      </c>
      <c r="R14" s="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</row>
    <row r="15" spans="1:527" ht="17.25" customHeight="1" x14ac:dyDescent="0.3">
      <c r="A15" s="7"/>
      <c r="G15" s="5"/>
      <c r="H15" s="36">
        <v>7</v>
      </c>
      <c r="I15" s="18">
        <f>IF(OR(No_Subgroup=1,Called=0),"n/a",IF(Lookups!I$4=0,DGET(data,"Ref_hr7",_xlnm.Criteria)*IF(Result_type="Aggregate Impact",Called/1000,1),DGET(data,"Ref_hr8",_xlnm.Criteria)*IF(Result_type="Aggregate Impact",Called/1000,1)))</f>
        <v>34.441431572556489</v>
      </c>
      <c r="J15" s="18">
        <f t="shared" si="0"/>
        <v>34.107628832041748</v>
      </c>
      <c r="K15" s="19">
        <f>IF(OR(No_Subgroup=1,Called=0),"n/a",IF(Lookups!I$4=0,DGET(data,"Pctile50_hr7",_xlnm.Criteria)*IF(Result_type="Aggregate Impact",Called/1000,1),DGET(data,"Pctile50_hr8",_xlnm.Criteria)*IF(Result_type="Aggregate Impact",Called/1000,1)))</f>
        <v>0.33380274051474379</v>
      </c>
      <c r="L15" s="18">
        <f>IF(OR(No_Subgroup=1,Called=0),"n/a",IF(Lookups!I$4=0,(DGET(data,"Temp_hr7",_xlnm.Criteria)),(DGET(data,"Temp_hr8",_xlnm.Criteria))))</f>
        <v>64.759582519531193</v>
      </c>
      <c r="M15" s="19">
        <f>IF(OR(No_Subgroup=1,Called=0),"n/a",IF(Lookups!I$4=0,DGET(data,"Pctile05_hr7",_xlnm.Criteria)*IF(Result_type="Aggregate Impact",Called/1000,1),DGET(data,"Pctile05_hr8",_xlnm.Criteria)*IF(Result_type="Aggregate Impact",Called/1000,1)))</f>
        <v>0.14821425334154606</v>
      </c>
      <c r="N15" s="19">
        <f>IF(OR(No_Subgroup=1,Called=0),"n/a",IF(Lookups!I$4=0,DGET(data,"Pctile50_hr7",_xlnm.Criteria)*IF(Result_type="Aggregate Impact",Called/1000,1),DGET(data,"Pctile50_hr8",_xlnm.Criteria)*IF(Result_type="Aggregate Impact",Called/1000,1)))</f>
        <v>0.33380274051474379</v>
      </c>
      <c r="O15" s="19">
        <f>IF(OR(No_Subgroup=1,Called=0),"n/a",IF(Lookups!I$4=0,DGET(data,"Pctile95_hr7",_xlnm.Criteria)*IF(Result_type="Aggregate Impact",Called/1000,1),DGET(data,"Pctile95_hr8",_xlnm.Criteria)*IF(Result_type="Aggregate Impact",Called/1000,1)))</f>
        <v>0.51939123937301146</v>
      </c>
      <c r="P15" s="19">
        <f>IF(OR(No_Subgroup=1,Called=0),"n/a",IF(Lookups!I$4=0,DGET(data,"se_evt7",_xlnm.Criteria)*IF(Result_type="Aggregate Impact",Called/1000,1),DGET(data,"se_evt8",_xlnm.Criteria)*IF(Result_type="Aggregate Impact",Called/1000,1)))</f>
        <v>0.11282978854235259</v>
      </c>
      <c r="Q15" s="19" t="str">
        <f t="shared" si="1"/>
        <v>Yes</v>
      </c>
      <c r="R15" s="4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</row>
    <row r="16" spans="1:527" ht="14" x14ac:dyDescent="0.25">
      <c r="A16" s="4"/>
      <c r="G16" s="5"/>
      <c r="H16" s="36">
        <v>8</v>
      </c>
      <c r="I16" s="18">
        <f>IF(OR(No_Subgroup=1,Called=0),"n/a",IF(Lookups!I$4=0,DGET(data,"Ref_hr8",_xlnm.Criteria)*IF(Result_type="Aggregate Impact",Called/1000,1),DGET(data,"Ref_hr9",_xlnm.Criteria)*IF(Result_type="Aggregate Impact",Called/1000,1)))</f>
        <v>34.527200371384616</v>
      </c>
      <c r="J16" s="18">
        <f t="shared" si="0"/>
        <v>34.036968199686143</v>
      </c>
      <c r="K16" s="19">
        <f>IF(OR(No_Subgroup=1,Called=0),"n/a",IF(Lookups!I$4=0,DGET(data,"Pctile50_hr8",_xlnm.Criteria)*IF(Result_type="Aggregate Impact",Called/1000,1),DGET(data,"Pctile50_hr9",_xlnm.Criteria)*IF(Result_type="Aggregate Impact",Called/1000,1)))</f>
        <v>0.49023217169847294</v>
      </c>
      <c r="L16" s="18">
        <f>IF(OR(No_Subgroup=1,Called=0),"n/a",IF(Lookups!I$4=0,(DGET(data,"Temp_hr8",_xlnm.Criteria)),(DGET(data,"Temp_hr9",_xlnm.Criteria))))</f>
        <v>67.0623779296875</v>
      </c>
      <c r="M16" s="19">
        <f>IF(OR(No_Subgroup=1,Called=0),"n/a",IF(Lookups!I$4=0,DGET(data,"Pctile05_hr8",_xlnm.Criteria)*IF(Result_type="Aggregate Impact",Called/1000,1),DGET(data,"Pctile05_hr9",_xlnm.Criteria)*IF(Result_type="Aggregate Impact",Called/1000,1)))</f>
        <v>0.29701565815648018</v>
      </c>
      <c r="N16" s="19">
        <f>IF(OR(No_Subgroup=1,Called=0),"n/a",IF(Lookups!I$4=0,DGET(data,"Pctile50_hr8",_xlnm.Criteria)*IF(Result_type="Aggregate Impact",Called/1000,1),DGET(data,"Pctile50_hr9",_xlnm.Criteria)*IF(Result_type="Aggregate Impact",Called/1000,1)))</f>
        <v>0.49023217169847294</v>
      </c>
      <c r="O16" s="19">
        <f>IF(OR(No_Subgroup=1,Called=0),"n/a",IF(Lookups!I$4=0,DGET(data,"Pctile95_hr8",_xlnm.Criteria)*IF(Result_type="Aggregate Impact",Called/1000,1),DGET(data,"Pctile95_hr9",_xlnm.Criteria)*IF(Result_type="Aggregate Impact",Called/1000,1)))</f>
        <v>0.68344870861060536</v>
      </c>
      <c r="P16" s="19">
        <f>IF(OR(No_Subgroup=1,Called=0),"n/a",IF(Lookups!I$4=0,DGET(data,"se_evt8",_xlnm.Criteria)*IF(Result_type="Aggregate Impact",Called/1000,1),DGET(data,"se_evt9",_xlnm.Criteria)*IF(Result_type="Aggregate Impact",Called/1000,1)))</f>
        <v>0.11746730129909701</v>
      </c>
      <c r="Q16" s="19" t="str">
        <f t="shared" si="1"/>
        <v>Yes</v>
      </c>
      <c r="R16" s="4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</row>
    <row r="17" spans="1:527" ht="14" x14ac:dyDescent="0.25">
      <c r="A17" s="4"/>
      <c r="C17" s="5"/>
      <c r="D17" s="5"/>
      <c r="E17" s="5"/>
      <c r="F17" s="5"/>
      <c r="G17" s="5"/>
      <c r="H17" s="36">
        <v>9</v>
      </c>
      <c r="I17" s="18">
        <f>IF(OR(No_Subgroup=1,Called=0),"n/a",IF(Lookups!I$4=0,DGET(data,"Ref_hr9",_xlnm.Criteria)*IF(Result_type="Aggregate Impact",Called/1000,1),DGET(data,"Ref_hr10",_xlnm.Criteria)*IF(Result_type="Aggregate Impact",Called/1000,1)))</f>
        <v>28.81175332224365</v>
      </c>
      <c r="J17" s="18">
        <f t="shared" si="0"/>
        <v>28.765012574631097</v>
      </c>
      <c r="K17" s="19">
        <f>IF(OR(No_Subgroup=1,Called=0),"n/a",IF(Lookups!I$4=0,DGET(data,"Pctile50_hr9",_xlnm.Criteria)*IF(Result_type="Aggregate Impact",Called/1000,1),DGET(data,"Pctile50_hr10",_xlnm.Criteria)*IF(Result_type="Aggregate Impact",Called/1000,1)))</f>
        <v>4.6740747612551738E-2</v>
      </c>
      <c r="L17" s="18">
        <f>IF(OR(No_Subgroup=1,Called=0),"n/a",IF(Lookups!I$4=0,(DGET(data,"Temp_hr9",_xlnm.Criteria)),(DGET(data,"Temp_hr10",_xlnm.Criteria))))</f>
        <v>72.679061889648395</v>
      </c>
      <c r="M17" s="19">
        <f>IF(OR(No_Subgroup=1,Called=0),"n/a",IF(Lookups!I$4=0,DGET(data,"Pctile05_hr9",_xlnm.Criteria)*IF(Result_type="Aggregate Impact",Called/1000,1),DGET(data,"Pctile05_hr10",_xlnm.Criteria)*IF(Result_type="Aggregate Impact",Called/1000,1)))</f>
        <v>-0.1562540850006042</v>
      </c>
      <c r="N17" s="19">
        <f>IF(OR(No_Subgroup=1,Called=0),"n/a",IF(Lookups!I$4=0,DGET(data,"Pctile50_hr9",_xlnm.Criteria)*IF(Result_type="Aggregate Impact",Called/1000,1),DGET(data,"Pctile50_hr10",_xlnm.Criteria)*IF(Result_type="Aggregate Impact",Called/1000,1)))</f>
        <v>4.6740747612551738E-2</v>
      </c>
      <c r="O17" s="19">
        <f>IF(OR(No_Subgroup=1,Called=0),"n/a",IF(Lookups!I$4=0,DGET(data,"Pctile95_hr9",_xlnm.Criteria)*IF(Result_type="Aggregate Impact",Called/1000,1),DGET(data,"Pctile95_hr10",_xlnm.Criteria)*IF(Result_type="Aggregate Impact",Called/1000,1)))</f>
        <v>0.24973556854063614</v>
      </c>
      <c r="P17" s="19">
        <f>IF(OR(No_Subgroup=1,Called=0),"n/a",IF(Lookups!I$4=0,DGET(data,"se_evt9",_xlnm.Criteria)*IF(Result_type="Aggregate Impact",Called/1000,1),DGET(data,"se_evt10",_xlnm.Criteria)*IF(Result_type="Aggregate Impact",Called/1000,1)))</f>
        <v>0.12341209311643565</v>
      </c>
      <c r="Q17" s="19" t="str">
        <f t="shared" si="1"/>
        <v>No</v>
      </c>
      <c r="R17" s="24"/>
      <c r="S17" s="24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</row>
    <row r="18" spans="1:527" ht="14" x14ac:dyDescent="0.25">
      <c r="A18" s="4"/>
      <c r="C18" s="5"/>
      <c r="D18" s="5"/>
      <c r="E18" s="5"/>
      <c r="F18" s="5"/>
      <c r="G18" s="5"/>
      <c r="H18" s="36">
        <v>10</v>
      </c>
      <c r="I18" s="18">
        <f>IF(OR(No_Subgroup=1,Called=0),"n/a",IF(Lookups!I$4=0,DGET(data,"Ref_hr10",_xlnm.Criteria)*IF(Result_type="Aggregate Impact",Called/1000,1),DGET(data,"Ref_hr11",_xlnm.Criteria)*IF(Result_type="Aggregate Impact",Called/1000,1)))</f>
        <v>27.281435973286598</v>
      </c>
      <c r="J18" s="18">
        <f t="shared" si="0"/>
        <v>27.087238673267159</v>
      </c>
      <c r="K18" s="19">
        <f>IF(OR(No_Subgroup=1,Called=0),"n/a",IF(Lookups!I$4=0,DGET(data,"Pctile50_hr10",_xlnm.Criteria)*IF(Result_type="Aggregate Impact",Called/1000,1),DGET(data,"Pctile50_hr11",_xlnm.Criteria)*IF(Result_type="Aggregate Impact",Called/1000,1)))</f>
        <v>0.19419730001944077</v>
      </c>
      <c r="L18" s="18">
        <f>IF(OR(No_Subgroup=1,Called=0),"n/a",IF(Lookups!I$4=0,(DGET(data,"Temp_hr10",_xlnm.Criteria)),(DGET(data,"Temp_hr11",_xlnm.Criteria))))</f>
        <v>78.467056274414006</v>
      </c>
      <c r="M18" s="19">
        <f>IF(OR(No_Subgroup=1,Called=0),"n/a",IF(Lookups!I$4=0,DGET(data,"Pctile05_hr10",_xlnm.Criteria)*IF(Result_type="Aggregate Impact",Called/1000,1),DGET(data,"Pctile05_hr11",_xlnm.Criteria)*IF(Result_type="Aggregate Impact",Called/1000,1)))</f>
        <v>-2.5241092408890796E-2</v>
      </c>
      <c r="N18" s="19">
        <f>IF(OR(No_Subgroup=1,Called=0),"n/a",IF(Lookups!I$4=0,DGET(data,"Pctile50_hr10",_xlnm.Criteria)*IF(Result_type="Aggregate Impact",Called/1000,1),DGET(data,"Pctile50_hr11",_xlnm.Criteria)*IF(Result_type="Aggregate Impact",Called/1000,1)))</f>
        <v>0.19419730001944077</v>
      </c>
      <c r="O18" s="19">
        <f>IF(OR(No_Subgroup=1,Called=0),"n/a",IF(Lookups!I$4=0,DGET(data,"Pctile95_hr10",_xlnm.Criteria)*IF(Result_type="Aggregate Impact",Called/1000,1),DGET(data,"Pctile95_hr11",_xlnm.Criteria)*IF(Result_type="Aggregate Impact",Called/1000,1)))</f>
        <v>0.41363568660523742</v>
      </c>
      <c r="P18" s="19">
        <f>IF(OR(No_Subgroup=1,Called=0),"n/a",IF(Lookups!I$4=0,DGET(data,"se_evt10",_xlnm.Criteria)*IF(Result_type="Aggregate Impact",Called/1000,1),DGET(data,"se_evt11",_xlnm.Criteria)*IF(Result_type="Aggregate Impact",Called/1000,1)))</f>
        <v>0.13340906908828717</v>
      </c>
      <c r="Q18" s="19" t="str">
        <f t="shared" si="1"/>
        <v>No</v>
      </c>
      <c r="R18" s="24"/>
      <c r="S18" s="24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</row>
    <row r="19" spans="1:527" ht="14" x14ac:dyDescent="0.25">
      <c r="A19" s="4"/>
      <c r="C19" s="5"/>
      <c r="D19" s="5"/>
      <c r="E19" s="5"/>
      <c r="F19" s="5"/>
      <c r="G19" s="5"/>
      <c r="H19" s="36">
        <v>11</v>
      </c>
      <c r="I19" s="18">
        <f>IF(OR(No_Subgroup=1,Called=0),"n/a",IF(Lookups!I$4=0,DGET(data,"Ref_hr11",_xlnm.Criteria)*IF(Result_type="Aggregate Impact",Called/1000,1),DGET(data,"Ref_hr12",_xlnm.Criteria)*IF(Result_type="Aggregate Impact",Called/1000,1)))</f>
        <v>28.312453394830225</v>
      </c>
      <c r="J19" s="18">
        <f t="shared" si="0"/>
        <v>28.110575158438177</v>
      </c>
      <c r="K19" s="19">
        <f>IF(OR(No_Subgroup=1,Called=0),"n/a",IF(Lookups!I$4=0,DGET(data,"Pctile50_hr11",_xlnm.Criteria)*IF(Result_type="Aggregate Impact",Called/1000,1),DGET(data,"Pctile50_hr12",_xlnm.Criteria)*IF(Result_type="Aggregate Impact",Called/1000,1)))</f>
        <v>0.20187823639204716</v>
      </c>
      <c r="L19" s="18">
        <f>IF(OR(No_Subgroup=1,Called=0),"n/a",IF(Lookups!I$4=0,(DGET(data,"Temp_hr11",_xlnm.Criteria)),(DGET(data,"Temp_hr12",_xlnm.Criteria))))</f>
        <v>84.389221191406193</v>
      </c>
      <c r="M19" s="19">
        <f>IF(OR(No_Subgroup=1,Called=0),"n/a",IF(Lookups!I$4=0,DGET(data,"Pctile05_hr11",_xlnm.Criteria)*IF(Result_type="Aggregate Impact",Called/1000,1),DGET(data,"Pctile05_hr12",_xlnm.Criteria)*IF(Result_type="Aggregate Impact",Called/1000,1)))</f>
        <v>-3.6217733091325484E-2</v>
      </c>
      <c r="N19" s="19">
        <f>IF(OR(No_Subgroup=1,Called=0),"n/a",IF(Lookups!I$4=0,DGET(data,"Pctile50_hr11",_xlnm.Criteria)*IF(Result_type="Aggregate Impact",Called/1000,1),DGET(data,"Pctile50_hr12",_xlnm.Criteria)*IF(Result_type="Aggregate Impact",Called/1000,1)))</f>
        <v>0.20187823639204716</v>
      </c>
      <c r="O19" s="19">
        <f>IF(OR(No_Subgroup=1,Called=0),"n/a",IF(Lookups!I$4=0,DGET(data,"Pctile95_hr11",_xlnm.Criteria)*IF(Result_type="Aggregate Impact",Called/1000,1),DGET(data,"Pctile95_hr12",_xlnm.Criteria)*IF(Result_type="Aggregate Impact",Called/1000,1)))</f>
        <v>0.43997421171795531</v>
      </c>
      <c r="P19" s="19">
        <f>IF(OR(No_Subgroup=1,Called=0),"n/a",IF(Lookups!I$4=0,DGET(data,"se_evt11",_xlnm.Criteria)*IF(Result_type="Aggregate Impact",Called/1000,1),DGET(data,"se_evt12",_xlnm.Criteria)*IF(Result_type="Aggregate Impact",Called/1000,1)))</f>
        <v>0.14475207181787089</v>
      </c>
      <c r="Q19" s="19" t="str">
        <f t="shared" si="1"/>
        <v>No</v>
      </c>
      <c r="R19" s="24"/>
      <c r="S19" s="24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</row>
    <row r="20" spans="1:527" ht="14" x14ac:dyDescent="0.25">
      <c r="A20" s="4"/>
      <c r="C20" s="5"/>
      <c r="D20" s="5"/>
      <c r="E20" s="5"/>
      <c r="F20" s="5"/>
      <c r="G20" s="5"/>
      <c r="H20" s="36">
        <v>12</v>
      </c>
      <c r="I20" s="18">
        <f>IF(OR(No_Subgroup=1,Called=0),"n/a",IF(Lookups!I$4=0,DGET(data,"Ref_hr12",_xlnm.Criteria)*IF(Result_type="Aggregate Impact",Called/1000,1),DGET(data,"Ref_hr13",_xlnm.Criteria)*IF(Result_type="Aggregate Impact",Called/1000,1)))</f>
        <v>31.600591387152658</v>
      </c>
      <c r="J20" s="18">
        <f t="shared" si="0"/>
        <v>31.394327042317471</v>
      </c>
      <c r="K20" s="19">
        <f>IF(OR(No_Subgroup=1,Called=0),"n/a",IF(Lookups!I$4=0,DGET(data,"Pctile50_hr12",_xlnm.Criteria)*IF(Result_type="Aggregate Impact",Called/1000,1),DGET(data,"Pctile50_hr13",_xlnm.Criteria)*IF(Result_type="Aggregate Impact",Called/1000,1)))</f>
        <v>0.2062643448351878</v>
      </c>
      <c r="L20" s="18">
        <f>IF(OR(No_Subgroup=1,Called=0),"n/a",IF(Lookups!I$4=0,(DGET(data,"Temp_hr12",_xlnm.Criteria)),(DGET(data,"Temp_hr13",_xlnm.Criteria))))</f>
        <v>88.980621337890597</v>
      </c>
      <c r="M20" s="19">
        <f>IF(OR(No_Subgroup=1,Called=0),"n/a",IF(Lookups!I$4=0,DGET(data,"Pctile05_hr12",_xlnm.Criteria)*IF(Result_type="Aggregate Impact",Called/1000,1),DGET(data,"Pctile05_hr13",_xlnm.Criteria)*IF(Result_type="Aggregate Impact",Called/1000,1)))</f>
        <v>-5.4273745137266433E-2</v>
      </c>
      <c r="N20" s="19">
        <f>IF(OR(No_Subgroup=1,Called=0),"n/a",IF(Lookups!I$4=0,DGET(data,"Pctile50_hr12",_xlnm.Criteria)*IF(Result_type="Aggregate Impact",Called/1000,1),DGET(data,"Pctile50_hr13",_xlnm.Criteria)*IF(Result_type="Aggregate Impact",Called/1000,1)))</f>
        <v>0.2062643448351878</v>
      </c>
      <c r="O20" s="19">
        <f>IF(OR(No_Subgroup=1,Called=0),"n/a",IF(Lookups!I$4=0,DGET(data,"Pctile95_hr12",_xlnm.Criteria)*IF(Result_type="Aggregate Impact",Called/1000,1),DGET(data,"Pctile95_hr13",_xlnm.Criteria)*IF(Result_type="Aggregate Impact",Called/1000,1)))</f>
        <v>0.466802434807643</v>
      </c>
      <c r="P20" s="19">
        <f>IF(OR(No_Subgroup=1,Called=0),"n/a",IF(Lookups!I$4=0,DGET(data,"se_evt12",_xlnm.Criteria)*IF(Result_type="Aggregate Impact",Called/1000,1),DGET(data,"se_evt13",_xlnm.Criteria)*IF(Result_type="Aggregate Impact",Called/1000,1)))</f>
        <v>0.15839591186866145</v>
      </c>
      <c r="Q20" s="19" t="str">
        <f t="shared" si="1"/>
        <v>No</v>
      </c>
      <c r="R20" s="24"/>
      <c r="S20" s="24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</row>
    <row r="21" spans="1:527" ht="14" x14ac:dyDescent="0.25">
      <c r="A21" s="4"/>
      <c r="C21" s="5"/>
      <c r="D21" s="5"/>
      <c r="E21" s="5"/>
      <c r="F21" s="5"/>
      <c r="G21" s="5"/>
      <c r="H21" s="36">
        <v>13</v>
      </c>
      <c r="I21" s="18">
        <f>IF(OR(No_Subgroup=1,Called=0),"n/a",IF(Lookups!I$4=0,DGET(data,"Ref_hr13",_xlnm.Criteria)*IF(Result_type="Aggregate Impact",Called/1000,1),DGET(data,"Ref_hr14",_xlnm.Criteria)*IF(Result_type="Aggregate Impact",Called/1000,1)))</f>
        <v>37.806235599517777</v>
      </c>
      <c r="J21" s="18">
        <f t="shared" si="0"/>
        <v>37.547654128029897</v>
      </c>
      <c r="K21" s="19">
        <f>IF(OR(No_Subgroup=1,Called=0),"n/a",IF(Lookups!I$4=0,DGET(data,"Pctile50_hr13",_xlnm.Criteria)*IF(Result_type="Aggregate Impact",Called/1000,1),DGET(data,"Pctile50_hr14",_xlnm.Criteria)*IF(Result_type="Aggregate Impact",Called/1000,1)))</f>
        <v>0.25858147148787974</v>
      </c>
      <c r="L21" s="18">
        <f>IF(OR(No_Subgroup=1,Called=0),"n/a",IF(Lookups!I$4=0,(DGET(data,"Temp_hr13",_xlnm.Criteria)),(DGET(data,"Temp_hr14",_xlnm.Criteria))))</f>
        <v>92.634170532226506</v>
      </c>
      <c r="M21" s="19">
        <f>IF(OR(No_Subgroup=1,Called=0),"n/a",IF(Lookups!I$4=0,DGET(data,"Pctile05_hr13",_xlnm.Criteria)*IF(Result_type="Aggregate Impact",Called/1000,1),DGET(data,"Pctile05_hr14",_xlnm.Criteria)*IF(Result_type="Aggregate Impact",Called/1000,1)))</f>
        <v>-3.4335753001039825E-2</v>
      </c>
      <c r="N21" s="19">
        <f>IF(OR(No_Subgroup=1,Called=0),"n/a",IF(Lookups!I$4=0,DGET(data,"Pctile50_hr13",_xlnm.Criteria)*IF(Result_type="Aggregate Impact",Called/1000,1),DGET(data,"Pctile50_hr14",_xlnm.Criteria)*IF(Result_type="Aggregate Impact",Called/1000,1)))</f>
        <v>0.25858147148787974</v>
      </c>
      <c r="O21" s="19">
        <f>IF(OR(No_Subgroup=1,Called=0),"n/a",IF(Lookups!I$4=0,DGET(data,"Pctile95_hr13",_xlnm.Criteria)*IF(Result_type="Aggregate Impact",Called/1000,1),DGET(data,"Pctile95_hr14",_xlnm.Criteria)*IF(Result_type="Aggregate Impact",Called/1000,1)))</f>
        <v>0.55149868429172411</v>
      </c>
      <c r="P21" s="19">
        <f>IF(OR(No_Subgroup=1,Called=0),"n/a",IF(Lookups!I$4=0,DGET(data,"se_evt13",_xlnm.Criteria)*IF(Result_type="Aggregate Impact",Called/1000,1),DGET(data,"se_evt14",_xlnm.Criteria)*IF(Result_type="Aggregate Impact",Called/1000,1)))</f>
        <v>0.17808102737227446</v>
      </c>
      <c r="Q21" s="19" t="str">
        <f t="shared" si="1"/>
        <v>No</v>
      </c>
      <c r="R21" s="24"/>
      <c r="S21" s="24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</row>
    <row r="22" spans="1:527" ht="14" x14ac:dyDescent="0.25">
      <c r="A22" s="4"/>
      <c r="C22" s="5"/>
      <c r="D22" s="5"/>
      <c r="E22" s="5"/>
      <c r="F22" s="5"/>
      <c r="G22" s="5"/>
      <c r="H22" s="36">
        <v>14</v>
      </c>
      <c r="I22" s="18">
        <f>IF(OR(No_Subgroup=1,Called=0),"n/a",IF(Lookups!I$4=0,DGET(data,"Ref_hr14",_xlnm.Criteria)*IF(Result_type="Aggregate Impact",Called/1000,1),DGET(data,"Ref_hr15",_xlnm.Criteria)*IF(Result_type="Aggregate Impact",Called/1000,1)))</f>
        <v>47.322692451775062</v>
      </c>
      <c r="J22" s="18">
        <f t="shared" si="0"/>
        <v>46.658179261330503</v>
      </c>
      <c r="K22" s="19">
        <f>IF(OR(No_Subgroup=1,Called=0),"n/a",IF(Lookups!I$4=0,DGET(data,"Pctile50_hr14",_xlnm.Criteria)*IF(Result_type="Aggregate Impact",Called/1000,1),DGET(data,"Pctile50_hr15",_xlnm.Criteria)*IF(Result_type="Aggregate Impact",Called/1000,1)))</f>
        <v>0.6645131904445587</v>
      </c>
      <c r="L22" s="18">
        <f>IF(OR(No_Subgroup=1,Called=0),"n/a",IF(Lookups!I$4=0,(DGET(data,"Temp_hr14",_xlnm.Criteria)),(DGET(data,"Temp_hr15",_xlnm.Criteria))))</f>
        <v>95.633270263671804</v>
      </c>
      <c r="M22" s="19">
        <f>IF(OR(No_Subgroup=1,Called=0),"n/a",IF(Lookups!I$4=0,DGET(data,"Pctile05_hr14",_xlnm.Criteria)*IF(Result_type="Aggregate Impact",Called/1000,1),DGET(data,"Pctile05_hr15",_xlnm.Criteria)*IF(Result_type="Aggregate Impact",Called/1000,1)))</f>
        <v>0.33328705493872973</v>
      </c>
      <c r="N22" s="19">
        <f>IF(OR(No_Subgroup=1,Called=0),"n/a",IF(Lookups!I$4=0,DGET(data,"Pctile50_hr14",_xlnm.Criteria)*IF(Result_type="Aggregate Impact",Called/1000,1),DGET(data,"Pctile50_hr15",_xlnm.Criteria)*IF(Result_type="Aggregate Impact",Called/1000,1)))</f>
        <v>0.6645131904445587</v>
      </c>
      <c r="O22" s="19">
        <f>IF(OR(No_Subgroup=1,Called=0),"n/a",IF(Lookups!I$4=0,DGET(data,"Pctile95_hr14",_xlnm.Criteria)*IF(Result_type="Aggregate Impact",Called/1000,1),DGET(data,"Pctile95_hr15",_xlnm.Criteria)*IF(Result_type="Aggregate Impact",Called/1000,1)))</f>
        <v>0.99573934932052666</v>
      </c>
      <c r="P22" s="19">
        <f>IF(OR(No_Subgroup=1,Called=0),"n/a",IF(Lookups!I$4=0,DGET(data,"se_evt14",_xlnm.Criteria)*IF(Result_type="Aggregate Impact",Called/1000,1),DGET(data,"se_evt15",_xlnm.Criteria)*IF(Result_type="Aggregate Impact",Called/1000,1)))</f>
        <v>0.20137119776895251</v>
      </c>
      <c r="Q22" s="19" t="str">
        <f t="shared" si="1"/>
        <v>Yes</v>
      </c>
      <c r="R22" s="24"/>
      <c r="S22" s="40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</row>
    <row r="23" spans="1:527" ht="14" x14ac:dyDescent="0.25">
      <c r="A23" s="4"/>
      <c r="C23" s="5"/>
      <c r="D23" s="5"/>
      <c r="E23" s="5"/>
      <c r="F23" s="5"/>
      <c r="G23" s="5"/>
      <c r="H23" s="36">
        <v>15</v>
      </c>
      <c r="I23" s="18">
        <f>IF(OR(No_Subgroup=1,Called=0),"n/a",IF(Lookups!I$4=0,DGET(data,"Ref_hr15",_xlnm.Criteria)*IF(Result_type="Aggregate Impact",Called/1000,1),DGET(data,"Ref_hr16",_xlnm.Criteria)*IF(Result_type="Aggregate Impact",Called/1000,1)))</f>
        <v>60.502145886182717</v>
      </c>
      <c r="J23" s="18">
        <f t="shared" si="0"/>
        <v>59.299846723308718</v>
      </c>
      <c r="K23" s="19">
        <f>IF(OR(No_Subgroup=1,Called=0),"n/a",IF(Lookups!I$4=0,DGET(data,"Pctile50_hr15",_xlnm.Criteria)*IF(Result_type="Aggregate Impact",Called/1000,1),DGET(data,"Pctile50_hr16",_xlnm.Criteria)*IF(Result_type="Aggregate Impact",Called/1000,1)))</f>
        <v>1.2022991628739976</v>
      </c>
      <c r="L23" s="18">
        <f>IF(OR(No_Subgroup=1,Called=0),"n/a",IF(Lookups!I$4=0,(DGET(data,"Temp_hr15",_xlnm.Criteria)),(DGET(data,"Temp_hr16",_xlnm.Criteria))))</f>
        <v>97.257759094238196</v>
      </c>
      <c r="M23" s="19">
        <f>IF(OR(No_Subgroup=1,Called=0),"n/a",IF(Lookups!I$4=0,DGET(data,"Pctile05_hr15",_xlnm.Criteria)*IF(Result_type="Aggregate Impact",Called/1000,1),DGET(data,"Pctile05_hr16",_xlnm.Criteria)*IF(Result_type="Aggregate Impact",Called/1000,1)))</f>
        <v>0.83438954485393957</v>
      </c>
      <c r="N23" s="19">
        <f>IF(OR(No_Subgroup=1,Called=0),"n/a",IF(Lookups!I$4=0,DGET(data,"Pctile50_hr15",_xlnm.Criteria)*IF(Result_type="Aggregate Impact",Called/1000,1),DGET(data,"Pctile50_hr16",_xlnm.Criteria)*IF(Result_type="Aggregate Impact",Called/1000,1)))</f>
        <v>1.2022991628739976</v>
      </c>
      <c r="O23" s="19">
        <f>IF(OR(No_Subgroup=1,Called=0),"n/a",IF(Lookups!I$4=0,DGET(data,"Pctile95_hr15",_xlnm.Criteria)*IF(Result_type="Aggregate Impact",Called/1000,1),DGET(data,"Pctile95_hr16",_xlnm.Criteria)*IF(Result_type="Aggregate Impact",Called/1000,1)))</f>
        <v>1.5702086874134811</v>
      </c>
      <c r="P23" s="19">
        <f>IF(OR(No_Subgroup=1,Called=0),"n/a",IF(Lookups!I$4=0,DGET(data,"se_evt15",_xlnm.Criteria)*IF(Result_type="Aggregate Impact",Called/1000,1),DGET(data,"se_evt16",_xlnm.Criteria)*IF(Result_type="Aggregate Impact",Called/1000,1)))</f>
        <v>0.22367316166777124</v>
      </c>
      <c r="Q23" s="19" t="str">
        <f t="shared" si="1"/>
        <v>Yes</v>
      </c>
      <c r="R23" s="24"/>
      <c r="S23" s="40"/>
      <c r="SX23"/>
      <c r="SY23"/>
      <c r="SZ23"/>
      <c r="TA23"/>
      <c r="TB23"/>
      <c r="TC23"/>
      <c r="TD23"/>
      <c r="TE23"/>
      <c r="TF23"/>
      <c r="TG23"/>
    </row>
    <row r="24" spans="1:527" ht="14" x14ac:dyDescent="0.25">
      <c r="A24" s="4"/>
      <c r="C24" s="5"/>
      <c r="D24" s="5"/>
      <c r="E24" s="5"/>
      <c r="F24" s="5"/>
      <c r="G24" s="5"/>
      <c r="H24" s="36">
        <v>16</v>
      </c>
      <c r="I24" s="18">
        <f>IF(OR(No_Subgroup=1,Called=0),"n/a",IF(Lookups!I$4=0,DGET(data,"Ref_hr16",_xlnm.Criteria)*IF(Result_type="Aggregate Impact",Called/1000,1),DGET(data,"Ref_hr17",_xlnm.Criteria)*IF(Result_type="Aggregate Impact",Called/1000,1)))</f>
        <v>76.980075516342794</v>
      </c>
      <c r="J24" s="18">
        <f t="shared" si="0"/>
        <v>75.594057769864477</v>
      </c>
      <c r="K24" s="19">
        <f>IF(OR(No_Subgroup=1,Called=0),"n/a",IF(Lookups!I$4=0,DGET(data,"Pctile50_hr16",_xlnm.Criteria)*IF(Result_type="Aggregate Impact",Called/1000,1),DGET(data,"Pctile50_hr17",_xlnm.Criteria)*IF(Result_type="Aggregate Impact",Called/1000,1)))</f>
        <v>1.3860177464783165</v>
      </c>
      <c r="L24" s="18">
        <f>IF(OR(No_Subgroup=1,Called=0),"n/a",IF(Lookups!I$4=0,(DGET(data,"Temp_hr16",_xlnm.Criteria)),(DGET(data,"Temp_hr17",_xlnm.Criteria))))</f>
        <v>98.520721435546804</v>
      </c>
      <c r="M24" s="19">
        <f>IF(OR(No_Subgroup=1,Called=0),"n/a",IF(Lookups!I$4=0,DGET(data,"Pctile05_hr16",_xlnm.Criteria)*IF(Result_type="Aggregate Impact",Called/1000,1),DGET(data,"Pctile05_hr17",_xlnm.Criteria)*IF(Result_type="Aggregate Impact",Called/1000,1)))</f>
        <v>0.98535104030370479</v>
      </c>
      <c r="N24" s="19">
        <f>IF(OR(No_Subgroup=1,Called=0),"n/a",IF(Lookups!I$4=0,DGET(data,"Pctile50_hr16",_xlnm.Criteria)*IF(Result_type="Aggregate Impact",Called/1000,1),DGET(data,"Pctile50_hr17",_xlnm.Criteria)*IF(Result_type="Aggregate Impact",Called/1000,1)))</f>
        <v>1.3860177464783165</v>
      </c>
      <c r="O24" s="19">
        <f>IF(OR(No_Subgroup=1,Called=0),"n/a",IF(Lookups!I$4=0,DGET(data,"Pctile95_hr16",_xlnm.Criteria)*IF(Result_type="Aggregate Impact",Called/1000,1),DGET(data,"Pctile95_hr17",_xlnm.Criteria)*IF(Result_type="Aggregate Impact",Called/1000,1)))</f>
        <v>1.786684452652928</v>
      </c>
      <c r="P24" s="19">
        <f>IF(OR(No_Subgroup=1,Called=0),"n/a",IF(Lookups!I$4=0,DGET(data,"se_evt16",_xlnm.Criteria)*IF(Result_type="Aggregate Impact",Called/1000,1),DGET(data,"se_evt17",_xlnm.Criteria)*IF(Result_type="Aggregate Impact",Called/1000,1)))</f>
        <v>0.24358805241761702</v>
      </c>
      <c r="Q24" s="19" t="str">
        <f t="shared" si="1"/>
        <v>Yes</v>
      </c>
      <c r="R24" s="24"/>
      <c r="S24" s="39"/>
      <c r="SX24"/>
      <c r="SY24"/>
      <c r="SZ24"/>
      <c r="TA24"/>
      <c r="TB24"/>
      <c r="TC24"/>
      <c r="TD24"/>
      <c r="TE24"/>
      <c r="TF24"/>
      <c r="TG24"/>
    </row>
    <row r="25" spans="1:527" ht="14" x14ac:dyDescent="0.25">
      <c r="A25" s="4"/>
      <c r="C25" s="5"/>
      <c r="D25" s="5"/>
      <c r="E25" s="5"/>
      <c r="F25" s="5"/>
      <c r="G25" s="5"/>
      <c r="H25" s="36">
        <v>17</v>
      </c>
      <c r="I25" s="18">
        <f>IF(OR(No_Subgroup=1,Called=0),"n/a",IF(Lookups!I$4=0,DGET(data,"Ref_hr17",_xlnm.Criteria)*IF(Result_type="Aggregate Impact",Called/1000,1),DGET(data,"Ref_hr18",_xlnm.Criteria)*IF(Result_type="Aggregate Impact",Called/1000,1)))</f>
        <v>94.328448371887006</v>
      </c>
      <c r="J25" s="18">
        <f t="shared" si="0"/>
        <v>92.685719326246328</v>
      </c>
      <c r="K25" s="19">
        <f>IF(OR(No_Subgroup=1,Called=0),"n/a",IF(Lookups!I$4=0,DGET(data,"Pctile50_hr17",_xlnm.Criteria)*IF(Result_type="Aggregate Impact",Called/1000,1),DGET(data,"Pctile50_hr18",_xlnm.Criteria)*IF(Result_type="Aggregate Impact",Called/1000,1)))</f>
        <v>1.6427290456406747</v>
      </c>
      <c r="L25" s="18">
        <f>IF(OR(No_Subgroup=1,Called=0),"n/a",IF(Lookups!I$4=0,(DGET(data,"Temp_hr17",_xlnm.Criteria)),(DGET(data,"Temp_hr18",_xlnm.Criteria))))</f>
        <v>98.310386657714801</v>
      </c>
      <c r="M25" s="19">
        <f>IF(OR(No_Subgroup=1,Called=0),"n/a",IF(Lookups!I$4=0,DGET(data,"Pctile05_hr17",_xlnm.Criteria)*IF(Result_type="Aggregate Impact",Called/1000,1),DGET(data,"Pctile05_hr18",_xlnm.Criteria)*IF(Result_type="Aggregate Impact",Called/1000,1)))</f>
        <v>1.2114723179340314</v>
      </c>
      <c r="N25" s="19">
        <f>IF(OR(No_Subgroup=1,Called=0),"n/a",IF(Lookups!I$4=0,DGET(data,"Pctile50_hr17",_xlnm.Criteria)*IF(Result_type="Aggregate Impact",Called/1000,1),DGET(data,"Pctile50_hr18",_xlnm.Criteria)*IF(Result_type="Aggregate Impact",Called/1000,1)))</f>
        <v>1.6427290456406747</v>
      </c>
      <c r="O25" s="19">
        <f>IF(OR(No_Subgroup=1,Called=0),"n/a",IF(Lookups!I$4=0,DGET(data,"Pctile95_hr17",_xlnm.Criteria)*IF(Result_type="Aggregate Impact",Called/1000,1),DGET(data,"Pctile95_hr18",_xlnm.Criteria)*IF(Result_type="Aggregate Impact",Called/1000,1)))</f>
        <v>2.0739857733473182</v>
      </c>
      <c r="P25" s="19">
        <f>IF(OR(No_Subgroup=1,Called=0),"n/a",IF(Lookups!I$4=0,DGET(data,"se_evt17",_xlnm.Criteria)*IF(Result_type="Aggregate Impact",Called/1000,1),DGET(data,"se_evt18",_xlnm.Criteria)*IF(Result_type="Aggregate Impact",Called/1000,1)))</f>
        <v>0.26218547472450848</v>
      </c>
      <c r="Q25" s="19" t="str">
        <f t="shared" si="1"/>
        <v>Yes</v>
      </c>
      <c r="R25" s="24"/>
      <c r="S25" s="39"/>
      <c r="SX25"/>
      <c r="SY25"/>
      <c r="SZ25"/>
      <c r="TA25"/>
      <c r="TB25"/>
      <c r="TC25"/>
      <c r="TD25"/>
      <c r="TE25"/>
      <c r="TF25"/>
      <c r="TG25"/>
    </row>
    <row r="26" spans="1:527" ht="14" x14ac:dyDescent="0.25">
      <c r="A26" s="4"/>
      <c r="C26" s="5"/>
      <c r="D26" s="5"/>
      <c r="E26" s="5"/>
      <c r="F26" s="5"/>
      <c r="G26" s="5"/>
      <c r="H26" s="36">
        <v>18</v>
      </c>
      <c r="I26" s="18">
        <f>IF(OR(No_Subgroup=1,Called=0),"n/a",IF(Lookups!I$4=0,DGET(data,"Ref_hr18",_xlnm.Criteria)*IF(Result_type="Aggregate Impact",Called/1000,1),DGET(data,"Ref_hr19",_xlnm.Criteria)*IF(Result_type="Aggregate Impact",Called/1000,1)))</f>
        <v>109.18004339218123</v>
      </c>
      <c r="J26" s="18">
        <f t="shared" si="0"/>
        <v>101.75726418274627</v>
      </c>
      <c r="K26" s="19">
        <f>IF(OR(No_Subgroup=1,Called=0),"n/a",IF(Lookups!I$4=0,DGET(data,"Pctile50_hr18",_xlnm.Criteria)*IF(Result_type="Aggregate Impact",Called/1000,1),DGET(data,"Pctile50_hr19",_xlnm.Criteria)*IF(Result_type="Aggregate Impact",Called/1000,1)))</f>
        <v>7.42277920943497</v>
      </c>
      <c r="L26" s="18">
        <f>IF(OR(No_Subgroup=1,Called=0),"n/a",IF(Lookups!I$4=0,(DGET(data,"Temp_hr18",_xlnm.Criteria)),(DGET(data,"Temp_hr19",_xlnm.Criteria))))</f>
        <v>96.335334777832003</v>
      </c>
      <c r="M26" s="19">
        <f>IF(OR(No_Subgroup=1,Called=0),"n/a",IF(Lookups!I$4=0,DGET(data,"Pctile05_hr18",_xlnm.Criteria)*IF(Result_type="Aggregate Impact",Called/1000,1),DGET(data,"Pctile05_hr19",_xlnm.Criteria)*IF(Result_type="Aggregate Impact",Called/1000,1)))</f>
        <v>6.9790560995936124</v>
      </c>
      <c r="N26" s="19">
        <f>IF(OR(No_Subgroup=1,Called=0),"n/a",IF(Lookups!I$4=0,DGET(data,"Pctile50_hr18",_xlnm.Criteria)*IF(Result_type="Aggregate Impact",Called/1000,1),DGET(data,"Pctile50_hr19",_xlnm.Criteria)*IF(Result_type="Aggregate Impact",Called/1000,1)))</f>
        <v>7.42277920943497</v>
      </c>
      <c r="O26" s="19">
        <f>IF(OR(No_Subgroup=1,Called=0),"n/a",IF(Lookups!I$4=0,DGET(data,"Pctile95_hr18",_xlnm.Criteria)*IF(Result_type="Aggregate Impact",Called/1000,1),DGET(data,"Pctile95_hr19",_xlnm.Criteria)*IF(Result_type="Aggregate Impact",Called/1000,1)))</f>
        <v>7.8665023192763268</v>
      </c>
      <c r="P26" s="19">
        <f>IF(OR(No_Subgroup=1,Called=0),"n/a",IF(Lookups!I$4=0,DGET(data,"se_evt18",_xlnm.Criteria)*IF(Result_type="Aggregate Impact",Called/1000,1),DGET(data,"se_evt19",_xlnm.Criteria)*IF(Result_type="Aggregate Impact",Called/1000,1)))</f>
        <v>0.26976448221830612</v>
      </c>
      <c r="Q26" s="19" t="str">
        <f t="shared" si="1"/>
        <v>Yes</v>
      </c>
      <c r="R26" s="24"/>
      <c r="S26" s="40"/>
      <c r="SX26"/>
      <c r="SY26"/>
      <c r="SZ26"/>
      <c r="TA26"/>
      <c r="TB26"/>
      <c r="TC26"/>
      <c r="TD26"/>
      <c r="TE26"/>
      <c r="TF26"/>
      <c r="TG26"/>
    </row>
    <row r="27" spans="1:527" ht="14" x14ac:dyDescent="0.25">
      <c r="A27" s="4"/>
      <c r="C27" s="5"/>
      <c r="D27" s="5"/>
      <c r="E27" s="5"/>
      <c r="F27" s="5"/>
      <c r="G27" s="5"/>
      <c r="H27" s="36">
        <v>19</v>
      </c>
      <c r="I27" s="18">
        <f>IF(OR(No_Subgroup=1,Called=0),"n/a",IF(Lookups!I$4=0,DGET(data,"Ref_hr19",_xlnm.Criteria)*IF(Result_type="Aggregate Impact",Called/1000,1),DGET(data,"Ref_hr20",_xlnm.Criteria)*IF(Result_type="Aggregate Impact",Called/1000,1)))</f>
        <v>111.73489584589002</v>
      </c>
      <c r="J27" s="18">
        <f t="shared" si="0"/>
        <v>105.12230378074946</v>
      </c>
      <c r="K27" s="19">
        <f>IF(OR(No_Subgroup=1,Called=0),"n/a",IF(Lookups!I$4=0,DGET(data,"Pctile50_hr19",_xlnm.Criteria)*IF(Result_type="Aggregate Impact",Called/1000,1),DGET(data,"Pctile50_hr20",_xlnm.Criteria)*IF(Result_type="Aggregate Impact",Called/1000,1)))</f>
        <v>6.6125920651405572</v>
      </c>
      <c r="L27" s="18">
        <f>IF(OR(No_Subgroup=1,Called=0),"n/a",IF(Lookups!I$4=0,(DGET(data,"Temp_hr19",_xlnm.Criteria)),(DGET(data,"Temp_hr20",_xlnm.Criteria))))</f>
        <v>91.260566711425696</v>
      </c>
      <c r="M27" s="19">
        <f>IF(OR(No_Subgroup=1,Called=0),"n/a",IF(Lookups!I$4=0,DGET(data,"Pctile05_hr19",_xlnm.Criteria)*IF(Result_type="Aggregate Impact",Called/1000,1),DGET(data,"Pctile05_hr20",_xlnm.Criteria)*IF(Result_type="Aggregate Impact",Called/1000,1)))</f>
        <v>6.1830716455802266</v>
      </c>
      <c r="N27" s="19">
        <f>IF(OR(No_Subgroup=1,Called=0),"n/a",IF(Lookups!I$4=0,DGET(data,"Pctile50_hr19",_xlnm.Criteria)*IF(Result_type="Aggregate Impact",Called/1000,1),DGET(data,"Pctile50_hr20",_xlnm.Criteria)*IF(Result_type="Aggregate Impact",Called/1000,1)))</f>
        <v>6.6125920651405572</v>
      </c>
      <c r="O27" s="19">
        <f>IF(OR(No_Subgroup=1,Called=0),"n/a",IF(Lookups!I$4=0,DGET(data,"Pctile95_hr19",_xlnm.Criteria)*IF(Result_type="Aggregate Impact",Called/1000,1),DGET(data,"Pctile95_hr20",_xlnm.Criteria)*IF(Result_type="Aggregate Impact",Called/1000,1)))</f>
        <v>7.0421121107786808</v>
      </c>
      <c r="P27" s="19">
        <f>IF(OR(No_Subgroup=1,Called=0),"n/a",IF(Lookups!I$4=0,DGET(data,"se_evt19",_xlnm.Criteria)*IF(Result_type="Aggregate Impact",Called/1000,1),DGET(data,"se_evt20",_xlnm.Criteria)*IF(Result_type="Aggregate Impact",Called/1000,1)))</f>
        <v>0.26112977525358999</v>
      </c>
      <c r="Q27" s="19" t="str">
        <f t="shared" si="1"/>
        <v>Yes</v>
      </c>
      <c r="R27" s="24"/>
      <c r="S27"/>
      <c r="SX27"/>
      <c r="SY27"/>
      <c r="SZ27"/>
      <c r="TA27"/>
      <c r="TB27"/>
      <c r="TC27"/>
      <c r="TD27"/>
      <c r="TE27"/>
      <c r="TF27"/>
      <c r="TG27"/>
    </row>
    <row r="28" spans="1:527" ht="14" x14ac:dyDescent="0.25">
      <c r="A28" s="4"/>
      <c r="C28" s="5"/>
      <c r="D28" s="5"/>
      <c r="E28" s="5"/>
      <c r="F28" s="5"/>
      <c r="G28" s="5"/>
      <c r="H28" s="36">
        <v>20</v>
      </c>
      <c r="I28" s="18">
        <f>IF(OR(No_Subgroup=1,Called=0),"n/a",IF(Lookups!I$4=0,DGET(data,"Ref_hr20",_xlnm.Criteria)*IF(Result_type="Aggregate Impact",Called/1000,1),DGET(data,"Ref_hr21",_xlnm.Criteria)*IF(Result_type="Aggregate Impact",Called/1000,1)))</f>
        <v>101.69427472972838</v>
      </c>
      <c r="J28" s="18">
        <f t="shared" si="0"/>
        <v>98.596161613884988</v>
      </c>
      <c r="K28" s="19">
        <f>IF(OR(No_Subgroup=1,Called=0),"n/a",IF(Lookups!I$4=0,DGET(data,"Pctile50_hr20",_xlnm.Criteria)*IF(Result_type="Aggregate Impact",Called/1000,1),DGET(data,"Pctile50_hr21",_xlnm.Criteria)*IF(Result_type="Aggregate Impact",Called/1000,1)))</f>
        <v>3.098113115843383</v>
      </c>
      <c r="L28" s="18">
        <f>IF(OR(No_Subgroup=1,Called=0),"n/a",IF(Lookups!I$4=0,(DGET(data,"Temp_hr20",_xlnm.Criteria)),(DGET(data,"Temp_hr21",_xlnm.Criteria))))</f>
        <v>86.030158996582003</v>
      </c>
      <c r="M28" s="19">
        <f>IF(OR(No_Subgroup=1,Called=0),"n/a",IF(Lookups!I$4=0,DGET(data,"Pctile05_hr20",_xlnm.Criteria)*IF(Result_type="Aggregate Impact",Called/1000,1),DGET(data,"Pctile05_hr21",_xlnm.Criteria)*IF(Result_type="Aggregate Impact",Called/1000,1)))</f>
        <v>2.6966088237427162</v>
      </c>
      <c r="N28" s="19">
        <f>IF(OR(No_Subgroup=1,Called=0),"n/a",IF(Lookups!I$4=0,DGET(data,"Pctile50_hr20",_xlnm.Criteria)*IF(Result_type="Aggregate Impact",Called/1000,1),DGET(data,"Pctile50_hr21",_xlnm.Criteria)*IF(Result_type="Aggregate Impact",Called/1000,1)))</f>
        <v>3.098113115843383</v>
      </c>
      <c r="O28" s="19">
        <f>IF(OR(No_Subgroup=1,Called=0),"n/a",IF(Lookups!I$4=0,DGET(data,"Pctile95_hr20",_xlnm.Criteria)*IF(Result_type="Aggregate Impact",Called/1000,1),DGET(data,"Pctile95_hr21",_xlnm.Criteria)*IF(Result_type="Aggregate Impact",Called/1000,1)))</f>
        <v>3.4996175949051946</v>
      </c>
      <c r="P28" s="19">
        <f>IF(OR(No_Subgroup=1,Called=0),"n/a",IF(Lookups!I$4=0,DGET(data,"se_evt20",_xlnm.Criteria)*IF(Result_type="Aggregate Impact",Called/1000,1),DGET(data,"se_evt21",_xlnm.Criteria)*IF(Result_type="Aggregate Impact",Called/1000,1)))</f>
        <v>0.24409728783415624</v>
      </c>
      <c r="Q28" s="19" t="str">
        <f t="shared" si="1"/>
        <v>Yes</v>
      </c>
      <c r="R28" s="24"/>
      <c r="S28" s="42"/>
      <c r="SX28"/>
      <c r="SY28"/>
      <c r="SZ28"/>
      <c r="TA28"/>
      <c r="TB28"/>
      <c r="TC28"/>
      <c r="TD28"/>
      <c r="TE28"/>
      <c r="TF28"/>
      <c r="TG28"/>
    </row>
    <row r="29" spans="1:527" ht="14" x14ac:dyDescent="0.25">
      <c r="A29" s="4"/>
      <c r="C29" s="5"/>
      <c r="D29" s="5"/>
      <c r="E29" s="5"/>
      <c r="F29" s="5"/>
      <c r="G29" s="5"/>
      <c r="H29" s="36">
        <v>21</v>
      </c>
      <c r="I29" s="18">
        <f>IF(OR(No_Subgroup=1,Called=0),"n/a",IF(Lookups!I$4=0,DGET(data,"Ref_hr21",_xlnm.Criteria)*IF(Result_type="Aggregate Impact",Called/1000,1),DGET(data,"Ref_hr22",_xlnm.Criteria)*IF(Result_type="Aggregate Impact",Called/1000,1)))</f>
        <v>91.462091729521461</v>
      </c>
      <c r="J29" s="18">
        <f t="shared" si="0"/>
        <v>94.504471541315027</v>
      </c>
      <c r="K29" s="19">
        <f>IF(OR(No_Subgroup=1,Called=0),"n/a",IF(Lookups!I$4=0,DGET(data,"Pctile50_hr21",_xlnm.Criteria)*IF(Result_type="Aggregate Impact",Called/1000,1),DGET(data,"Pctile50_hr22",_xlnm.Criteria)*IF(Result_type="Aggregate Impact",Called/1000,1)))</f>
        <v>-3.042379811793563</v>
      </c>
      <c r="L29" s="18">
        <f>IF(OR(No_Subgroup=1,Called=0),"n/a",IF(Lookups!I$4=0,(DGET(data,"Temp_hr21",_xlnm.Criteria)),(DGET(data,"Temp_hr22",_xlnm.Criteria))))</f>
        <v>82.4771728515625</v>
      </c>
      <c r="M29" s="19">
        <f>IF(OR(No_Subgroup=1,Called=0),"n/a",IF(Lookups!I$4=0,DGET(data,"Pctile05_hr21",_xlnm.Criteria)*IF(Result_type="Aggregate Impact",Called/1000,1),DGET(data,"Pctile05_hr22",_xlnm.Criteria)*IF(Result_type="Aggregate Impact",Called/1000,1)))</f>
        <v>-3.4377644917219867</v>
      </c>
      <c r="N29" s="19">
        <f>IF(OR(No_Subgroup=1,Called=0),"n/a",IF(Lookups!I$4=0,DGET(data,"Pctile50_hr21",_xlnm.Criteria)*IF(Result_type="Aggregate Impact",Called/1000,1),DGET(data,"Pctile50_hr22",_xlnm.Criteria)*IF(Result_type="Aggregate Impact",Called/1000,1)))</f>
        <v>-3.042379811793563</v>
      </c>
      <c r="O29" s="19">
        <f>IF(OR(No_Subgroup=1,Called=0),"n/a",IF(Lookups!I$4=0,DGET(data,"Pctile95_hr21",_xlnm.Criteria)*IF(Result_type="Aggregate Impact",Called/1000,1),DGET(data,"Pctile95_hr22",_xlnm.Criteria)*IF(Result_type="Aggregate Impact",Called/1000,1)))</f>
        <v>-2.6469953188262836</v>
      </c>
      <c r="P29" s="19">
        <f>IF(OR(No_Subgroup=1,Called=0),"n/a",IF(Lookups!I$4=0,DGET(data,"se_evt21",_xlnm.Criteria)*IF(Result_type="Aggregate Impact",Called/1000,1),DGET(data,"se_evt22",_xlnm.Criteria)*IF(Result_type="Aggregate Impact",Called/1000,1)))</f>
        <v>0.24037671432411276</v>
      </c>
      <c r="Q29" s="19" t="str">
        <f t="shared" si="1"/>
        <v>Yes</v>
      </c>
      <c r="R29" s="24"/>
      <c r="S29"/>
      <c r="SX29"/>
      <c r="SY29"/>
      <c r="SZ29"/>
      <c r="TA29"/>
      <c r="TB29"/>
      <c r="TC29"/>
      <c r="TD29"/>
      <c r="TE29"/>
      <c r="TF29"/>
      <c r="TG29"/>
    </row>
    <row r="30" spans="1:527" ht="14" x14ac:dyDescent="0.25">
      <c r="A30" s="4"/>
      <c r="C30" s="5"/>
      <c r="D30" s="5"/>
      <c r="E30" s="5"/>
      <c r="F30" s="5"/>
      <c r="G30" s="5"/>
      <c r="H30" s="36">
        <v>22</v>
      </c>
      <c r="I30" s="18">
        <f>IF(OR(No_Subgroup=1,Called=0),"n/a",IF(Lookups!I$4=0,DGET(data,"Ref_hr22",_xlnm.Criteria)*IF(Result_type="Aggregate Impact",Called/1000,1),DGET(data,"Ref_hr23",_xlnm.Criteria)*IF(Result_type="Aggregate Impact",Called/1000,1)))</f>
        <v>80.827807657241465</v>
      </c>
      <c r="J30" s="18">
        <f t="shared" si="0"/>
        <v>82.112556030347577</v>
      </c>
      <c r="K30" s="19">
        <f>IF(OR(No_Subgroup=1,Called=0),"n/a",IF(Lookups!I$4=0,DGET(data,"Pctile50_hr22",_xlnm.Criteria)*IF(Result_type="Aggregate Impact",Called/1000,1),DGET(data,"Pctile50_hr23",_xlnm.Criteria)*IF(Result_type="Aggregate Impact",Called/1000,1)))</f>
        <v>-1.2847483731061182</v>
      </c>
      <c r="L30" s="18">
        <f>IF(OR(No_Subgroup=1,Called=0),"n/a",IF(Lookups!I$4=0,(DGET(data,"Temp_hr22",_xlnm.Criteria)),(DGET(data,"Temp_hr23",_xlnm.Criteria))))</f>
        <v>79.877616882324205</v>
      </c>
      <c r="M30" s="19">
        <f>IF(OR(No_Subgroup=1,Called=0),"n/a",IF(Lookups!I$4=0,DGET(data,"Pctile05_hr22",_xlnm.Criteria)*IF(Result_type="Aggregate Impact",Called/1000,1),DGET(data,"Pctile05_hr23",_xlnm.Criteria)*IF(Result_type="Aggregate Impact",Called/1000,1)))</f>
        <v>-1.6627589408643508</v>
      </c>
      <c r="N30" s="19">
        <f>IF(OR(No_Subgroup=1,Called=0),"n/a",IF(Lookups!I$4=0,DGET(data,"Pctile50_hr22",_xlnm.Criteria)*IF(Result_type="Aggregate Impact",Called/1000,1),DGET(data,"Pctile50_hr23",_xlnm.Criteria)*IF(Result_type="Aggregate Impact",Called/1000,1)))</f>
        <v>-1.2847483731061182</v>
      </c>
      <c r="O30" s="19">
        <f>IF(OR(No_Subgroup=1,Called=0),"n/a",IF(Lookups!I$4=0,DGET(data,"Pctile95_hr22",_xlnm.Criteria)*IF(Result_type="Aggregate Impact",Called/1000,1),DGET(data,"Pctile95_hr23",_xlnm.Criteria)*IF(Result_type="Aggregate Impact",Called/1000,1)))</f>
        <v>-0.90673789882846034</v>
      </c>
      <c r="P30" s="19">
        <f>IF(OR(No_Subgroup=1,Called=0),"n/a",IF(Lookups!I$4=0,DGET(data,"se_evt22",_xlnm.Criteria)*IF(Result_type="Aggregate Impact",Called/1000,1),DGET(data,"se_evt23",_xlnm.Criteria)*IF(Result_type="Aggregate Impact",Called/1000,1)))</f>
        <v>0.22981406404031435</v>
      </c>
      <c r="Q30" s="19" t="str">
        <f t="shared" si="1"/>
        <v>Yes</v>
      </c>
      <c r="R30" s="24"/>
      <c r="S30" s="41"/>
      <c r="SX30"/>
      <c r="SY30"/>
      <c r="SZ30"/>
      <c r="TA30"/>
      <c r="TB30"/>
      <c r="TC30"/>
      <c r="TD30"/>
      <c r="TE30"/>
      <c r="TF30"/>
      <c r="TG30"/>
    </row>
    <row r="31" spans="1:527" ht="14" x14ac:dyDescent="0.25">
      <c r="A31" s="4"/>
      <c r="C31" s="5"/>
      <c r="D31" s="5"/>
      <c r="E31" s="5"/>
      <c r="F31" s="5"/>
      <c r="G31" s="5"/>
      <c r="H31" s="36">
        <v>23</v>
      </c>
      <c r="I31" s="18">
        <f>IF(OR(No_Subgroup=1,Called=0),"n/a",IF(Lookups!I$4=0,DGET(data,"Ref_hr23",_xlnm.Criteria)*IF(Result_type="Aggregate Impact",Called/1000,1),DGET(data,"Ref_hr24",_xlnm.Criteria)*IF(Result_type="Aggregate Impact",Called/1000,1)))</f>
        <v>67.820415311693893</v>
      </c>
      <c r="J31" s="18">
        <f t="shared" si="0"/>
        <v>67.726190342108694</v>
      </c>
      <c r="K31" s="19">
        <f>IF(OR(No_Subgroup=1,Called=0),"n/a",IF(Lookups!I$4=0,DGET(data,"Pctile50_hr23",_xlnm.Criteria)*IF(Result_type="Aggregate Impact",Called/1000,1),DGET(data,"Pctile50_hr24",_xlnm.Criteria)*IF(Result_type="Aggregate Impact",Called/1000,1)))</f>
        <v>9.4224969585192983E-2</v>
      </c>
      <c r="L31" s="18">
        <f>IF(OR(No_Subgroup=1,Called=0),"n/a",IF(Lookups!I$4=0,(DGET(data,"Temp_hr23",_xlnm.Criteria)),(DGET(data,"Temp_hr24",_xlnm.Criteria))))</f>
        <v>77.127761840820298</v>
      </c>
      <c r="M31" s="19">
        <f>IF(OR(No_Subgroup=1,Called=0),"n/a",IF(Lookups!I$4=0,DGET(data,"Pctile05_hr23",_xlnm.Criteria)*IF(Result_type="Aggregate Impact",Called/1000,1),DGET(data,"Pctile05_hr24",_xlnm.Criteria)*IF(Result_type="Aggregate Impact",Called/1000,1)))</f>
        <v>-0.2593181217662055</v>
      </c>
      <c r="N31" s="19">
        <f>IF(OR(No_Subgroup=1,Called=0),"n/a",IF(Lookups!I$4=0,DGET(data,"Pctile50_hr23",_xlnm.Criteria)*IF(Result_type="Aggregate Impact",Called/1000,1),DGET(data,"Pctile50_hr24",_xlnm.Criteria)*IF(Result_type="Aggregate Impact",Called/1000,1)))</f>
        <v>9.4224969585192983E-2</v>
      </c>
      <c r="O31" s="19">
        <f>IF(OR(No_Subgroup=1,Called=0),"n/a",IF(Lookups!I$4=0,DGET(data,"Pctile95_hr23",_xlnm.Criteria)*IF(Result_type="Aggregate Impact",Called/1000,1),DGET(data,"Pctile95_hr24",_xlnm.Criteria)*IF(Result_type="Aggregate Impact",Called/1000,1)))</f>
        <v>0.44776806093659244</v>
      </c>
      <c r="P31" s="19">
        <f>IF(OR(No_Subgroup=1,Called=0),"n/a",IF(Lookups!I$4=0,DGET(data,"se_evt23",_xlnm.Criteria)*IF(Result_type="Aggregate Impact",Called/1000,1),DGET(data,"se_evt24",_xlnm.Criteria)*IF(Result_type="Aggregate Impact",Called/1000,1)))</f>
        <v>0.21493894463404978</v>
      </c>
      <c r="Q31" s="19" t="str">
        <f t="shared" si="1"/>
        <v>No</v>
      </c>
      <c r="R31" s="24"/>
      <c r="S31" s="24"/>
      <c r="SX31"/>
      <c r="SY31"/>
      <c r="SZ31"/>
      <c r="TA31"/>
      <c r="TB31"/>
      <c r="TC31"/>
      <c r="TD31"/>
      <c r="TE31"/>
      <c r="TF31"/>
      <c r="TG31"/>
    </row>
    <row r="32" spans="1:527" ht="14.5" thickBot="1" x14ac:dyDescent="0.3">
      <c r="A32" s="4"/>
      <c r="C32" s="5"/>
      <c r="D32" s="5"/>
      <c r="E32" s="5"/>
      <c r="F32" s="5"/>
      <c r="G32" s="5"/>
      <c r="H32" s="37">
        <v>24</v>
      </c>
      <c r="I32" s="18">
        <f>IF(OR(No_Subgroup=1,Called=0),"n/a",IF(Lookups!I$4=0,DGET(data,"Ref_hr24",_xlnm.Criteria)*IF(Result_type="Aggregate Impact",Called/1000,1),DGET(data,"Ref_hr1",_xlnm.Criteria)*IF(Result_type="Aggregate Impact",Called/1000,1)))</f>
        <v>55.530511035918721</v>
      </c>
      <c r="J32" s="38">
        <f>IF(OR(No_Subgroup=1,Called=0),"n/a",I32-K32)</f>
        <v>55.322426250422367</v>
      </c>
      <c r="K32" s="19">
        <f>IF(OR(No_Subgroup=1,Called=0),"n/a",IF(Lookups!I$4=0,DGET(data,"Pctile50_hr24",_xlnm.Criteria)*IF(Result_type="Aggregate Impact",Called/1000,1),DGET(data,"Pctile50_hr1",_xlnm.Criteria)*IF(Result_type="Aggregate Impact",Called/1000,1)))</f>
        <v>0.20808478549635023</v>
      </c>
      <c r="L32" s="18">
        <f>IF(OR(No_Subgroup=1,Called=0),"n/a",IF(Lookups!I$4=0,(DGET(data,"Temp_hr24",_xlnm.Criteria)),(DGET(data,"Temp_hr1",_xlnm.Criteria))))</f>
        <v>75.314590454101506</v>
      </c>
      <c r="M32" s="19">
        <f>IF(OR(No_Subgroup=1,Called=0),"n/a",IF(Lookups!I$4=0,DGET(data,"Pctile05_hr24",_xlnm.Criteria)*IF(Result_type="Aggregate Impact",Called/1000,1),DGET(data,"Pctile05_hr1",_xlnm.Criteria)*IF(Result_type="Aggregate Impact",Called/1000,1)))</f>
        <v>-0.11560668736207276</v>
      </c>
      <c r="N32" s="19">
        <f>IF(OR(No_Subgroup=1,Called=0),"n/a",IF(Lookups!I$4=0,DGET(data,"Pctile50_hr24",_xlnm.Criteria)*IF(Result_type="Aggregate Impact",Called/1000,1),DGET(data,"Pctile50_hr1",_xlnm.Criteria)*IF(Result_type="Aggregate Impact",Called/1000,1)))</f>
        <v>0.20808478549635023</v>
      </c>
      <c r="O32" s="19">
        <f>IF(OR(No_Subgroup=1,Called=0),"n/a",IF(Lookups!I$4=0,DGET(data,"Pctile95_hr24",_xlnm.Criteria)*IF(Result_type="Aggregate Impact",Called/1000,1),DGET(data,"Pctile95_hr1",_xlnm.Criteria)*IF(Result_type="Aggregate Impact",Called/1000,1)))</f>
        <v>0.53177624666969847</v>
      </c>
      <c r="P32" s="19">
        <f>IF(OR(No_Subgroup=1,Called=0),"n/a",IF(Lookups!I$4=0,DGET(data,"se_evt24",_xlnm.Criteria)*IF(Result_type="Aggregate Impact",Called/1000,1),DGET(data,"se_evt1",_xlnm.Criteria)*IF(Result_type="Aggregate Impact",Called/1000,1)))</f>
        <v>0.19679043940454716</v>
      </c>
      <c r="Q32" s="19" t="str">
        <f t="shared" si="1"/>
        <v>No</v>
      </c>
      <c r="R32" s="24"/>
      <c r="S32" s="24"/>
      <c r="T32" s="10"/>
      <c r="V32" s="10"/>
      <c r="W32" s="10"/>
      <c r="X32" s="10"/>
      <c r="TF32"/>
      <c r="TG32"/>
    </row>
    <row r="33" spans="1:527" ht="48" customHeight="1" thickBot="1" x14ac:dyDescent="0.35">
      <c r="A33" s="4"/>
      <c r="C33" s="5"/>
      <c r="D33" s="5"/>
      <c r="E33" s="5"/>
      <c r="F33" s="5"/>
      <c r="G33" s="5"/>
      <c r="H33" s="32"/>
      <c r="I33" s="161" t="str">
        <f>"Estimated Reference Energy Use ("&amp;IF(Result_type="Aggregate Impact","MWh/hour)","kWh/hour)")</f>
        <v>Estimated Reference Energy Use (MWh/hour)</v>
      </c>
      <c r="J33" s="161" t="str">
        <f>"Observed Event Day Energy Use ("&amp;IF(Result_type="Aggregate Impact","MWh/hour)","kWh/hour)")</f>
        <v>Observed Event Day Energy Use (MWh/hour)</v>
      </c>
      <c r="K33" s="161" t="str">
        <f>"Estimated Change in Energy Use ("&amp;IF(Result_type="Aggregate Impact","MWh/hour)","kWh/hour)")</f>
        <v>Estimated Change in Energy Use (MWh/hour)</v>
      </c>
      <c r="L33" s="168" t="s">
        <v>272</v>
      </c>
      <c r="M33" s="173" t="str">
        <f>"Uncertainty Adjusted Impact ("&amp;IF(Result_type="Aggregate Impact","MWh/hour) - Percentiles","kWh/hour) - Percentiles")</f>
        <v>Uncertainty Adjusted Impact (MWh/hour) - Percentiles</v>
      </c>
      <c r="N33" s="174"/>
      <c r="O33" s="174"/>
      <c r="P33" s="161" t="s">
        <v>245</v>
      </c>
      <c r="Q33" s="179" t="s">
        <v>273</v>
      </c>
      <c r="R33" s="10"/>
      <c r="S33" s="10"/>
      <c r="T33" s="10"/>
      <c r="V33" s="10"/>
      <c r="W33" s="10"/>
      <c r="X33" s="10"/>
      <c r="TF33"/>
      <c r="TG33"/>
    </row>
    <row r="34" spans="1:527" ht="19.5" customHeight="1" x14ac:dyDescent="0.3">
      <c r="A34" s="4"/>
      <c r="C34" s="5"/>
      <c r="D34" s="5"/>
      <c r="E34" s="5"/>
      <c r="F34" s="5"/>
      <c r="G34" s="5"/>
      <c r="H34" s="30" t="s">
        <v>19</v>
      </c>
      <c r="I34" s="162"/>
      <c r="J34" s="162"/>
      <c r="K34" s="162"/>
      <c r="L34" s="169"/>
      <c r="M34" s="31" t="s">
        <v>246</v>
      </c>
      <c r="N34" s="31" t="s">
        <v>248</v>
      </c>
      <c r="O34" s="43" t="s">
        <v>247</v>
      </c>
      <c r="P34" s="162"/>
      <c r="Q34" s="180"/>
      <c r="R34" s="4"/>
      <c r="TF34"/>
      <c r="TG34"/>
    </row>
    <row r="35" spans="1:527" ht="14.5" customHeight="1" thickBot="1" x14ac:dyDescent="0.35">
      <c r="G35" s="5"/>
      <c r="H35" s="14" t="s">
        <v>4</v>
      </c>
      <c r="I35" s="15">
        <f>IF(OR(No_Subgroup=1,Called=0),"n/a",SUM(I9:I32))</f>
        <v>1339.7197566484783</v>
      </c>
      <c r="J35" s="16">
        <f>IF(OR(No_Subgroup=1,Called=0),"n/a",SUM(J9:J32))</f>
        <v>1318.1352712435157</v>
      </c>
      <c r="K35" s="22">
        <f>IF(OR(No_Subgroup=1,Called=0),"n/a",SUM(K9:K32))</f>
        <v>21.584485404962251</v>
      </c>
      <c r="L35" s="16">
        <f>IF(OR(No_Subgroup=1,Called=0),"n/a",AVERAGE(Lookups!J17:J40))</f>
        <v>80.563818295796693</v>
      </c>
      <c r="M35" s="22">
        <f>IF(OR(No_Subgroup=1,Called=0),"n/a",Lookups!K8)</f>
        <v>18.214841028842311</v>
      </c>
      <c r="N35" s="22">
        <f>IF(OR(No_Subgroup=1,Called=0),"n/a",Lookups!L8)</f>
        <v>21.584485404962251</v>
      </c>
      <c r="O35" s="22">
        <f>IF(OR(No_Subgroup=1,Called=0),"n/a",Lookups!M8)</f>
        <v>24.954129781082187</v>
      </c>
      <c r="P35" s="22">
        <f>IF(OR(No_Subgroup=1,Called=0),"n/a",Lookups!J8)</f>
        <v>2.0485983195751878</v>
      </c>
      <c r="Q35" s="22" t="str">
        <f>IF(OR(No_Subgroup=1,Called=0),"n/a",IF(OR(AND(M35&gt;0,O35&gt;0),AND(M35&lt;0,O35&lt;0)),"Yes","No"))</f>
        <v>Yes</v>
      </c>
      <c r="R35" s="4"/>
      <c r="TF35"/>
      <c r="TG35"/>
    </row>
    <row r="36" spans="1:527" s="4" customFormat="1" ht="14.5" customHeight="1" thickBot="1" x14ac:dyDescent="0.35">
      <c r="G36" s="5"/>
      <c r="H36" s="14" t="s">
        <v>263</v>
      </c>
      <c r="I36" s="15">
        <f>IF(OR(Called=0,Lookups!Q13&gt;Lookups!Q14),"n/a",Lookups!L41)</f>
        <v>107.53640465593321</v>
      </c>
      <c r="J36" s="15">
        <f>IF(OR(Called=0,Lookups!Q13&gt;Lookups!Q14),"n/a",Lookups!M41)</f>
        <v>101.82524319246023</v>
      </c>
      <c r="K36" s="23">
        <f>IF(OR(Called=0,Lookups!Q13&gt;Lookups!Q14),"n/a",Lookups!N41)</f>
        <v>5.7111614634729699</v>
      </c>
      <c r="L36" s="15">
        <f>IF(OR(Called=0,Lookups!Q13&gt;Lookups!Q14),"n/a",Lookups!O41)</f>
        <v>91.208686828613239</v>
      </c>
      <c r="M36" s="23">
        <f>IF(OR(Called=0,Lookups!Q13&gt;Lookups!Q14),"n/a",Lookups!K12)</f>
        <v>5.4656272248097375</v>
      </c>
      <c r="N36" s="23">
        <f>IF(OR(Called=0,Lookups!Q13&gt;Lookups!Q14),"n/a",Lookups!L12)</f>
        <v>5.7111614634729699</v>
      </c>
      <c r="O36" s="23">
        <f>IF(OR(Called=0,Lookups!Q13&gt;Lookups!Q14),"n/a",Lookups!M12)</f>
        <v>5.9566957021362024</v>
      </c>
      <c r="P36" s="23">
        <f>IF(OR(Called=0,Lookups!Q13&gt;Lookups!Q14),"n/a",Lookups!J12)</f>
        <v>0.14927421786356712</v>
      </c>
      <c r="Q36" s="23" t="str">
        <f>IF(OR(No_Subgroup=1,Called=0),"n/a",IF(OR(AND(M36&gt;0,O36&gt;0),AND(M36&lt;0,O36&lt;0)),"Yes","No"))</f>
        <v>Yes</v>
      </c>
    </row>
    <row r="37" spans="1:527" s="4" customFormat="1" ht="14.15" customHeight="1" x14ac:dyDescent="0.3">
      <c r="A37" s="138" t="s">
        <v>274</v>
      </c>
      <c r="B37" s="125"/>
      <c r="C37" s="125"/>
      <c r="D37" s="125"/>
      <c r="E37" s="125"/>
      <c r="F37" s="125"/>
      <c r="H37" s="28"/>
      <c r="I37" s="126"/>
      <c r="J37" s="127"/>
      <c r="K37" s="128"/>
      <c r="L37" s="129"/>
      <c r="M37" s="130"/>
      <c r="N37" s="130"/>
      <c r="O37" s="130"/>
      <c r="P37" s="130"/>
      <c r="Q37" s="128"/>
      <c r="R37" s="131"/>
    </row>
    <row r="38" spans="1:527" s="17" customFormat="1" ht="14" customHeight="1" x14ac:dyDescent="0.3">
      <c r="A38" s="124" t="s">
        <v>271</v>
      </c>
      <c r="B38" s="125"/>
      <c r="C38" s="125"/>
      <c r="D38" s="125"/>
      <c r="E38" s="125"/>
      <c r="F38" s="125"/>
      <c r="H38" s="132"/>
      <c r="I38" s="133"/>
      <c r="J38" s="133"/>
      <c r="K38" s="134"/>
      <c r="L38" s="133"/>
      <c r="M38" s="134"/>
      <c r="N38" s="135"/>
      <c r="O38" s="135"/>
      <c r="P38" s="136"/>
      <c r="Q38" s="134"/>
      <c r="R38" s="137"/>
      <c r="S38" s="4"/>
      <c r="T38" s="4"/>
      <c r="U38" s="4"/>
      <c r="V38" s="4"/>
      <c r="W38" s="4"/>
      <c r="X38" s="4"/>
      <c r="Y38" s="4"/>
      <c r="Z38" s="4"/>
      <c r="AB38" s="4"/>
    </row>
    <row r="39" spans="1:527" s="4" customFormat="1" x14ac:dyDescent="0.25">
      <c r="A39" s="17" t="s">
        <v>260</v>
      </c>
    </row>
    <row r="40" spans="1:527" s="4" customFormat="1" x14ac:dyDescent="0.25">
      <c r="A40" s="17" t="s">
        <v>262</v>
      </c>
      <c r="B40" s="10"/>
      <c r="D40" s="10"/>
      <c r="E40" s="10"/>
      <c r="F40" s="10"/>
    </row>
    <row r="41" spans="1:527" s="4" customFormat="1" x14ac:dyDescent="0.25">
      <c r="A41" s="17" t="s">
        <v>275</v>
      </c>
    </row>
    <row r="42" spans="1:527" s="4" customFormat="1" x14ac:dyDescent="0.25"/>
    <row r="43" spans="1:527" s="4" customFormat="1" x14ac:dyDescent="0.25"/>
    <row r="44" spans="1:527" s="4" customFormat="1" ht="16" thickBot="1" x14ac:dyDescent="0.4">
      <c r="A44" s="59" t="s">
        <v>264</v>
      </c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</row>
    <row r="45" spans="1:527" s="4" customFormat="1" ht="14.15" customHeight="1" thickBot="1" x14ac:dyDescent="0.35">
      <c r="A45" s="56" t="s">
        <v>31</v>
      </c>
      <c r="B45" s="58">
        <v>45475</v>
      </c>
      <c r="C45" s="57">
        <v>45476</v>
      </c>
      <c r="D45" s="57">
        <v>45478</v>
      </c>
      <c r="E45" s="57">
        <v>45479</v>
      </c>
      <c r="F45" s="57">
        <v>45484</v>
      </c>
      <c r="G45" s="57">
        <v>45485</v>
      </c>
      <c r="H45" s="57">
        <v>45496</v>
      </c>
      <c r="I45" s="57">
        <v>45539</v>
      </c>
      <c r="J45" s="57">
        <v>45540</v>
      </c>
      <c r="K45" s="57">
        <v>45541</v>
      </c>
      <c r="L45" s="57">
        <v>45558</v>
      </c>
      <c r="M45" s="57">
        <v>45559</v>
      </c>
      <c r="N45" s="57">
        <v>45566</v>
      </c>
      <c r="O45" s="57">
        <v>45567</v>
      </c>
      <c r="P45" s="57">
        <v>45568</v>
      </c>
      <c r="Q45" s="57">
        <v>45570</v>
      </c>
      <c r="R45" s="57">
        <v>45571</v>
      </c>
    </row>
    <row r="46" spans="1:527" s="4" customFormat="1" ht="14.15" customHeight="1" x14ac:dyDescent="0.3">
      <c r="A46" s="118" t="s">
        <v>8</v>
      </c>
      <c r="B46" s="114" t="s">
        <v>79</v>
      </c>
      <c r="C46" s="108" t="s">
        <v>79</v>
      </c>
      <c r="D46" s="99" t="s">
        <v>79</v>
      </c>
      <c r="E46" s="99" t="s">
        <v>79</v>
      </c>
      <c r="F46" s="99" t="s">
        <v>79</v>
      </c>
      <c r="G46" s="99"/>
      <c r="H46" s="99" t="s">
        <v>79</v>
      </c>
      <c r="I46" s="99"/>
      <c r="J46" s="99" t="s">
        <v>172</v>
      </c>
      <c r="K46" s="100"/>
      <c r="L46" s="100" t="s">
        <v>172</v>
      </c>
      <c r="M46" s="100" t="s">
        <v>172</v>
      </c>
      <c r="N46" s="100" t="s">
        <v>172</v>
      </c>
      <c r="O46" s="100" t="s">
        <v>172</v>
      </c>
      <c r="P46" s="100" t="s">
        <v>172</v>
      </c>
      <c r="Q46" s="100" t="s">
        <v>78</v>
      </c>
      <c r="R46" s="101" t="s">
        <v>78</v>
      </c>
    </row>
    <row r="47" spans="1:527" s="4" customFormat="1" ht="14" x14ac:dyDescent="0.3">
      <c r="A47" s="119" t="s">
        <v>9</v>
      </c>
      <c r="B47" s="115"/>
      <c r="C47" s="103" t="s">
        <v>79</v>
      </c>
      <c r="D47" s="109" t="s">
        <v>79</v>
      </c>
      <c r="E47" s="109" t="s">
        <v>79</v>
      </c>
      <c r="F47" s="109" t="s">
        <v>79</v>
      </c>
      <c r="G47" s="103"/>
      <c r="H47" s="109" t="s">
        <v>79</v>
      </c>
      <c r="I47" s="103"/>
      <c r="J47" s="103" t="s">
        <v>78</v>
      </c>
      <c r="K47" s="102"/>
      <c r="L47" s="102" t="s">
        <v>172</v>
      </c>
      <c r="M47" s="102"/>
      <c r="N47" s="102"/>
      <c r="O47" s="102" t="s">
        <v>172</v>
      </c>
      <c r="P47" s="102"/>
      <c r="Q47" s="102"/>
      <c r="R47" s="104"/>
    </row>
    <row r="48" spans="1:527" s="4" customFormat="1" ht="14" x14ac:dyDescent="0.3">
      <c r="A48" s="119" t="s">
        <v>10</v>
      </c>
      <c r="B48" s="115"/>
      <c r="C48" s="103" t="s">
        <v>79</v>
      </c>
      <c r="D48" s="109" t="s">
        <v>79</v>
      </c>
      <c r="E48" s="109" t="s">
        <v>79</v>
      </c>
      <c r="F48" s="109" t="s">
        <v>79</v>
      </c>
      <c r="G48" s="103"/>
      <c r="H48" s="109" t="s">
        <v>79</v>
      </c>
      <c r="I48" s="103"/>
      <c r="J48" s="103"/>
      <c r="K48" s="102"/>
      <c r="L48" s="102" t="s">
        <v>172</v>
      </c>
      <c r="M48" s="102"/>
      <c r="N48" s="102"/>
      <c r="O48" s="102" t="s">
        <v>172</v>
      </c>
      <c r="P48" s="102"/>
      <c r="Q48" s="102"/>
      <c r="R48" s="104"/>
    </row>
    <row r="49" spans="1:18" s="4" customFormat="1" ht="14" x14ac:dyDescent="0.3">
      <c r="A49" s="119" t="s">
        <v>11</v>
      </c>
      <c r="B49" s="115" t="s">
        <v>79</v>
      </c>
      <c r="C49" s="103" t="s">
        <v>79</v>
      </c>
      <c r="D49" s="109" t="s">
        <v>79</v>
      </c>
      <c r="E49" s="109" t="s">
        <v>79</v>
      </c>
      <c r="F49" s="109" t="s">
        <v>79</v>
      </c>
      <c r="G49" s="103" t="s">
        <v>79</v>
      </c>
      <c r="H49" s="109" t="s">
        <v>79</v>
      </c>
      <c r="I49" s="103" t="s">
        <v>172</v>
      </c>
      <c r="J49" s="103" t="s">
        <v>78</v>
      </c>
      <c r="K49" s="102" t="s">
        <v>78</v>
      </c>
      <c r="L49" s="102" t="s">
        <v>172</v>
      </c>
      <c r="M49" s="102"/>
      <c r="N49" s="102" t="s">
        <v>172</v>
      </c>
      <c r="O49" s="102" t="s">
        <v>172</v>
      </c>
      <c r="P49" s="102"/>
      <c r="Q49" s="102" t="s">
        <v>172</v>
      </c>
      <c r="R49" s="104" t="s">
        <v>172</v>
      </c>
    </row>
    <row r="50" spans="1:18" s="4" customFormat="1" ht="14" x14ac:dyDescent="0.3">
      <c r="A50" s="119" t="s">
        <v>32</v>
      </c>
      <c r="B50" s="115" t="s">
        <v>79</v>
      </c>
      <c r="C50" s="103" t="s">
        <v>79</v>
      </c>
      <c r="D50" s="109" t="s">
        <v>79</v>
      </c>
      <c r="E50" s="109" t="s">
        <v>79</v>
      </c>
      <c r="F50" s="109" t="s">
        <v>79</v>
      </c>
      <c r="G50" s="103"/>
      <c r="H50" s="109" t="s">
        <v>79</v>
      </c>
      <c r="I50" s="103"/>
      <c r="J50" s="103"/>
      <c r="K50" s="102"/>
      <c r="L50" s="102" t="s">
        <v>172</v>
      </c>
      <c r="M50" s="102"/>
      <c r="N50" s="102"/>
      <c r="O50" s="102" t="s">
        <v>172</v>
      </c>
      <c r="P50" s="102"/>
      <c r="Q50" s="102"/>
      <c r="R50" s="104"/>
    </row>
    <row r="51" spans="1:18" s="4" customFormat="1" ht="14" x14ac:dyDescent="0.3">
      <c r="A51" s="119" t="s">
        <v>12</v>
      </c>
      <c r="B51" s="115" t="s">
        <v>79</v>
      </c>
      <c r="C51" s="103" t="s">
        <v>79</v>
      </c>
      <c r="D51" s="109" t="s">
        <v>79</v>
      </c>
      <c r="E51" s="109" t="s">
        <v>79</v>
      </c>
      <c r="F51" s="109" t="s">
        <v>79</v>
      </c>
      <c r="G51" s="103"/>
      <c r="H51" s="109" t="s">
        <v>79</v>
      </c>
      <c r="I51" s="103"/>
      <c r="J51" s="103" t="s">
        <v>78</v>
      </c>
      <c r="K51" s="102" t="s">
        <v>78</v>
      </c>
      <c r="L51" s="102" t="s">
        <v>172</v>
      </c>
      <c r="M51" s="102"/>
      <c r="N51" s="102"/>
      <c r="O51" s="102" t="s">
        <v>172</v>
      </c>
      <c r="P51" s="102"/>
      <c r="Q51" s="102"/>
      <c r="R51" s="104"/>
    </row>
    <row r="52" spans="1:18" s="4" customFormat="1" ht="14.5" thickBot="1" x14ac:dyDescent="0.35">
      <c r="A52" s="120" t="s">
        <v>13</v>
      </c>
      <c r="B52" s="116" t="s">
        <v>79</v>
      </c>
      <c r="C52" s="111"/>
      <c r="D52" s="112" t="s">
        <v>79</v>
      </c>
      <c r="E52" s="112" t="s">
        <v>79</v>
      </c>
      <c r="F52" s="112" t="s">
        <v>79</v>
      </c>
      <c r="G52" s="111"/>
      <c r="H52" s="112" t="s">
        <v>79</v>
      </c>
      <c r="I52" s="111"/>
      <c r="J52" s="111" t="s">
        <v>78</v>
      </c>
      <c r="K52" s="110"/>
      <c r="L52" s="110" t="s">
        <v>172</v>
      </c>
      <c r="M52" s="110"/>
      <c r="N52" s="110"/>
      <c r="O52" s="110" t="s">
        <v>172</v>
      </c>
      <c r="P52" s="110"/>
      <c r="Q52" s="110"/>
      <c r="R52" s="113"/>
    </row>
    <row r="53" spans="1:18" s="4" customFormat="1" ht="14.5" thickBot="1" x14ac:dyDescent="0.35">
      <c r="A53" s="56" t="s">
        <v>30</v>
      </c>
      <c r="B53" s="58">
        <v>45475</v>
      </c>
      <c r="C53" s="57">
        <v>45476</v>
      </c>
      <c r="D53" s="57">
        <v>45478</v>
      </c>
      <c r="E53" s="57">
        <v>45479</v>
      </c>
      <c r="F53" s="57">
        <v>45484</v>
      </c>
      <c r="G53" s="57">
        <v>45485</v>
      </c>
      <c r="H53" s="57">
        <v>45496</v>
      </c>
      <c r="I53" s="57">
        <v>45539</v>
      </c>
      <c r="J53" s="57">
        <v>45540</v>
      </c>
      <c r="K53" s="57">
        <v>45541</v>
      </c>
      <c r="L53" s="57">
        <v>45558</v>
      </c>
      <c r="M53" s="57">
        <v>45559</v>
      </c>
      <c r="N53" s="57">
        <v>45566</v>
      </c>
      <c r="O53" s="57">
        <v>45567</v>
      </c>
      <c r="P53" s="57">
        <v>45568</v>
      </c>
      <c r="Q53" s="57">
        <v>45570</v>
      </c>
      <c r="R53" s="57">
        <v>45571</v>
      </c>
    </row>
    <row r="54" spans="1:18" s="4" customFormat="1" ht="14.25" customHeight="1" x14ac:dyDescent="0.3">
      <c r="A54" s="121" t="s">
        <v>59</v>
      </c>
      <c r="B54" s="114"/>
      <c r="C54" s="99"/>
      <c r="D54" s="99"/>
      <c r="E54" s="99"/>
      <c r="F54" s="99"/>
      <c r="G54" s="99"/>
      <c r="H54" s="99"/>
      <c r="I54" s="99"/>
      <c r="J54" s="99"/>
      <c r="K54" s="100"/>
      <c r="L54" s="100"/>
      <c r="M54" s="100"/>
      <c r="N54" s="100"/>
      <c r="O54" s="100"/>
      <c r="P54" s="100"/>
      <c r="Q54" s="100"/>
      <c r="R54" s="101"/>
    </row>
    <row r="55" spans="1:18" s="4" customFormat="1" ht="14" x14ac:dyDescent="0.3">
      <c r="A55" s="122" t="s">
        <v>45</v>
      </c>
      <c r="B55" s="115"/>
      <c r="C55" s="103"/>
      <c r="D55" s="103" t="s">
        <v>79</v>
      </c>
      <c r="E55" s="103" t="s">
        <v>79</v>
      </c>
      <c r="F55" s="103" t="s">
        <v>79</v>
      </c>
      <c r="G55" s="103"/>
      <c r="H55" s="103"/>
      <c r="I55" s="103"/>
      <c r="J55" s="103" t="s">
        <v>172</v>
      </c>
      <c r="K55" s="102"/>
      <c r="L55" s="102" t="s">
        <v>172</v>
      </c>
      <c r="M55" s="102"/>
      <c r="N55" s="102" t="s">
        <v>172</v>
      </c>
      <c r="O55" s="102" t="s">
        <v>172</v>
      </c>
      <c r="P55" s="102"/>
      <c r="Q55" s="102"/>
      <c r="R55" s="104"/>
    </row>
    <row r="56" spans="1:18" s="4" customFormat="1" ht="15" customHeight="1" x14ac:dyDescent="0.3">
      <c r="A56" s="122" t="s">
        <v>46</v>
      </c>
      <c r="B56" s="115"/>
      <c r="C56" s="103" t="s">
        <v>79</v>
      </c>
      <c r="D56" s="103" t="s">
        <v>79</v>
      </c>
      <c r="E56" s="103" t="s">
        <v>79</v>
      </c>
      <c r="F56" s="103" t="s">
        <v>79</v>
      </c>
      <c r="G56" s="103"/>
      <c r="H56" s="103" t="s">
        <v>79</v>
      </c>
      <c r="I56" s="103"/>
      <c r="J56" s="103" t="s">
        <v>78</v>
      </c>
      <c r="K56" s="102"/>
      <c r="L56" s="102" t="s">
        <v>172</v>
      </c>
      <c r="M56" s="102"/>
      <c r="N56" s="102"/>
      <c r="O56" s="102" t="s">
        <v>172</v>
      </c>
      <c r="P56" s="102"/>
      <c r="Q56" s="102"/>
      <c r="R56" s="104"/>
    </row>
    <row r="57" spans="1:18" s="4" customFormat="1" ht="14" x14ac:dyDescent="0.3">
      <c r="A57" s="122" t="s">
        <v>47</v>
      </c>
      <c r="B57" s="115" t="s">
        <v>79</v>
      </c>
      <c r="C57" s="103" t="s">
        <v>79</v>
      </c>
      <c r="D57" s="103"/>
      <c r="E57" s="103"/>
      <c r="F57" s="103"/>
      <c r="G57" s="103"/>
      <c r="H57" s="103"/>
      <c r="I57" s="103" t="s">
        <v>172</v>
      </c>
      <c r="J57" s="103"/>
      <c r="K57" s="102"/>
      <c r="L57" s="102" t="s">
        <v>172</v>
      </c>
      <c r="M57" s="102"/>
      <c r="N57" s="102" t="s">
        <v>172</v>
      </c>
      <c r="O57" s="102" t="s">
        <v>172</v>
      </c>
      <c r="P57" s="102"/>
      <c r="Q57" s="102" t="s">
        <v>172</v>
      </c>
      <c r="R57" s="104" t="s">
        <v>172</v>
      </c>
    </row>
    <row r="58" spans="1:18" s="4" customFormat="1" ht="14" x14ac:dyDescent="0.3">
      <c r="A58" s="122" t="s">
        <v>48</v>
      </c>
      <c r="B58" s="115"/>
      <c r="C58" s="103" t="s">
        <v>79</v>
      </c>
      <c r="D58" s="103" t="s">
        <v>79</v>
      </c>
      <c r="E58" s="103" t="s">
        <v>79</v>
      </c>
      <c r="F58" s="103" t="s">
        <v>79</v>
      </c>
      <c r="G58" s="103"/>
      <c r="H58" s="103" t="s">
        <v>79</v>
      </c>
      <c r="I58" s="103"/>
      <c r="J58" s="103"/>
      <c r="K58" s="102"/>
      <c r="L58" s="102" t="s">
        <v>172</v>
      </c>
      <c r="M58" s="102"/>
      <c r="N58" s="102"/>
      <c r="O58" s="102" t="s">
        <v>172</v>
      </c>
      <c r="P58" s="102"/>
      <c r="Q58" s="102"/>
      <c r="R58" s="104"/>
    </row>
    <row r="59" spans="1:18" s="4" customFormat="1" ht="14" x14ac:dyDescent="0.3">
      <c r="A59" s="122" t="s">
        <v>60</v>
      </c>
      <c r="B59" s="115"/>
      <c r="C59" s="103"/>
      <c r="D59" s="103"/>
      <c r="E59" s="103"/>
      <c r="F59" s="103"/>
      <c r="G59" s="103"/>
      <c r="H59" s="103"/>
      <c r="I59" s="103"/>
      <c r="J59" s="103"/>
      <c r="K59" s="102"/>
      <c r="L59" s="102" t="s">
        <v>172</v>
      </c>
      <c r="M59" s="102"/>
      <c r="N59" s="102" t="s">
        <v>172</v>
      </c>
      <c r="O59" s="102" t="s">
        <v>172</v>
      </c>
      <c r="P59" s="102"/>
      <c r="Q59" s="102" t="s">
        <v>172</v>
      </c>
      <c r="R59" s="104" t="s">
        <v>172</v>
      </c>
    </row>
    <row r="60" spans="1:18" s="4" customFormat="1" ht="14.25" customHeight="1" x14ac:dyDescent="0.3">
      <c r="A60" s="122" t="s">
        <v>49</v>
      </c>
      <c r="B60" s="115" t="s">
        <v>79</v>
      </c>
      <c r="C60" s="103" t="s">
        <v>79</v>
      </c>
      <c r="D60" s="103" t="s">
        <v>79</v>
      </c>
      <c r="E60" s="103" t="s">
        <v>79</v>
      </c>
      <c r="F60" s="103" t="s">
        <v>79</v>
      </c>
      <c r="G60" s="103" t="s">
        <v>79</v>
      </c>
      <c r="H60" s="103" t="s">
        <v>79</v>
      </c>
      <c r="I60" s="103"/>
      <c r="J60" s="103" t="s">
        <v>78</v>
      </c>
      <c r="K60" s="102" t="s">
        <v>78</v>
      </c>
      <c r="L60" s="102" t="s">
        <v>172</v>
      </c>
      <c r="M60" s="102"/>
      <c r="N60" s="102" t="s">
        <v>172</v>
      </c>
      <c r="O60" s="102" t="s">
        <v>172</v>
      </c>
      <c r="P60" s="102"/>
      <c r="Q60" s="102"/>
      <c r="R60" s="104"/>
    </row>
    <row r="61" spans="1:18" s="4" customFormat="1" ht="14.25" customHeight="1" x14ac:dyDescent="0.3">
      <c r="A61" s="122" t="s">
        <v>50</v>
      </c>
      <c r="B61" s="115" t="s">
        <v>79</v>
      </c>
      <c r="C61" s="103" t="s">
        <v>79</v>
      </c>
      <c r="D61" s="103" t="s">
        <v>79</v>
      </c>
      <c r="E61" s="103" t="s">
        <v>79</v>
      </c>
      <c r="F61" s="103" t="s">
        <v>79</v>
      </c>
      <c r="G61" s="103"/>
      <c r="H61" s="103" t="s">
        <v>79</v>
      </c>
      <c r="I61" s="103"/>
      <c r="J61" s="103"/>
      <c r="K61" s="102"/>
      <c r="L61" s="102" t="s">
        <v>172</v>
      </c>
      <c r="M61" s="102"/>
      <c r="N61" s="102"/>
      <c r="O61" s="102" t="s">
        <v>172</v>
      </c>
      <c r="P61" s="102"/>
      <c r="Q61" s="102"/>
      <c r="R61" s="104"/>
    </row>
    <row r="62" spans="1:18" s="4" customFormat="1" ht="14.25" customHeight="1" x14ac:dyDescent="0.3">
      <c r="A62" s="122" t="s">
        <v>61</v>
      </c>
      <c r="B62" s="115" t="s">
        <v>79</v>
      </c>
      <c r="C62" s="103" t="s">
        <v>79</v>
      </c>
      <c r="D62" s="103" t="s">
        <v>79</v>
      </c>
      <c r="E62" s="103" t="s">
        <v>79</v>
      </c>
      <c r="F62" s="103" t="s">
        <v>79</v>
      </c>
      <c r="G62" s="103"/>
      <c r="H62" s="103" t="s">
        <v>79</v>
      </c>
      <c r="I62" s="103"/>
      <c r="J62" s="103" t="s">
        <v>78</v>
      </c>
      <c r="K62" s="102"/>
      <c r="L62" s="102" t="s">
        <v>172</v>
      </c>
      <c r="M62" s="102" t="s">
        <v>172</v>
      </c>
      <c r="N62" s="102" t="s">
        <v>172</v>
      </c>
      <c r="O62" s="102" t="s">
        <v>172</v>
      </c>
      <c r="P62" s="102" t="s">
        <v>172</v>
      </c>
      <c r="Q62" s="102" t="s">
        <v>78</v>
      </c>
      <c r="R62" s="104" t="s">
        <v>78</v>
      </c>
    </row>
    <row r="63" spans="1:18" s="4" customFormat="1" ht="14.25" customHeight="1" x14ac:dyDescent="0.3">
      <c r="A63" s="122" t="s">
        <v>62</v>
      </c>
      <c r="B63" s="115" t="s">
        <v>79</v>
      </c>
      <c r="C63" s="103" t="s">
        <v>79</v>
      </c>
      <c r="D63" s="103" t="s">
        <v>79</v>
      </c>
      <c r="E63" s="103" t="s">
        <v>79</v>
      </c>
      <c r="F63" s="103" t="s">
        <v>79</v>
      </c>
      <c r="G63" s="103"/>
      <c r="H63" s="103" t="s">
        <v>79</v>
      </c>
      <c r="I63" s="103"/>
      <c r="J63" s="103" t="s">
        <v>78</v>
      </c>
      <c r="K63" s="102"/>
      <c r="L63" s="102" t="s">
        <v>172</v>
      </c>
      <c r="M63" s="102" t="s">
        <v>172</v>
      </c>
      <c r="N63" s="102" t="s">
        <v>172</v>
      </c>
      <c r="O63" s="102" t="s">
        <v>172</v>
      </c>
      <c r="P63" s="102" t="s">
        <v>172</v>
      </c>
      <c r="Q63" s="102" t="s">
        <v>78</v>
      </c>
      <c r="R63" s="104" t="s">
        <v>78</v>
      </c>
    </row>
    <row r="64" spans="1:18" s="4" customFormat="1" ht="14.25" customHeight="1" x14ac:dyDescent="0.3">
      <c r="A64" s="122" t="s">
        <v>51</v>
      </c>
      <c r="B64" s="115" t="s">
        <v>79</v>
      </c>
      <c r="C64" s="103" t="s">
        <v>79</v>
      </c>
      <c r="D64" s="103" t="s">
        <v>79</v>
      </c>
      <c r="E64" s="103" t="s">
        <v>79</v>
      </c>
      <c r="F64" s="103" t="s">
        <v>79</v>
      </c>
      <c r="G64" s="103"/>
      <c r="H64" s="103" t="s">
        <v>79</v>
      </c>
      <c r="I64" s="103"/>
      <c r="J64" s="103" t="s">
        <v>78</v>
      </c>
      <c r="K64" s="102" t="s">
        <v>78</v>
      </c>
      <c r="L64" s="102" t="s">
        <v>172</v>
      </c>
      <c r="M64" s="102"/>
      <c r="N64" s="102"/>
      <c r="O64" s="102" t="s">
        <v>172</v>
      </c>
      <c r="P64" s="102"/>
      <c r="Q64" s="102"/>
      <c r="R64" s="104"/>
    </row>
    <row r="65" spans="1:18" s="4" customFormat="1" ht="14.25" customHeight="1" x14ac:dyDescent="0.3">
      <c r="A65" s="122" t="s">
        <v>52</v>
      </c>
      <c r="B65" s="115" t="s">
        <v>79</v>
      </c>
      <c r="C65" s="103"/>
      <c r="D65" s="103" t="s">
        <v>79</v>
      </c>
      <c r="E65" s="103" t="s">
        <v>79</v>
      </c>
      <c r="F65" s="103" t="s">
        <v>79</v>
      </c>
      <c r="G65" s="103"/>
      <c r="H65" s="103" t="s">
        <v>79</v>
      </c>
      <c r="I65" s="103"/>
      <c r="J65" s="103" t="s">
        <v>78</v>
      </c>
      <c r="K65" s="102"/>
      <c r="L65" s="102" t="s">
        <v>172</v>
      </c>
      <c r="M65" s="102"/>
      <c r="N65" s="102"/>
      <c r="O65" s="102" t="s">
        <v>172</v>
      </c>
      <c r="P65" s="102"/>
      <c r="Q65" s="102"/>
      <c r="R65" s="104"/>
    </row>
    <row r="66" spans="1:18" s="4" customFormat="1" ht="14.25" customHeight="1" thickBot="1" x14ac:dyDescent="0.35">
      <c r="A66" s="123" t="s">
        <v>53</v>
      </c>
      <c r="B66" s="117"/>
      <c r="C66" s="106" t="s">
        <v>79</v>
      </c>
      <c r="D66" s="106" t="s">
        <v>79</v>
      </c>
      <c r="E66" s="106" t="s">
        <v>79</v>
      </c>
      <c r="F66" s="106" t="s">
        <v>79</v>
      </c>
      <c r="G66" s="106"/>
      <c r="H66" s="106" t="s">
        <v>79</v>
      </c>
      <c r="I66" s="106"/>
      <c r="J66" s="106"/>
      <c r="K66" s="105"/>
      <c r="L66" s="105" t="s">
        <v>172</v>
      </c>
      <c r="M66" s="105"/>
      <c r="N66" s="105"/>
      <c r="O66" s="105" t="s">
        <v>172</v>
      </c>
      <c r="P66" s="105"/>
      <c r="Q66" s="105"/>
      <c r="R66" s="107"/>
    </row>
    <row r="67" spans="1:18" s="4" customFormat="1" ht="14.25" customHeight="1" x14ac:dyDescent="0.3">
      <c r="A67" s="17"/>
      <c r="C67" s="55"/>
      <c r="D67" s="55"/>
      <c r="E67" s="55"/>
      <c r="F67" s="55"/>
      <c r="G67" s="55"/>
      <c r="H67" s="55"/>
      <c r="I67" s="55"/>
      <c r="J67" s="55"/>
    </row>
    <row r="68" spans="1:18" s="4" customFormat="1" ht="14.25" customHeight="1" x14ac:dyDescent="0.25"/>
    <row r="69" spans="1:18" s="4" customFormat="1" ht="12.75" customHeight="1" x14ac:dyDescent="0.25"/>
    <row r="70" spans="1:18" s="4" customFormat="1" ht="12.75" customHeight="1" x14ac:dyDescent="0.25">
      <c r="H70" s="21"/>
    </row>
    <row r="71" spans="1:18" s="4" customFormat="1" ht="12.75" customHeight="1" x14ac:dyDescent="0.25">
      <c r="G71" s="21"/>
    </row>
    <row r="72" spans="1:18" s="4" customFormat="1" ht="12.75" customHeight="1" x14ac:dyDescent="0.25">
      <c r="G72" s="21"/>
    </row>
    <row r="73" spans="1:18" s="4" customFormat="1" ht="12.75" customHeight="1" x14ac:dyDescent="0.25"/>
    <row r="74" spans="1:18" s="4" customFormat="1" x14ac:dyDescent="0.25"/>
    <row r="75" spans="1:18" s="4" customFormat="1" x14ac:dyDescent="0.25"/>
    <row r="76" spans="1:18" s="4" customFormat="1" x14ac:dyDescent="0.25"/>
    <row r="77" spans="1:18" s="4" customFormat="1" x14ac:dyDescent="0.25"/>
    <row r="78" spans="1:18" s="4" customFormat="1" x14ac:dyDescent="0.25"/>
    <row r="79" spans="1:18" s="4" customFormat="1" x14ac:dyDescent="0.25"/>
    <row r="80" spans="1:18" s="4" customFormat="1" x14ac:dyDescent="0.25"/>
    <row r="81" spans="1:527" s="4" customFormat="1" x14ac:dyDescent="0.25"/>
    <row r="82" spans="1:527" s="4" customFormat="1" x14ac:dyDescent="0.25"/>
    <row r="83" spans="1:527" s="4" customFormat="1" x14ac:dyDescent="0.25"/>
    <row r="84" spans="1:527" s="4" customFormat="1" x14ac:dyDescent="0.25"/>
    <row r="85" spans="1:527" s="4" customFormat="1" x14ac:dyDescent="0.25"/>
    <row r="86" spans="1:527" s="4" customFormat="1" x14ac:dyDescent="0.25"/>
    <row r="87" spans="1:527" s="4" customFormat="1" x14ac:dyDescent="0.25"/>
    <row r="88" spans="1:527" s="4" customFormat="1" x14ac:dyDescent="0.25"/>
    <row r="89" spans="1:527" s="4" customFormat="1" x14ac:dyDescent="0.25"/>
    <row r="90" spans="1:527" s="4" customFormat="1" x14ac:dyDescent="0.25"/>
    <row r="91" spans="1:527" s="4" customFormat="1" x14ac:dyDescent="0.25"/>
    <row r="92" spans="1:527" x14ac:dyDescent="0.25">
      <c r="A92" s="4"/>
      <c r="TC92"/>
      <c r="TD92"/>
      <c r="TE92"/>
      <c r="TF92"/>
      <c r="TG92"/>
    </row>
    <row r="93" spans="1:527" x14ac:dyDescent="0.25">
      <c r="A93" s="4"/>
      <c r="TC93"/>
      <c r="TD93"/>
      <c r="TE93"/>
      <c r="TF93"/>
      <c r="TG93"/>
    </row>
    <row r="94" spans="1:527" x14ac:dyDescent="0.25">
      <c r="A94" s="4"/>
      <c r="TC94"/>
      <c r="TD94"/>
      <c r="TE94"/>
      <c r="TF94"/>
      <c r="TG94"/>
    </row>
    <row r="95" spans="1:527" x14ac:dyDescent="0.25">
      <c r="A95" s="4"/>
      <c r="TC95"/>
      <c r="TD95"/>
      <c r="TE95"/>
      <c r="TF95"/>
      <c r="TG95"/>
    </row>
    <row r="96" spans="1:527" x14ac:dyDescent="0.25">
      <c r="A96" s="4"/>
      <c r="TC96"/>
      <c r="TD96"/>
      <c r="TE96"/>
      <c r="TF96"/>
      <c r="TG96"/>
    </row>
    <row r="97" spans="1:527" x14ac:dyDescent="0.25">
      <c r="A97" s="4"/>
      <c r="TC97"/>
      <c r="TD97"/>
      <c r="TE97"/>
      <c r="TF97"/>
      <c r="TG97"/>
    </row>
    <row r="98" spans="1:527" x14ac:dyDescent="0.25">
      <c r="A98" s="4"/>
      <c r="TC98"/>
      <c r="TD98"/>
      <c r="TE98"/>
      <c r="TF98"/>
      <c r="TG98"/>
    </row>
    <row r="99" spans="1:527" x14ac:dyDescent="0.25">
      <c r="A99" s="4"/>
      <c r="TC99"/>
      <c r="TD99"/>
      <c r="TE99"/>
      <c r="TF99"/>
      <c r="TG99"/>
    </row>
    <row r="100" spans="1:527" x14ac:dyDescent="0.25">
      <c r="A100" s="4"/>
      <c r="TC100"/>
      <c r="TD100"/>
      <c r="TE100"/>
      <c r="TF100"/>
      <c r="TG100"/>
    </row>
    <row r="101" spans="1:527" x14ac:dyDescent="0.25">
      <c r="A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TC101"/>
      <c r="TD101"/>
      <c r="TE101"/>
      <c r="TF101"/>
      <c r="TG101"/>
    </row>
    <row r="102" spans="1:527" x14ac:dyDescent="0.25">
      <c r="A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TC102"/>
      <c r="TD102"/>
      <c r="TE102"/>
      <c r="TF102"/>
      <c r="TG102"/>
    </row>
    <row r="103" spans="1:527" x14ac:dyDescent="0.25">
      <c r="A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TC103"/>
      <c r="TD103"/>
      <c r="TE103"/>
      <c r="TF103"/>
      <c r="TG103"/>
    </row>
    <row r="104" spans="1:527" x14ac:dyDescent="0.25">
      <c r="A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TC104"/>
      <c r="TD104"/>
      <c r="TE104"/>
      <c r="TF104"/>
      <c r="TG104"/>
    </row>
    <row r="105" spans="1:527" x14ac:dyDescent="0.25">
      <c r="A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TC105"/>
      <c r="TD105"/>
      <c r="TE105"/>
      <c r="TF105"/>
      <c r="TG105"/>
    </row>
    <row r="106" spans="1:527" x14ac:dyDescent="0.25">
      <c r="A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TC106"/>
      <c r="TD106"/>
      <c r="TE106"/>
      <c r="TF106"/>
      <c r="TG106"/>
    </row>
    <row r="107" spans="1:527" x14ac:dyDescent="0.25">
      <c r="A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TC107"/>
      <c r="TD107"/>
      <c r="TE107"/>
      <c r="TF107"/>
      <c r="TG107"/>
    </row>
    <row r="108" spans="1:527" x14ac:dyDescent="0.25">
      <c r="A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TC108"/>
      <c r="TD108"/>
      <c r="TE108"/>
      <c r="TF108"/>
      <c r="TG108"/>
    </row>
    <row r="109" spans="1:527" x14ac:dyDescent="0.25">
      <c r="A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TC109"/>
      <c r="TD109"/>
      <c r="TE109"/>
      <c r="TF109"/>
      <c r="TG109"/>
    </row>
    <row r="110" spans="1:527" x14ac:dyDescent="0.25">
      <c r="A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TC110"/>
      <c r="TD110"/>
      <c r="TE110"/>
      <c r="TF110"/>
      <c r="TG110"/>
    </row>
    <row r="111" spans="1:527" x14ac:dyDescent="0.25">
      <c r="A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TC111"/>
      <c r="TD111"/>
      <c r="TE111"/>
      <c r="TF111"/>
      <c r="TG111"/>
    </row>
    <row r="112" spans="1:527" x14ac:dyDescent="0.25">
      <c r="A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TC112"/>
      <c r="TD112"/>
      <c r="TE112"/>
      <c r="TF112"/>
      <c r="TG112"/>
    </row>
    <row r="113" spans="1:527" x14ac:dyDescent="0.25">
      <c r="A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TC113"/>
      <c r="TD113"/>
      <c r="TE113"/>
      <c r="TF113"/>
      <c r="TG113"/>
    </row>
    <row r="114" spans="1:527" x14ac:dyDescent="0.25">
      <c r="A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TC114"/>
      <c r="TD114"/>
      <c r="TE114"/>
      <c r="TF114"/>
      <c r="TG114"/>
    </row>
    <row r="115" spans="1:527" x14ac:dyDescent="0.25">
      <c r="A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TC115"/>
      <c r="TD115"/>
      <c r="TE115"/>
      <c r="TF115"/>
      <c r="TG115"/>
    </row>
    <row r="116" spans="1:527" x14ac:dyDescent="0.25">
      <c r="A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TC116"/>
      <c r="TD116"/>
      <c r="TE116"/>
      <c r="TF116"/>
      <c r="TG116"/>
    </row>
    <row r="117" spans="1:527" x14ac:dyDescent="0.25">
      <c r="A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</row>
    <row r="118" spans="1:527" x14ac:dyDescent="0.25">
      <c r="A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</row>
    <row r="119" spans="1:527" x14ac:dyDescent="0.25">
      <c r="A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</row>
    <row r="120" spans="1:527" x14ac:dyDescent="0.25">
      <c r="A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</row>
    <row r="121" spans="1:527" x14ac:dyDescent="0.25">
      <c r="A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</row>
    <row r="122" spans="1:527" x14ac:dyDescent="0.25">
      <c r="A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</row>
    <row r="123" spans="1:527" x14ac:dyDescent="0.25">
      <c r="A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</row>
    <row r="124" spans="1:527" x14ac:dyDescent="0.25">
      <c r="A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</row>
    <row r="125" spans="1:527" x14ac:dyDescent="0.25">
      <c r="A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</row>
    <row r="126" spans="1:527" x14ac:dyDescent="0.25">
      <c r="A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</row>
    <row r="127" spans="1:527" x14ac:dyDescent="0.25">
      <c r="A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</row>
    <row r="128" spans="1:527" x14ac:dyDescent="0.25">
      <c r="A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</row>
    <row r="129" spans="1:18" x14ac:dyDescent="0.25">
      <c r="A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</row>
    <row r="130" spans="1:18" x14ac:dyDescent="0.25">
      <c r="A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</row>
    <row r="131" spans="1:18" x14ac:dyDescent="0.25">
      <c r="A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</row>
    <row r="132" spans="1:18" x14ac:dyDescent="0.25">
      <c r="A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</row>
    <row r="133" spans="1:18" x14ac:dyDescent="0.25">
      <c r="A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</row>
    <row r="134" spans="1:18" x14ac:dyDescent="0.25">
      <c r="A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</row>
    <row r="135" spans="1:18" x14ac:dyDescent="0.25">
      <c r="A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</row>
    <row r="136" spans="1:18" x14ac:dyDescent="0.25">
      <c r="A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</row>
    <row r="137" spans="1:18" x14ac:dyDescent="0.25">
      <c r="A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</row>
    <row r="138" spans="1:18" x14ac:dyDescent="0.25">
      <c r="A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</row>
    <row r="139" spans="1:18" x14ac:dyDescent="0.25">
      <c r="A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</row>
    <row r="140" spans="1:18" x14ac:dyDescent="0.25">
      <c r="A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</row>
    <row r="141" spans="1:18" x14ac:dyDescent="0.25">
      <c r="A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</row>
    <row r="142" spans="1:18" x14ac:dyDescent="0.25">
      <c r="A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</row>
    <row r="143" spans="1:18" x14ac:dyDescent="0.25">
      <c r="A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</row>
    <row r="144" spans="1:18" x14ac:dyDescent="0.25">
      <c r="A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</row>
    <row r="145" spans="1:18" x14ac:dyDescent="0.25">
      <c r="A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</row>
    <row r="146" spans="1:18" x14ac:dyDescent="0.25">
      <c r="A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</row>
    <row r="147" spans="1:18" x14ac:dyDescent="0.25">
      <c r="A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</row>
    <row r="148" spans="1:18" x14ac:dyDescent="0.25">
      <c r="A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</row>
    <row r="149" spans="1:18" x14ac:dyDescent="0.25">
      <c r="A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</row>
    <row r="150" spans="1:18" x14ac:dyDescent="0.25">
      <c r="A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</row>
    <row r="151" spans="1:18" x14ac:dyDescent="0.25">
      <c r="A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</row>
    <row r="152" spans="1:18" x14ac:dyDescent="0.25">
      <c r="A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</row>
    <row r="153" spans="1:18" x14ac:dyDescent="0.25">
      <c r="A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</row>
    <row r="154" spans="1:18" x14ac:dyDescent="0.25">
      <c r="A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</row>
    <row r="155" spans="1:18" x14ac:dyDescent="0.25">
      <c r="A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</row>
    <row r="156" spans="1:18" x14ac:dyDescent="0.25">
      <c r="A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</row>
    <row r="157" spans="1:18" x14ac:dyDescent="0.25">
      <c r="A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</row>
    <row r="158" spans="1:18" x14ac:dyDescent="0.25">
      <c r="A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</row>
    <row r="159" spans="1:18" x14ac:dyDescent="0.25">
      <c r="A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</row>
    <row r="160" spans="1:18" x14ac:dyDescent="0.25">
      <c r="A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</row>
    <row r="161" spans="1:18" x14ac:dyDescent="0.25">
      <c r="A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</row>
    <row r="162" spans="1:18" x14ac:dyDescent="0.25">
      <c r="A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</row>
    <row r="163" spans="1:18" x14ac:dyDescent="0.25">
      <c r="A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</row>
    <row r="164" spans="1:18" x14ac:dyDescent="0.25">
      <c r="A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</row>
    <row r="165" spans="1:18" x14ac:dyDescent="0.25">
      <c r="A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</row>
    <row r="166" spans="1:18" x14ac:dyDescent="0.25">
      <c r="A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</row>
    <row r="167" spans="1:18" x14ac:dyDescent="0.25">
      <c r="A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</row>
    <row r="168" spans="1:18" x14ac:dyDescent="0.25">
      <c r="A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</row>
    <row r="169" spans="1:18" x14ac:dyDescent="0.25">
      <c r="A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</row>
    <row r="170" spans="1:18" x14ac:dyDescent="0.25">
      <c r="A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</row>
    <row r="171" spans="1:18" x14ac:dyDescent="0.25">
      <c r="A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</row>
    <row r="172" spans="1:18" x14ac:dyDescent="0.25">
      <c r="A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</row>
    <row r="173" spans="1:18" x14ac:dyDescent="0.25">
      <c r="A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</row>
    <row r="174" spans="1:18" x14ac:dyDescent="0.25">
      <c r="A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</row>
    <row r="175" spans="1:18" x14ac:dyDescent="0.25">
      <c r="A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</row>
    <row r="176" spans="1:18" x14ac:dyDescent="0.25">
      <c r="A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</row>
    <row r="177" spans="1:18" x14ac:dyDescent="0.25">
      <c r="A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</row>
    <row r="178" spans="1:18" x14ac:dyDescent="0.25">
      <c r="A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</row>
    <row r="179" spans="1:18" x14ac:dyDescent="0.25">
      <c r="A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</row>
    <row r="180" spans="1:18" x14ac:dyDescent="0.25">
      <c r="A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</row>
    <row r="181" spans="1:18" x14ac:dyDescent="0.25">
      <c r="A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</row>
    <row r="182" spans="1:18" x14ac:dyDescent="0.25">
      <c r="A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</row>
    <row r="183" spans="1:18" x14ac:dyDescent="0.25">
      <c r="A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</row>
    <row r="184" spans="1:18" x14ac:dyDescent="0.25">
      <c r="A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</row>
    <row r="185" spans="1:18" x14ac:dyDescent="0.25">
      <c r="A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</row>
    <row r="186" spans="1:18" x14ac:dyDescent="0.25">
      <c r="A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</row>
    <row r="187" spans="1:18" x14ac:dyDescent="0.25">
      <c r="A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</row>
    <row r="188" spans="1:18" x14ac:dyDescent="0.25">
      <c r="A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</row>
    <row r="189" spans="1:18" x14ac:dyDescent="0.25">
      <c r="A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</row>
    <row r="190" spans="1:18" x14ac:dyDescent="0.25">
      <c r="A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</row>
    <row r="191" spans="1:18" x14ac:dyDescent="0.25">
      <c r="A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</row>
    <row r="192" spans="1:18" x14ac:dyDescent="0.25">
      <c r="A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</row>
    <row r="193" spans="1:18" x14ac:dyDescent="0.25">
      <c r="A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</row>
    <row r="194" spans="1:18" x14ac:dyDescent="0.25">
      <c r="A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</row>
    <row r="195" spans="1:18" x14ac:dyDescent="0.25">
      <c r="A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</row>
    <row r="196" spans="1:18" x14ac:dyDescent="0.25">
      <c r="A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</row>
    <row r="197" spans="1:18" x14ac:dyDescent="0.25">
      <c r="A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</row>
    <row r="198" spans="1:18" x14ac:dyDescent="0.25">
      <c r="A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</row>
    <row r="199" spans="1:18" x14ac:dyDescent="0.25">
      <c r="A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</row>
    <row r="200" spans="1:18" x14ac:dyDescent="0.25">
      <c r="A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</row>
    <row r="201" spans="1:18" x14ac:dyDescent="0.25">
      <c r="A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</row>
    <row r="202" spans="1:18" x14ac:dyDescent="0.25">
      <c r="A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</row>
    <row r="203" spans="1:18" x14ac:dyDescent="0.25">
      <c r="A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</row>
    <row r="204" spans="1:18" x14ac:dyDescent="0.25">
      <c r="A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</row>
    <row r="205" spans="1:18" x14ac:dyDescent="0.25">
      <c r="A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</row>
    <row r="206" spans="1:18" x14ac:dyDescent="0.25">
      <c r="A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</row>
    <row r="207" spans="1:18" x14ac:dyDescent="0.25">
      <c r="A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</row>
    <row r="208" spans="1:18" x14ac:dyDescent="0.25">
      <c r="A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</row>
    <row r="209" spans="1:18" x14ac:dyDescent="0.25">
      <c r="A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</row>
    <row r="210" spans="1:18" x14ac:dyDescent="0.25">
      <c r="A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</row>
    <row r="211" spans="1:18" x14ac:dyDescent="0.25">
      <c r="A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</row>
    <row r="212" spans="1:18" x14ac:dyDescent="0.25">
      <c r="A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</row>
    <row r="213" spans="1:18" x14ac:dyDescent="0.25">
      <c r="A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</row>
    <row r="214" spans="1:18" x14ac:dyDescent="0.25">
      <c r="A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</row>
    <row r="215" spans="1:18" x14ac:dyDescent="0.25">
      <c r="A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</row>
    <row r="216" spans="1:18" x14ac:dyDescent="0.25">
      <c r="A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</row>
    <row r="217" spans="1:18" x14ac:dyDescent="0.25">
      <c r="A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</row>
    <row r="218" spans="1:18" x14ac:dyDescent="0.25">
      <c r="A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</row>
    <row r="219" spans="1:18" x14ac:dyDescent="0.25">
      <c r="A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</row>
    <row r="220" spans="1:18" x14ac:dyDescent="0.25">
      <c r="A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</row>
    <row r="221" spans="1:18" x14ac:dyDescent="0.25">
      <c r="A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</row>
    <row r="222" spans="1:18" x14ac:dyDescent="0.25">
      <c r="A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</row>
    <row r="223" spans="1:18" x14ac:dyDescent="0.25">
      <c r="A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</row>
    <row r="224" spans="1:18" x14ac:dyDescent="0.25">
      <c r="A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</row>
    <row r="225" spans="1:18" x14ac:dyDescent="0.25">
      <c r="A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</row>
    <row r="226" spans="1:18" x14ac:dyDescent="0.25">
      <c r="A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</row>
    <row r="227" spans="1:18" x14ac:dyDescent="0.25">
      <c r="A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</row>
    <row r="228" spans="1:18" x14ac:dyDescent="0.25">
      <c r="A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</row>
    <row r="229" spans="1:18" x14ac:dyDescent="0.25">
      <c r="A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</row>
    <row r="230" spans="1:18" x14ac:dyDescent="0.25">
      <c r="A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</row>
    <row r="231" spans="1:18" x14ac:dyDescent="0.25">
      <c r="A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</row>
    <row r="232" spans="1:18" x14ac:dyDescent="0.25">
      <c r="A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</row>
    <row r="233" spans="1:18" x14ac:dyDescent="0.25">
      <c r="A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</row>
    <row r="234" spans="1:18" x14ac:dyDescent="0.25">
      <c r="A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</row>
    <row r="235" spans="1:18" x14ac:dyDescent="0.25">
      <c r="A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</row>
    <row r="236" spans="1:18" x14ac:dyDescent="0.25">
      <c r="A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</row>
    <row r="237" spans="1:18" x14ac:dyDescent="0.25">
      <c r="A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</row>
    <row r="238" spans="1:18" x14ac:dyDescent="0.25">
      <c r="A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</row>
    <row r="239" spans="1:18" x14ac:dyDescent="0.25">
      <c r="A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</row>
    <row r="240" spans="1:18" x14ac:dyDescent="0.25">
      <c r="A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</row>
    <row r="241" spans="1:18" x14ac:dyDescent="0.25">
      <c r="A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</row>
    <row r="242" spans="1:18" x14ac:dyDescent="0.25">
      <c r="A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</row>
    <row r="243" spans="1:18" x14ac:dyDescent="0.25">
      <c r="A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</row>
    <row r="244" spans="1:18" x14ac:dyDescent="0.25">
      <c r="A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</row>
    <row r="245" spans="1:18" x14ac:dyDescent="0.25">
      <c r="A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</row>
    <row r="246" spans="1:18" x14ac:dyDescent="0.25">
      <c r="A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</row>
    <row r="247" spans="1:18" x14ac:dyDescent="0.25">
      <c r="A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</row>
    <row r="248" spans="1:18" x14ac:dyDescent="0.25">
      <c r="A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</row>
    <row r="249" spans="1:18" x14ac:dyDescent="0.25">
      <c r="A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</row>
    <row r="250" spans="1:18" x14ac:dyDescent="0.25">
      <c r="A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</row>
    <row r="251" spans="1:18" x14ac:dyDescent="0.25">
      <c r="A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</row>
    <row r="252" spans="1:18" x14ac:dyDescent="0.25">
      <c r="A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</row>
    <row r="253" spans="1:18" x14ac:dyDescent="0.25">
      <c r="A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</row>
    <row r="254" spans="1:18" x14ac:dyDescent="0.25">
      <c r="A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</row>
    <row r="255" spans="1:18" x14ac:dyDescent="0.25">
      <c r="A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</row>
    <row r="256" spans="1:18" x14ac:dyDescent="0.25">
      <c r="A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</row>
    <row r="257" spans="1:18" x14ac:dyDescent="0.25">
      <c r="A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</row>
    <row r="258" spans="1:18" x14ac:dyDescent="0.25">
      <c r="A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</row>
    <row r="259" spans="1:18" x14ac:dyDescent="0.25">
      <c r="A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</row>
    <row r="260" spans="1:18" x14ac:dyDescent="0.25">
      <c r="A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</row>
    <row r="261" spans="1:18" x14ac:dyDescent="0.25">
      <c r="A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</row>
    <row r="262" spans="1:18" x14ac:dyDescent="0.25">
      <c r="A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</row>
    <row r="263" spans="1:18" x14ac:dyDescent="0.25">
      <c r="A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</row>
    <row r="264" spans="1:18" x14ac:dyDescent="0.25">
      <c r="A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</row>
    <row r="265" spans="1:18" x14ac:dyDescent="0.25">
      <c r="A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</row>
    <row r="266" spans="1:18" x14ac:dyDescent="0.25">
      <c r="A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</row>
    <row r="267" spans="1:18" x14ac:dyDescent="0.25">
      <c r="A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</row>
    <row r="268" spans="1:18" x14ac:dyDescent="0.25">
      <c r="A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</row>
    <row r="269" spans="1:18" x14ac:dyDescent="0.25">
      <c r="A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</row>
    <row r="270" spans="1:18" x14ac:dyDescent="0.25">
      <c r="A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</row>
    <row r="271" spans="1:18" x14ac:dyDescent="0.25">
      <c r="A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</row>
    <row r="272" spans="1:18" x14ac:dyDescent="0.25">
      <c r="A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</row>
    <row r="273" spans="1:18" x14ac:dyDescent="0.25">
      <c r="A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</row>
    <row r="274" spans="1:18" x14ac:dyDescent="0.25">
      <c r="A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</row>
    <row r="275" spans="1:18" x14ac:dyDescent="0.25">
      <c r="A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</row>
    <row r="276" spans="1:18" x14ac:dyDescent="0.25">
      <c r="A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</row>
    <row r="277" spans="1:18" x14ac:dyDescent="0.25">
      <c r="A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</row>
    <row r="278" spans="1:18" x14ac:dyDescent="0.25">
      <c r="A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</row>
    <row r="279" spans="1:18" x14ac:dyDescent="0.25">
      <c r="A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</row>
    <row r="280" spans="1:18" x14ac:dyDescent="0.25">
      <c r="A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</row>
    <row r="281" spans="1:18" x14ac:dyDescent="0.25">
      <c r="A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</row>
    <row r="282" spans="1:18" x14ac:dyDescent="0.25">
      <c r="A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</row>
    <row r="283" spans="1:18" x14ac:dyDescent="0.25">
      <c r="A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</row>
    <row r="284" spans="1:18" x14ac:dyDescent="0.25">
      <c r="A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</row>
    <row r="285" spans="1:18" x14ac:dyDescent="0.25">
      <c r="A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</row>
    <row r="286" spans="1:18" x14ac:dyDescent="0.25">
      <c r="A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</row>
    <row r="287" spans="1:18" x14ac:dyDescent="0.25">
      <c r="A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</row>
    <row r="288" spans="1:18" x14ac:dyDescent="0.25">
      <c r="A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</row>
    <row r="289" spans="1:18" x14ac:dyDescent="0.25">
      <c r="A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</row>
    <row r="290" spans="1:18" x14ac:dyDescent="0.25">
      <c r="A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</row>
    <row r="291" spans="1:18" x14ac:dyDescent="0.25">
      <c r="A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</row>
    <row r="292" spans="1:18" x14ac:dyDescent="0.25">
      <c r="A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</row>
    <row r="293" spans="1:18" x14ac:dyDescent="0.25">
      <c r="A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</row>
    <row r="294" spans="1:18" x14ac:dyDescent="0.25">
      <c r="A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</row>
    <row r="295" spans="1:18" x14ac:dyDescent="0.25">
      <c r="A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</row>
    <row r="296" spans="1:18" x14ac:dyDescent="0.25">
      <c r="A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</row>
    <row r="297" spans="1:18" x14ac:dyDescent="0.25">
      <c r="A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</row>
    <row r="298" spans="1:18" x14ac:dyDescent="0.25">
      <c r="A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</row>
    <row r="299" spans="1:18" x14ac:dyDescent="0.25">
      <c r="A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</row>
    <row r="300" spans="1:18" x14ac:dyDescent="0.25">
      <c r="A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</row>
    <row r="301" spans="1:18" x14ac:dyDescent="0.25">
      <c r="A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</row>
    <row r="302" spans="1:18" x14ac:dyDescent="0.25">
      <c r="A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</row>
    <row r="303" spans="1:18" x14ac:dyDescent="0.25">
      <c r="A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</row>
    <row r="304" spans="1:18" x14ac:dyDescent="0.25">
      <c r="A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</row>
    <row r="305" spans="1:18" x14ac:dyDescent="0.25">
      <c r="A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</row>
    <row r="306" spans="1:18" x14ac:dyDescent="0.25">
      <c r="A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</row>
    <row r="307" spans="1:18" x14ac:dyDescent="0.25">
      <c r="A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</row>
    <row r="308" spans="1:18" x14ac:dyDescent="0.25">
      <c r="A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</row>
    <row r="309" spans="1:18" x14ac:dyDescent="0.25">
      <c r="A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</row>
    <row r="310" spans="1:18" x14ac:dyDescent="0.25">
      <c r="A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</row>
    <row r="311" spans="1:18" x14ac:dyDescent="0.25">
      <c r="A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</row>
    <row r="312" spans="1:18" x14ac:dyDescent="0.25">
      <c r="A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</row>
    <row r="313" spans="1:18" x14ac:dyDescent="0.25">
      <c r="A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</row>
    <row r="314" spans="1:18" x14ac:dyDescent="0.25">
      <c r="A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</row>
    <row r="315" spans="1:18" x14ac:dyDescent="0.25">
      <c r="A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</row>
    <row r="316" spans="1:18" x14ac:dyDescent="0.25">
      <c r="A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</row>
    <row r="317" spans="1:18" x14ac:dyDescent="0.25">
      <c r="A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</row>
    <row r="318" spans="1:18" x14ac:dyDescent="0.25">
      <c r="A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</row>
    <row r="319" spans="1:18" x14ac:dyDescent="0.25">
      <c r="A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</row>
    <row r="320" spans="1:18" x14ac:dyDescent="0.25">
      <c r="A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</row>
    <row r="321" spans="1:18" x14ac:dyDescent="0.25">
      <c r="A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</row>
    <row r="322" spans="1:18" x14ac:dyDescent="0.25">
      <c r="A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</row>
    <row r="323" spans="1:18" x14ac:dyDescent="0.25">
      <c r="A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</row>
    <row r="324" spans="1:18" x14ac:dyDescent="0.25">
      <c r="A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</row>
    <row r="325" spans="1:18" x14ac:dyDescent="0.25">
      <c r="A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</row>
    <row r="326" spans="1:18" x14ac:dyDescent="0.25">
      <c r="A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</row>
    <row r="327" spans="1:18" x14ac:dyDescent="0.25">
      <c r="A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</row>
    <row r="328" spans="1:18" x14ac:dyDescent="0.25">
      <c r="A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</row>
    <row r="329" spans="1:18" x14ac:dyDescent="0.25">
      <c r="A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</row>
    <row r="330" spans="1:18" x14ac:dyDescent="0.25">
      <c r="A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</row>
    <row r="331" spans="1:18" x14ac:dyDescent="0.25">
      <c r="A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</row>
    <row r="332" spans="1:18" x14ac:dyDescent="0.25">
      <c r="A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</row>
    <row r="333" spans="1:18" x14ac:dyDescent="0.25">
      <c r="A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</row>
    <row r="334" spans="1:18" x14ac:dyDescent="0.25">
      <c r="A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</row>
    <row r="335" spans="1:18" x14ac:dyDescent="0.25">
      <c r="A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</row>
    <row r="336" spans="1:18" x14ac:dyDescent="0.25">
      <c r="A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</row>
    <row r="337" spans="1:18" x14ac:dyDescent="0.25">
      <c r="A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</row>
    <row r="338" spans="1:18" x14ac:dyDescent="0.25">
      <c r="A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</row>
    <row r="339" spans="1:18" x14ac:dyDescent="0.25">
      <c r="A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</row>
    <row r="340" spans="1:18" x14ac:dyDescent="0.25">
      <c r="A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</row>
    <row r="341" spans="1:18" x14ac:dyDescent="0.25">
      <c r="A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</row>
    <row r="342" spans="1:18" x14ac:dyDescent="0.25">
      <c r="A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</row>
    <row r="343" spans="1:18" x14ac:dyDescent="0.25">
      <c r="A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</row>
    <row r="344" spans="1:18" x14ac:dyDescent="0.25">
      <c r="A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</row>
    <row r="345" spans="1:18" x14ac:dyDescent="0.25">
      <c r="A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</row>
    <row r="346" spans="1:18" x14ac:dyDescent="0.25">
      <c r="A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</row>
    <row r="347" spans="1:18" x14ac:dyDescent="0.25">
      <c r="A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</row>
    <row r="348" spans="1:18" x14ac:dyDescent="0.25">
      <c r="A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</row>
    <row r="349" spans="1:18" x14ac:dyDescent="0.25">
      <c r="A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</row>
    <row r="350" spans="1:18" x14ac:dyDescent="0.25">
      <c r="A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</row>
    <row r="351" spans="1:18" x14ac:dyDescent="0.25">
      <c r="A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</row>
    <row r="352" spans="1:18" x14ac:dyDescent="0.25">
      <c r="A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</row>
    <row r="353" spans="1:18" x14ac:dyDescent="0.25">
      <c r="A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</row>
    <row r="354" spans="1:18" x14ac:dyDescent="0.25">
      <c r="A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</row>
    <row r="355" spans="1:18" x14ac:dyDescent="0.25">
      <c r="A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</row>
    <row r="356" spans="1:18" x14ac:dyDescent="0.25">
      <c r="A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</row>
    <row r="357" spans="1:18" x14ac:dyDescent="0.25">
      <c r="A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</row>
    <row r="358" spans="1:18" x14ac:dyDescent="0.25">
      <c r="A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</row>
    <row r="359" spans="1:18" x14ac:dyDescent="0.25">
      <c r="A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</row>
    <row r="360" spans="1:18" x14ac:dyDescent="0.25">
      <c r="A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</row>
    <row r="361" spans="1:18" x14ac:dyDescent="0.25">
      <c r="A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</row>
    <row r="362" spans="1:18" x14ac:dyDescent="0.25">
      <c r="A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</row>
    <row r="363" spans="1:18" x14ac:dyDescent="0.25">
      <c r="A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</row>
    <row r="364" spans="1:18" x14ac:dyDescent="0.25">
      <c r="A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</row>
    <row r="365" spans="1:18" x14ac:dyDescent="0.25">
      <c r="A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</row>
    <row r="366" spans="1:18" x14ac:dyDescent="0.25">
      <c r="A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</row>
    <row r="367" spans="1:18" x14ac:dyDescent="0.25">
      <c r="A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</row>
    <row r="368" spans="1:18" x14ac:dyDescent="0.25">
      <c r="A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</row>
    <row r="369" spans="1:18" x14ac:dyDescent="0.25">
      <c r="A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</row>
    <row r="370" spans="1:18" x14ac:dyDescent="0.25">
      <c r="A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</row>
    <row r="371" spans="1:18" x14ac:dyDescent="0.25">
      <c r="A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</row>
    <row r="372" spans="1:18" x14ac:dyDescent="0.25">
      <c r="A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</row>
    <row r="373" spans="1:18" x14ac:dyDescent="0.25">
      <c r="A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</row>
    <row r="374" spans="1:18" x14ac:dyDescent="0.25">
      <c r="A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</row>
    <row r="375" spans="1:18" x14ac:dyDescent="0.25">
      <c r="A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</row>
    <row r="376" spans="1:18" x14ac:dyDescent="0.25">
      <c r="A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</row>
    <row r="377" spans="1:18" x14ac:dyDescent="0.25">
      <c r="A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</row>
    <row r="378" spans="1:18" x14ac:dyDescent="0.25">
      <c r="A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</row>
    <row r="379" spans="1:18" x14ac:dyDescent="0.25">
      <c r="A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</row>
    <row r="380" spans="1:18" x14ac:dyDescent="0.25">
      <c r="A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</row>
    <row r="381" spans="1:18" x14ac:dyDescent="0.25">
      <c r="A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</row>
    <row r="382" spans="1:18" x14ac:dyDescent="0.25">
      <c r="A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</row>
    <row r="383" spans="1:18" x14ac:dyDescent="0.25">
      <c r="A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</row>
    <row r="384" spans="1:18" x14ac:dyDescent="0.25">
      <c r="A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</row>
    <row r="385" spans="1:18" x14ac:dyDescent="0.25">
      <c r="A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</row>
    <row r="386" spans="1:18" x14ac:dyDescent="0.25">
      <c r="A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</row>
    <row r="387" spans="1:18" x14ac:dyDescent="0.25">
      <c r="A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</row>
    <row r="388" spans="1:18" x14ac:dyDescent="0.25">
      <c r="A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</row>
    <row r="389" spans="1:18" x14ac:dyDescent="0.25">
      <c r="A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</row>
    <row r="390" spans="1:18" x14ac:dyDescent="0.25">
      <c r="A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</row>
    <row r="391" spans="1:18" x14ac:dyDescent="0.25">
      <c r="A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</row>
    <row r="392" spans="1:18" x14ac:dyDescent="0.25">
      <c r="A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</row>
    <row r="393" spans="1:18" x14ac:dyDescent="0.25">
      <c r="A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</row>
    <row r="394" spans="1:18" x14ac:dyDescent="0.25">
      <c r="A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</row>
    <row r="395" spans="1:18" x14ac:dyDescent="0.25">
      <c r="A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</row>
    <row r="396" spans="1:18" x14ac:dyDescent="0.25">
      <c r="A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</row>
    <row r="397" spans="1:18" x14ac:dyDescent="0.25">
      <c r="A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</row>
    <row r="398" spans="1:18" x14ac:dyDescent="0.25">
      <c r="A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</row>
    <row r="399" spans="1:18" x14ac:dyDescent="0.25">
      <c r="A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</row>
    <row r="400" spans="1:18" x14ac:dyDescent="0.25">
      <c r="A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</row>
    <row r="401" spans="1:18" x14ac:dyDescent="0.25">
      <c r="A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</row>
    <row r="402" spans="1:18" x14ac:dyDescent="0.25">
      <c r="A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</row>
    <row r="403" spans="1:18" x14ac:dyDescent="0.25">
      <c r="A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</row>
    <row r="404" spans="1:18" x14ac:dyDescent="0.25">
      <c r="A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</row>
    <row r="405" spans="1:18" x14ac:dyDescent="0.25">
      <c r="A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</row>
    <row r="406" spans="1:18" x14ac:dyDescent="0.25">
      <c r="A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</row>
    <row r="407" spans="1:18" x14ac:dyDescent="0.25">
      <c r="A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</row>
    <row r="408" spans="1:18" x14ac:dyDescent="0.25">
      <c r="A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</row>
    <row r="409" spans="1:18" x14ac:dyDescent="0.25">
      <c r="A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</row>
    <row r="410" spans="1:18" x14ac:dyDescent="0.25">
      <c r="A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</row>
    <row r="411" spans="1:18" x14ac:dyDescent="0.25">
      <c r="A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</row>
    <row r="412" spans="1:18" x14ac:dyDescent="0.25">
      <c r="A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</row>
    <row r="413" spans="1:18" x14ac:dyDescent="0.25">
      <c r="A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</row>
    <row r="414" spans="1:18" x14ac:dyDescent="0.25">
      <c r="A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</row>
    <row r="415" spans="1:18" x14ac:dyDescent="0.25">
      <c r="A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</row>
    <row r="416" spans="1:18" x14ac:dyDescent="0.25">
      <c r="A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</row>
    <row r="417" spans="1:18" x14ac:dyDescent="0.25">
      <c r="A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</row>
    <row r="418" spans="1:18" x14ac:dyDescent="0.25">
      <c r="A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</row>
    <row r="419" spans="1:18" x14ac:dyDescent="0.25">
      <c r="A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</row>
    <row r="420" spans="1:18" x14ac:dyDescent="0.25">
      <c r="A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</row>
    <row r="421" spans="1:18" x14ac:dyDescent="0.25">
      <c r="A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</row>
    <row r="422" spans="1:18" x14ac:dyDescent="0.25">
      <c r="A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</row>
    <row r="423" spans="1:18" x14ac:dyDescent="0.25">
      <c r="A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</row>
    <row r="424" spans="1:18" x14ac:dyDescent="0.25">
      <c r="A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</row>
    <row r="425" spans="1:18" x14ac:dyDescent="0.25">
      <c r="A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</row>
    <row r="426" spans="1:18" x14ac:dyDescent="0.25">
      <c r="A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</row>
    <row r="427" spans="1:18" x14ac:dyDescent="0.25">
      <c r="A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</row>
    <row r="428" spans="1:18" x14ac:dyDescent="0.25">
      <c r="A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</row>
    <row r="429" spans="1:18" x14ac:dyDescent="0.25">
      <c r="A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</row>
    <row r="430" spans="1:18" x14ac:dyDescent="0.25">
      <c r="A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</row>
    <row r="431" spans="1:18" x14ac:dyDescent="0.25">
      <c r="A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</row>
    <row r="432" spans="1:18" x14ac:dyDescent="0.25">
      <c r="A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</row>
    <row r="433" spans="1:18" x14ac:dyDescent="0.25">
      <c r="A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</row>
    <row r="434" spans="1:18" x14ac:dyDescent="0.25">
      <c r="A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</row>
    <row r="435" spans="1:18" x14ac:dyDescent="0.25">
      <c r="A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</row>
    <row r="436" spans="1:18" x14ac:dyDescent="0.25">
      <c r="A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</row>
    <row r="437" spans="1:18" x14ac:dyDescent="0.25">
      <c r="A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</row>
    <row r="438" spans="1:18" x14ac:dyDescent="0.25">
      <c r="A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</row>
    <row r="439" spans="1:18" x14ac:dyDescent="0.25">
      <c r="A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</row>
    <row r="440" spans="1:18" x14ac:dyDescent="0.25">
      <c r="A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</row>
    <row r="441" spans="1:18" x14ac:dyDescent="0.25">
      <c r="A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</row>
    <row r="442" spans="1:18" x14ac:dyDescent="0.25">
      <c r="A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</row>
    <row r="443" spans="1:18" x14ac:dyDescent="0.25">
      <c r="A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</row>
    <row r="444" spans="1:18" x14ac:dyDescent="0.25">
      <c r="A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</row>
    <row r="445" spans="1:18" x14ac:dyDescent="0.25">
      <c r="A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</row>
    <row r="446" spans="1:18" x14ac:dyDescent="0.25">
      <c r="A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</row>
    <row r="447" spans="1:18" x14ac:dyDescent="0.25">
      <c r="A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</row>
    <row r="448" spans="1:18" x14ac:dyDescent="0.25">
      <c r="A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</row>
    <row r="449" spans="1:18" x14ac:dyDescent="0.25">
      <c r="A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</row>
    <row r="450" spans="1:18" x14ac:dyDescent="0.25">
      <c r="A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</row>
    <row r="451" spans="1:18" x14ac:dyDescent="0.25">
      <c r="A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</row>
    <row r="452" spans="1:18" x14ac:dyDescent="0.25">
      <c r="A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</row>
    <row r="453" spans="1:18" x14ac:dyDescent="0.25">
      <c r="A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</row>
    <row r="454" spans="1:18" x14ac:dyDescent="0.25">
      <c r="A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</row>
    <row r="455" spans="1:18" x14ac:dyDescent="0.25">
      <c r="A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</row>
    <row r="456" spans="1:18" x14ac:dyDescent="0.25">
      <c r="A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</row>
    <row r="457" spans="1:18" x14ac:dyDescent="0.25">
      <c r="A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</row>
    <row r="458" spans="1:18" x14ac:dyDescent="0.25">
      <c r="A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</row>
    <row r="459" spans="1:18" x14ac:dyDescent="0.25">
      <c r="A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</row>
    <row r="460" spans="1:18" x14ac:dyDescent="0.25">
      <c r="A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</row>
    <row r="461" spans="1:18" x14ac:dyDescent="0.25">
      <c r="A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</row>
    <row r="462" spans="1:18" x14ac:dyDescent="0.25">
      <c r="A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</row>
    <row r="463" spans="1:18" x14ac:dyDescent="0.25">
      <c r="A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</row>
    <row r="464" spans="1:18" x14ac:dyDescent="0.25">
      <c r="A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</row>
    <row r="465" spans="1:18" x14ac:dyDescent="0.25">
      <c r="A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</row>
    <row r="466" spans="1:18" x14ac:dyDescent="0.25">
      <c r="A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</row>
    <row r="467" spans="1:18" x14ac:dyDescent="0.25">
      <c r="A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</row>
    <row r="468" spans="1:18" x14ac:dyDescent="0.25">
      <c r="A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</row>
    <row r="469" spans="1:18" x14ac:dyDescent="0.25">
      <c r="A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</row>
    <row r="470" spans="1:18" x14ac:dyDescent="0.25">
      <c r="A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</row>
    <row r="471" spans="1:18" x14ac:dyDescent="0.25">
      <c r="A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</row>
    <row r="472" spans="1:18" x14ac:dyDescent="0.25">
      <c r="A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</row>
    <row r="473" spans="1:18" x14ac:dyDescent="0.25">
      <c r="A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</row>
    <row r="474" spans="1:18" x14ac:dyDescent="0.25">
      <c r="A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</row>
    <row r="475" spans="1:18" x14ac:dyDescent="0.25">
      <c r="A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</row>
    <row r="476" spans="1:18" x14ac:dyDescent="0.25">
      <c r="A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</row>
    <row r="477" spans="1:18" x14ac:dyDescent="0.25">
      <c r="A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</row>
    <row r="478" spans="1:18" x14ac:dyDescent="0.25">
      <c r="A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</row>
    <row r="479" spans="1:18" x14ac:dyDescent="0.25">
      <c r="A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</row>
    <row r="480" spans="1:18" x14ac:dyDescent="0.25">
      <c r="A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</row>
    <row r="481" spans="1:18" x14ac:dyDescent="0.25">
      <c r="A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</row>
    <row r="482" spans="1:18" x14ac:dyDescent="0.25">
      <c r="A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</row>
    <row r="483" spans="1:18" x14ac:dyDescent="0.25">
      <c r="A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</row>
    <row r="484" spans="1:18" x14ac:dyDescent="0.25">
      <c r="A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</row>
    <row r="485" spans="1:18" x14ac:dyDescent="0.25">
      <c r="A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</row>
    <row r="486" spans="1:18" x14ac:dyDescent="0.25">
      <c r="A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</row>
    <row r="487" spans="1:18" x14ac:dyDescent="0.25">
      <c r="A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</row>
    <row r="488" spans="1:18" x14ac:dyDescent="0.25">
      <c r="A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</row>
    <row r="489" spans="1:18" x14ac:dyDescent="0.25">
      <c r="A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</row>
    <row r="490" spans="1:18" x14ac:dyDescent="0.25">
      <c r="A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</row>
    <row r="491" spans="1:18" x14ac:dyDescent="0.25">
      <c r="A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</row>
    <row r="492" spans="1:18" x14ac:dyDescent="0.25">
      <c r="A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</row>
    <row r="493" spans="1:18" x14ac:dyDescent="0.25">
      <c r="A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</row>
    <row r="494" spans="1:18" x14ac:dyDescent="0.25">
      <c r="A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</row>
    <row r="495" spans="1:18" x14ac:dyDescent="0.25">
      <c r="A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</row>
    <row r="496" spans="1:18" x14ac:dyDescent="0.25">
      <c r="A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</row>
    <row r="497" spans="1:18" x14ac:dyDescent="0.25">
      <c r="A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</row>
    <row r="498" spans="1:18" x14ac:dyDescent="0.25">
      <c r="A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</row>
    <row r="499" spans="1:18" x14ac:dyDescent="0.25">
      <c r="A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</row>
    <row r="500" spans="1:18" x14ac:dyDescent="0.25">
      <c r="A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</row>
    <row r="501" spans="1:18" x14ac:dyDescent="0.25">
      <c r="A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</row>
    <row r="502" spans="1:18" x14ac:dyDescent="0.25">
      <c r="A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</row>
    <row r="503" spans="1:18" x14ac:dyDescent="0.25">
      <c r="A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</row>
    <row r="504" spans="1:18" x14ac:dyDescent="0.25">
      <c r="A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</row>
    <row r="505" spans="1:18" x14ac:dyDescent="0.25">
      <c r="A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</row>
    <row r="506" spans="1:18" x14ac:dyDescent="0.25">
      <c r="A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</row>
    <row r="507" spans="1:18" x14ac:dyDescent="0.25">
      <c r="A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</row>
    <row r="508" spans="1:18" x14ac:dyDescent="0.25">
      <c r="A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</row>
    <row r="509" spans="1:18" x14ac:dyDescent="0.25">
      <c r="A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</row>
    <row r="510" spans="1:18" x14ac:dyDescent="0.25">
      <c r="A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</row>
    <row r="511" spans="1:18" x14ac:dyDescent="0.25">
      <c r="A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</row>
    <row r="512" spans="1:18" x14ac:dyDescent="0.25">
      <c r="A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</row>
    <row r="513" spans="1:18" x14ac:dyDescent="0.25">
      <c r="A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</row>
    <row r="514" spans="1:18" x14ac:dyDescent="0.25">
      <c r="A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</row>
    <row r="515" spans="1:18" x14ac:dyDescent="0.25">
      <c r="A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</row>
    <row r="516" spans="1:18" x14ac:dyDescent="0.25">
      <c r="A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</row>
    <row r="517" spans="1:18" x14ac:dyDescent="0.25">
      <c r="A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</row>
    <row r="518" spans="1:18" x14ac:dyDescent="0.25">
      <c r="A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</row>
    <row r="519" spans="1:18" x14ac:dyDescent="0.25">
      <c r="A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</row>
    <row r="520" spans="1:18" x14ac:dyDescent="0.25">
      <c r="A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</row>
    <row r="521" spans="1:18" x14ac:dyDescent="0.25">
      <c r="A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</row>
    <row r="522" spans="1:18" x14ac:dyDescent="0.25">
      <c r="A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</row>
    <row r="523" spans="1:18" x14ac:dyDescent="0.25">
      <c r="A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</row>
    <row r="524" spans="1:18" x14ac:dyDescent="0.25">
      <c r="A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</row>
    <row r="525" spans="1:18" x14ac:dyDescent="0.25">
      <c r="A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</row>
    <row r="526" spans="1:18" x14ac:dyDescent="0.25">
      <c r="A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</row>
    <row r="527" spans="1:18" x14ac:dyDescent="0.25">
      <c r="A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</row>
    <row r="528" spans="1:18" x14ac:dyDescent="0.25">
      <c r="A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</row>
    <row r="529" spans="1:18" x14ac:dyDescent="0.25">
      <c r="A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</row>
    <row r="530" spans="1:18" x14ac:dyDescent="0.25">
      <c r="A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</row>
    <row r="531" spans="1:18" x14ac:dyDescent="0.25">
      <c r="A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</row>
    <row r="532" spans="1:18" x14ac:dyDescent="0.25">
      <c r="A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</row>
    <row r="533" spans="1:18" x14ac:dyDescent="0.25">
      <c r="A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</row>
    <row r="534" spans="1:18" x14ac:dyDescent="0.25">
      <c r="A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</row>
    <row r="535" spans="1:18" x14ac:dyDescent="0.25">
      <c r="A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</row>
    <row r="536" spans="1:18" x14ac:dyDescent="0.25">
      <c r="A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</row>
    <row r="537" spans="1:18" x14ac:dyDescent="0.25">
      <c r="A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</row>
    <row r="538" spans="1:18" x14ac:dyDescent="0.25">
      <c r="A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</row>
    <row r="539" spans="1:18" x14ac:dyDescent="0.25">
      <c r="A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</row>
    <row r="540" spans="1:18" x14ac:dyDescent="0.25">
      <c r="A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</row>
    <row r="541" spans="1:18" x14ac:dyDescent="0.25">
      <c r="A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</row>
    <row r="542" spans="1:18" x14ac:dyDescent="0.25">
      <c r="A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</row>
    <row r="543" spans="1:18" x14ac:dyDescent="0.25">
      <c r="A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</row>
    <row r="544" spans="1:18" x14ac:dyDescent="0.25">
      <c r="A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</row>
    <row r="545" spans="1:18" x14ac:dyDescent="0.25">
      <c r="A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</row>
    <row r="546" spans="1:18" x14ac:dyDescent="0.25">
      <c r="A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</row>
    <row r="547" spans="1:18" x14ac:dyDescent="0.25">
      <c r="A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</row>
    <row r="548" spans="1:18" x14ac:dyDescent="0.25">
      <c r="A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</row>
    <row r="549" spans="1:18" x14ac:dyDescent="0.25">
      <c r="A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</row>
    <row r="550" spans="1:18" x14ac:dyDescent="0.25">
      <c r="A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</row>
    <row r="551" spans="1:18" x14ac:dyDescent="0.25">
      <c r="A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</row>
    <row r="552" spans="1:18" x14ac:dyDescent="0.25">
      <c r="A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</row>
    <row r="553" spans="1:18" x14ac:dyDescent="0.25">
      <c r="A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</row>
    <row r="554" spans="1:18" x14ac:dyDescent="0.25">
      <c r="A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</row>
    <row r="555" spans="1:18" x14ac:dyDescent="0.25">
      <c r="A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</row>
    <row r="556" spans="1:18" x14ac:dyDescent="0.25">
      <c r="A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</row>
    <row r="557" spans="1:18" x14ac:dyDescent="0.25">
      <c r="A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</row>
    <row r="558" spans="1:18" x14ac:dyDescent="0.25">
      <c r="A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</row>
    <row r="559" spans="1:18" x14ac:dyDescent="0.25">
      <c r="A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</row>
    <row r="560" spans="1:18" x14ac:dyDescent="0.25">
      <c r="A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</row>
    <row r="561" spans="1:18" x14ac:dyDescent="0.25">
      <c r="A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</row>
    <row r="562" spans="1:18" x14ac:dyDescent="0.25">
      <c r="A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</row>
    <row r="563" spans="1:18" x14ac:dyDescent="0.25">
      <c r="A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</row>
    <row r="564" spans="1:18" x14ac:dyDescent="0.25">
      <c r="A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</row>
    <row r="565" spans="1:18" x14ac:dyDescent="0.25">
      <c r="A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</row>
    <row r="566" spans="1:18" x14ac:dyDescent="0.25">
      <c r="A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</row>
    <row r="567" spans="1:18" x14ac:dyDescent="0.25">
      <c r="A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</row>
    <row r="568" spans="1:18" x14ac:dyDescent="0.25">
      <c r="A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</row>
    <row r="569" spans="1:18" x14ac:dyDescent="0.25">
      <c r="A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</row>
    <row r="570" spans="1:18" x14ac:dyDescent="0.25">
      <c r="A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</row>
    <row r="571" spans="1:18" x14ac:dyDescent="0.25">
      <c r="A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</row>
    <row r="572" spans="1:18" x14ac:dyDescent="0.25">
      <c r="A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</row>
    <row r="573" spans="1:18" x14ac:dyDescent="0.25">
      <c r="A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</row>
    <row r="574" spans="1:18" x14ac:dyDescent="0.25">
      <c r="A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</row>
    <row r="575" spans="1:18" x14ac:dyDescent="0.25">
      <c r="A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</row>
    <row r="576" spans="1:18" x14ac:dyDescent="0.25">
      <c r="A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</row>
    <row r="577" spans="1:18" x14ac:dyDescent="0.25">
      <c r="A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</row>
    <row r="578" spans="1:18" x14ac:dyDescent="0.25">
      <c r="A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</row>
    <row r="579" spans="1:18" x14ac:dyDescent="0.25">
      <c r="A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</row>
    <row r="580" spans="1:18" x14ac:dyDescent="0.25">
      <c r="A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</row>
    <row r="581" spans="1:18" x14ac:dyDescent="0.25">
      <c r="A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</row>
    <row r="582" spans="1:18" x14ac:dyDescent="0.25">
      <c r="A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</row>
    <row r="583" spans="1:18" x14ac:dyDescent="0.25">
      <c r="A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</row>
    <row r="584" spans="1:18" x14ac:dyDescent="0.25">
      <c r="A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</row>
    <row r="585" spans="1:18" x14ac:dyDescent="0.25">
      <c r="A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</row>
    <row r="586" spans="1:18" x14ac:dyDescent="0.25">
      <c r="A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</row>
    <row r="587" spans="1:18" x14ac:dyDescent="0.25">
      <c r="A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</row>
    <row r="588" spans="1:18" x14ac:dyDescent="0.25">
      <c r="A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</row>
    <row r="589" spans="1:18" x14ac:dyDescent="0.25">
      <c r="A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</row>
    <row r="590" spans="1:18" x14ac:dyDescent="0.25">
      <c r="A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</row>
    <row r="591" spans="1:18" x14ac:dyDescent="0.25">
      <c r="A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</row>
    <row r="592" spans="1:18" x14ac:dyDescent="0.25">
      <c r="A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</row>
    <row r="593" spans="1:18" x14ac:dyDescent="0.25">
      <c r="A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</row>
    <row r="594" spans="1:18" x14ac:dyDescent="0.25">
      <c r="A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</row>
    <row r="595" spans="1:18" x14ac:dyDescent="0.25">
      <c r="A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</row>
    <row r="596" spans="1:18" x14ac:dyDescent="0.25">
      <c r="A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</row>
    <row r="597" spans="1:18" x14ac:dyDescent="0.25">
      <c r="A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</row>
    <row r="598" spans="1:18" x14ac:dyDescent="0.25">
      <c r="A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</row>
    <row r="599" spans="1:18" x14ac:dyDescent="0.25">
      <c r="A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</row>
    <row r="600" spans="1:18" x14ac:dyDescent="0.25">
      <c r="A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</row>
    <row r="601" spans="1:18" x14ac:dyDescent="0.25">
      <c r="A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</row>
    <row r="602" spans="1:18" x14ac:dyDescent="0.25">
      <c r="A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</row>
    <row r="603" spans="1:18" x14ac:dyDescent="0.25">
      <c r="A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</row>
    <row r="604" spans="1:18" x14ac:dyDescent="0.25">
      <c r="A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</row>
    <row r="605" spans="1:18" x14ac:dyDescent="0.25">
      <c r="A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</row>
    <row r="606" spans="1:18" x14ac:dyDescent="0.25">
      <c r="A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</row>
    <row r="607" spans="1:18" x14ac:dyDescent="0.25">
      <c r="A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</row>
    <row r="608" spans="1:18" x14ac:dyDescent="0.25">
      <c r="A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</row>
    <row r="609" spans="1:18" x14ac:dyDescent="0.25">
      <c r="A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</row>
    <row r="610" spans="1:18" x14ac:dyDescent="0.25">
      <c r="A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</row>
    <row r="611" spans="1:18" x14ac:dyDescent="0.25">
      <c r="A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</row>
    <row r="612" spans="1:18" x14ac:dyDescent="0.25">
      <c r="A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</row>
    <row r="613" spans="1:18" x14ac:dyDescent="0.25">
      <c r="A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</row>
    <row r="614" spans="1:18" x14ac:dyDescent="0.25">
      <c r="A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</row>
    <row r="615" spans="1:18" x14ac:dyDescent="0.25">
      <c r="A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</row>
    <row r="616" spans="1:18" x14ac:dyDescent="0.25">
      <c r="A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</row>
    <row r="617" spans="1:18" x14ac:dyDescent="0.25">
      <c r="A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</row>
    <row r="618" spans="1:18" x14ac:dyDescent="0.25">
      <c r="A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</row>
    <row r="619" spans="1:18" x14ac:dyDescent="0.25">
      <c r="A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</row>
    <row r="620" spans="1:18" x14ac:dyDescent="0.25">
      <c r="A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</row>
    <row r="621" spans="1:18" x14ac:dyDescent="0.25">
      <c r="A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</row>
    <row r="622" spans="1:18" x14ac:dyDescent="0.25">
      <c r="A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</row>
    <row r="623" spans="1:18" x14ac:dyDescent="0.25">
      <c r="A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</row>
    <row r="624" spans="1:18" x14ac:dyDescent="0.25">
      <c r="A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</row>
    <row r="625" spans="1:18" x14ac:dyDescent="0.25">
      <c r="A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</row>
    <row r="626" spans="1:18" x14ac:dyDescent="0.25">
      <c r="A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</row>
    <row r="627" spans="1:18" x14ac:dyDescent="0.25">
      <c r="A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</row>
    <row r="628" spans="1:18" x14ac:dyDescent="0.25">
      <c r="A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</row>
    <row r="629" spans="1:18" x14ac:dyDescent="0.25">
      <c r="A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</row>
    <row r="630" spans="1:18" x14ac:dyDescent="0.25">
      <c r="A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</row>
    <row r="631" spans="1:18" x14ac:dyDescent="0.25">
      <c r="A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</row>
    <row r="632" spans="1:18" x14ac:dyDescent="0.25">
      <c r="A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</row>
    <row r="633" spans="1:18" x14ac:dyDescent="0.25">
      <c r="A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</row>
    <row r="634" spans="1:18" x14ac:dyDescent="0.25">
      <c r="A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</row>
    <row r="635" spans="1:18" x14ac:dyDescent="0.25">
      <c r="A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</row>
    <row r="636" spans="1:18" x14ac:dyDescent="0.25">
      <c r="A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</row>
    <row r="637" spans="1:18" x14ac:dyDescent="0.25">
      <c r="A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</row>
    <row r="638" spans="1:18" x14ac:dyDescent="0.25">
      <c r="A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</row>
    <row r="639" spans="1:18" x14ac:dyDescent="0.25">
      <c r="A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</row>
    <row r="640" spans="1:18" x14ac:dyDescent="0.25">
      <c r="A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</row>
    <row r="641" spans="1:18" x14ac:dyDescent="0.25">
      <c r="A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</row>
    <row r="642" spans="1:18" x14ac:dyDescent="0.25">
      <c r="A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</row>
    <row r="643" spans="1:18" x14ac:dyDescent="0.25">
      <c r="A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</row>
    <row r="644" spans="1:18" x14ac:dyDescent="0.25">
      <c r="A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</row>
    <row r="645" spans="1:18" x14ac:dyDescent="0.25">
      <c r="A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</row>
    <row r="646" spans="1:18" x14ac:dyDescent="0.25">
      <c r="A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</row>
    <row r="647" spans="1:18" x14ac:dyDescent="0.25">
      <c r="A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</row>
    <row r="648" spans="1:18" x14ac:dyDescent="0.25">
      <c r="A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</row>
    <row r="649" spans="1:18" x14ac:dyDescent="0.25">
      <c r="A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</row>
    <row r="650" spans="1:18" x14ac:dyDescent="0.25">
      <c r="A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</row>
    <row r="651" spans="1:18" x14ac:dyDescent="0.25">
      <c r="A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</row>
    <row r="652" spans="1:18" x14ac:dyDescent="0.25">
      <c r="A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</row>
    <row r="653" spans="1:18" x14ac:dyDescent="0.25">
      <c r="A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</row>
    <row r="654" spans="1:18" x14ac:dyDescent="0.25">
      <c r="A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</row>
    <row r="655" spans="1:18" x14ac:dyDescent="0.25">
      <c r="A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</row>
    <row r="656" spans="1:18" x14ac:dyDescent="0.25">
      <c r="A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</row>
    <row r="657" spans="1:18" x14ac:dyDescent="0.25">
      <c r="A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</row>
    <row r="658" spans="1:18" x14ac:dyDescent="0.25">
      <c r="A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</row>
    <row r="659" spans="1:18" x14ac:dyDescent="0.25">
      <c r="A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</row>
    <row r="660" spans="1:18" x14ac:dyDescent="0.25">
      <c r="A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</row>
    <row r="661" spans="1:18" x14ac:dyDescent="0.25">
      <c r="A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</row>
    <row r="662" spans="1:18" x14ac:dyDescent="0.25">
      <c r="A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</row>
    <row r="663" spans="1:18" x14ac:dyDescent="0.25">
      <c r="A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</row>
    <row r="664" spans="1:18" x14ac:dyDescent="0.25">
      <c r="A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</row>
    <row r="665" spans="1:18" x14ac:dyDescent="0.25">
      <c r="A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</row>
    <row r="666" spans="1:18" x14ac:dyDescent="0.25">
      <c r="A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</row>
    <row r="667" spans="1:18" x14ac:dyDescent="0.25">
      <c r="A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</row>
    <row r="668" spans="1:18" x14ac:dyDescent="0.25">
      <c r="A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</row>
    <row r="669" spans="1:18" x14ac:dyDescent="0.25">
      <c r="A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</row>
    <row r="670" spans="1:18" x14ac:dyDescent="0.25">
      <c r="A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</row>
    <row r="671" spans="1:18" x14ac:dyDescent="0.25">
      <c r="A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</row>
    <row r="672" spans="1:18" x14ac:dyDescent="0.25">
      <c r="A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</row>
    <row r="673" spans="1:18" x14ac:dyDescent="0.25">
      <c r="A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</row>
    <row r="674" spans="1:18" x14ac:dyDescent="0.25">
      <c r="A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</row>
    <row r="675" spans="1:18" x14ac:dyDescent="0.25">
      <c r="A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</row>
    <row r="676" spans="1:18" x14ac:dyDescent="0.25">
      <c r="A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</row>
    <row r="677" spans="1:18" x14ac:dyDescent="0.25">
      <c r="A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</row>
    <row r="678" spans="1:18" x14ac:dyDescent="0.25">
      <c r="A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</row>
    <row r="679" spans="1:18" x14ac:dyDescent="0.25">
      <c r="A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</row>
    <row r="680" spans="1:18" x14ac:dyDescent="0.25">
      <c r="A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</row>
    <row r="681" spans="1:18" x14ac:dyDescent="0.25">
      <c r="A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</row>
    <row r="682" spans="1:18" x14ac:dyDescent="0.25">
      <c r="A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</row>
    <row r="683" spans="1:18" x14ac:dyDescent="0.25">
      <c r="A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</row>
    <row r="684" spans="1:18" x14ac:dyDescent="0.25">
      <c r="A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</row>
    <row r="685" spans="1:18" x14ac:dyDescent="0.25">
      <c r="A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</row>
    <row r="686" spans="1:18" x14ac:dyDescent="0.25">
      <c r="A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</row>
    <row r="687" spans="1:18" x14ac:dyDescent="0.25">
      <c r="A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</row>
    <row r="688" spans="1:18" x14ac:dyDescent="0.25">
      <c r="A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</row>
    <row r="689" spans="1:18" x14ac:dyDescent="0.25">
      <c r="A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</row>
    <row r="690" spans="1:18" x14ac:dyDescent="0.25">
      <c r="A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</row>
    <row r="691" spans="1:18" x14ac:dyDescent="0.25">
      <c r="A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</row>
    <row r="692" spans="1:18" x14ac:dyDescent="0.25">
      <c r="A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</row>
    <row r="693" spans="1:18" x14ac:dyDescent="0.25">
      <c r="A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</row>
    <row r="694" spans="1:18" x14ac:dyDescent="0.25">
      <c r="A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</row>
    <row r="695" spans="1:18" x14ac:dyDescent="0.25">
      <c r="A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</row>
    <row r="696" spans="1:18" x14ac:dyDescent="0.25">
      <c r="A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</row>
    <row r="697" spans="1:18" x14ac:dyDescent="0.25">
      <c r="A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</row>
    <row r="698" spans="1:18" x14ac:dyDescent="0.25">
      <c r="A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</row>
    <row r="699" spans="1:18" x14ac:dyDescent="0.25">
      <c r="A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</row>
    <row r="700" spans="1:18" x14ac:dyDescent="0.25">
      <c r="A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</row>
    <row r="701" spans="1:18" x14ac:dyDescent="0.25">
      <c r="A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</row>
    <row r="702" spans="1:18" x14ac:dyDescent="0.25">
      <c r="A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</row>
    <row r="703" spans="1:18" x14ac:dyDescent="0.25">
      <c r="A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</row>
    <row r="704" spans="1:18" x14ac:dyDescent="0.25">
      <c r="A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</row>
    <row r="705" spans="1:18" x14ac:dyDescent="0.25">
      <c r="A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</row>
    <row r="706" spans="1:18" x14ac:dyDescent="0.25">
      <c r="A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</row>
    <row r="707" spans="1:18" x14ac:dyDescent="0.25">
      <c r="A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</row>
    <row r="708" spans="1:18" x14ac:dyDescent="0.25">
      <c r="A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</row>
    <row r="709" spans="1:18" x14ac:dyDescent="0.25">
      <c r="A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</row>
    <row r="710" spans="1:18" x14ac:dyDescent="0.25">
      <c r="A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</row>
    <row r="711" spans="1:18" x14ac:dyDescent="0.25">
      <c r="A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</row>
    <row r="712" spans="1:18" x14ac:dyDescent="0.25">
      <c r="A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</row>
    <row r="713" spans="1:18" x14ac:dyDescent="0.25">
      <c r="A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</row>
    <row r="714" spans="1:18" x14ac:dyDescent="0.25">
      <c r="A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</row>
    <row r="715" spans="1:18" x14ac:dyDescent="0.25">
      <c r="A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</row>
    <row r="716" spans="1:18" x14ac:dyDescent="0.25">
      <c r="A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</row>
    <row r="717" spans="1:18" x14ac:dyDescent="0.25">
      <c r="A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</row>
    <row r="718" spans="1:18" x14ac:dyDescent="0.25">
      <c r="A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</row>
    <row r="719" spans="1:18" x14ac:dyDescent="0.25">
      <c r="A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</row>
    <row r="720" spans="1:18" x14ac:dyDescent="0.25">
      <c r="A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</row>
    <row r="721" spans="1:18" x14ac:dyDescent="0.25">
      <c r="A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</row>
    <row r="722" spans="1:18" x14ac:dyDescent="0.25">
      <c r="A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</row>
    <row r="723" spans="1:18" x14ac:dyDescent="0.25">
      <c r="A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</row>
    <row r="724" spans="1:18" x14ac:dyDescent="0.25">
      <c r="A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</row>
    <row r="725" spans="1:18" x14ac:dyDescent="0.25">
      <c r="A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</row>
    <row r="726" spans="1:18" x14ac:dyDescent="0.25">
      <c r="A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</row>
    <row r="727" spans="1:18" x14ac:dyDescent="0.25">
      <c r="A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</row>
    <row r="728" spans="1:18" x14ac:dyDescent="0.25">
      <c r="A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</row>
    <row r="729" spans="1:18" x14ac:dyDescent="0.25">
      <c r="A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</row>
    <row r="730" spans="1:18" x14ac:dyDescent="0.25">
      <c r="A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</row>
    <row r="731" spans="1:18" x14ac:dyDescent="0.25">
      <c r="A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</row>
    <row r="732" spans="1:18" x14ac:dyDescent="0.25">
      <c r="A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</row>
    <row r="733" spans="1:18" x14ac:dyDescent="0.25">
      <c r="A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</row>
    <row r="734" spans="1:18" x14ac:dyDescent="0.25">
      <c r="A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</row>
    <row r="735" spans="1:18" x14ac:dyDescent="0.25">
      <c r="A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</row>
    <row r="736" spans="1:18" x14ac:dyDescent="0.25">
      <c r="A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</row>
    <row r="737" spans="1:18" x14ac:dyDescent="0.25">
      <c r="A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</row>
    <row r="738" spans="1:18" x14ac:dyDescent="0.25">
      <c r="A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</row>
    <row r="739" spans="1:18" x14ac:dyDescent="0.25">
      <c r="A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</row>
    <row r="740" spans="1:18" x14ac:dyDescent="0.25">
      <c r="A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</row>
    <row r="741" spans="1:18" x14ac:dyDescent="0.25">
      <c r="A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</row>
    <row r="742" spans="1:18" x14ac:dyDescent="0.25">
      <c r="A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</row>
    <row r="743" spans="1:18" x14ac:dyDescent="0.25">
      <c r="A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</row>
    <row r="744" spans="1:18" x14ac:dyDescent="0.25">
      <c r="A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</row>
    <row r="745" spans="1:18" x14ac:dyDescent="0.25">
      <c r="A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</row>
    <row r="746" spans="1:18" x14ac:dyDescent="0.25">
      <c r="A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</row>
    <row r="747" spans="1:18" x14ac:dyDescent="0.25">
      <c r="A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</row>
    <row r="748" spans="1:18" x14ac:dyDescent="0.25">
      <c r="A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</row>
    <row r="749" spans="1:18" x14ac:dyDescent="0.25">
      <c r="A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</row>
    <row r="750" spans="1:18" x14ac:dyDescent="0.25">
      <c r="A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</row>
    <row r="751" spans="1:18" x14ac:dyDescent="0.25">
      <c r="A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</row>
    <row r="752" spans="1:18" x14ac:dyDescent="0.25">
      <c r="A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</row>
    <row r="753" spans="1:18" x14ac:dyDescent="0.25">
      <c r="A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</row>
    <row r="754" spans="1:18" x14ac:dyDescent="0.25">
      <c r="A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</row>
    <row r="755" spans="1:18" x14ac:dyDescent="0.25">
      <c r="A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</row>
    <row r="756" spans="1:18" x14ac:dyDescent="0.25">
      <c r="A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</row>
    <row r="757" spans="1:18" x14ac:dyDescent="0.25">
      <c r="A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</row>
    <row r="758" spans="1:18" x14ac:dyDescent="0.25">
      <c r="A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</row>
    <row r="759" spans="1:18" x14ac:dyDescent="0.25">
      <c r="A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</row>
    <row r="760" spans="1:18" x14ac:dyDescent="0.25">
      <c r="A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</row>
    <row r="761" spans="1:18" x14ac:dyDescent="0.25">
      <c r="A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</row>
    <row r="762" spans="1:18" x14ac:dyDescent="0.25">
      <c r="A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</row>
    <row r="763" spans="1:18" x14ac:dyDescent="0.25">
      <c r="A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</row>
    <row r="764" spans="1:18" x14ac:dyDescent="0.25">
      <c r="A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</row>
    <row r="765" spans="1:18" x14ac:dyDescent="0.25">
      <c r="A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</row>
    <row r="766" spans="1:18" x14ac:dyDescent="0.25">
      <c r="A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</row>
    <row r="767" spans="1:18" x14ac:dyDescent="0.25">
      <c r="A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</row>
    <row r="768" spans="1:18" x14ac:dyDescent="0.25">
      <c r="A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</row>
    <row r="769" spans="1:18" x14ac:dyDescent="0.25">
      <c r="A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</row>
    <row r="770" spans="1:18" x14ac:dyDescent="0.25">
      <c r="A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</row>
    <row r="771" spans="1:18" x14ac:dyDescent="0.25">
      <c r="A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</row>
    <row r="772" spans="1:18" x14ac:dyDescent="0.25">
      <c r="A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</row>
    <row r="773" spans="1:18" x14ac:dyDescent="0.25">
      <c r="A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</row>
    <row r="774" spans="1:18" x14ac:dyDescent="0.25">
      <c r="A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</row>
    <row r="775" spans="1:18" x14ac:dyDescent="0.25">
      <c r="A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</row>
    <row r="776" spans="1:18" x14ac:dyDescent="0.25">
      <c r="A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</row>
    <row r="777" spans="1:18" x14ac:dyDescent="0.25">
      <c r="A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</row>
    <row r="778" spans="1:18" x14ac:dyDescent="0.25">
      <c r="A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</row>
    <row r="779" spans="1:18" x14ac:dyDescent="0.25">
      <c r="A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</row>
    <row r="780" spans="1:18" x14ac:dyDescent="0.25">
      <c r="A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</row>
    <row r="781" spans="1:18" x14ac:dyDescent="0.25">
      <c r="A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</row>
    <row r="782" spans="1:18" x14ac:dyDescent="0.25">
      <c r="A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</row>
    <row r="783" spans="1:18" x14ac:dyDescent="0.25">
      <c r="A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</row>
    <row r="784" spans="1:18" x14ac:dyDescent="0.25">
      <c r="A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</row>
    <row r="785" spans="1:18" x14ac:dyDescent="0.25">
      <c r="A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</row>
    <row r="786" spans="1:18" x14ac:dyDescent="0.25">
      <c r="A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</row>
    <row r="787" spans="1:18" x14ac:dyDescent="0.25">
      <c r="A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</row>
    <row r="788" spans="1:18" x14ac:dyDescent="0.25">
      <c r="A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</row>
    <row r="789" spans="1:18" x14ac:dyDescent="0.25">
      <c r="A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</row>
    <row r="790" spans="1:18" x14ac:dyDescent="0.25">
      <c r="A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</row>
    <row r="791" spans="1:18" x14ac:dyDescent="0.25">
      <c r="A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</row>
    <row r="792" spans="1:18" x14ac:dyDescent="0.25">
      <c r="A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</row>
    <row r="793" spans="1:18" x14ac:dyDescent="0.25">
      <c r="A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</row>
    <row r="794" spans="1:18" x14ac:dyDescent="0.25">
      <c r="A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</row>
    <row r="795" spans="1:18" x14ac:dyDescent="0.25">
      <c r="A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</row>
    <row r="796" spans="1:18" x14ac:dyDescent="0.25">
      <c r="A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</row>
    <row r="797" spans="1:18" x14ac:dyDescent="0.25">
      <c r="A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</row>
    <row r="798" spans="1:18" x14ac:dyDescent="0.25">
      <c r="A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</row>
    <row r="799" spans="1:18" x14ac:dyDescent="0.25">
      <c r="A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</row>
    <row r="800" spans="1:18" x14ac:dyDescent="0.25">
      <c r="A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</row>
    <row r="801" spans="1:18" x14ac:dyDescent="0.25">
      <c r="A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</row>
    <row r="802" spans="1:18" x14ac:dyDescent="0.25">
      <c r="A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</row>
    <row r="803" spans="1:18" x14ac:dyDescent="0.25">
      <c r="A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</row>
    <row r="804" spans="1:18" x14ac:dyDescent="0.25">
      <c r="A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</row>
    <row r="805" spans="1:18" x14ac:dyDescent="0.25">
      <c r="A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</row>
    <row r="806" spans="1:18" x14ac:dyDescent="0.25">
      <c r="A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</row>
    <row r="807" spans="1:18" x14ac:dyDescent="0.25">
      <c r="A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</row>
    <row r="808" spans="1:18" x14ac:dyDescent="0.25">
      <c r="A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</row>
    <row r="809" spans="1:18" x14ac:dyDescent="0.25">
      <c r="A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</row>
    <row r="810" spans="1:18" x14ac:dyDescent="0.25">
      <c r="A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</row>
    <row r="811" spans="1:18" x14ac:dyDescent="0.25">
      <c r="A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</row>
    <row r="812" spans="1:18" x14ac:dyDescent="0.25">
      <c r="A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</row>
    <row r="813" spans="1:18" x14ac:dyDescent="0.25">
      <c r="A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</row>
    <row r="814" spans="1:18" x14ac:dyDescent="0.25">
      <c r="A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</row>
    <row r="815" spans="1:18" x14ac:dyDescent="0.25">
      <c r="A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</row>
    <row r="816" spans="1:18" x14ac:dyDescent="0.25">
      <c r="A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</row>
    <row r="817" spans="1:18" x14ac:dyDescent="0.25">
      <c r="A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</row>
    <row r="818" spans="1:18" x14ac:dyDescent="0.25">
      <c r="A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</row>
    <row r="819" spans="1:18" x14ac:dyDescent="0.25">
      <c r="A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</row>
    <row r="820" spans="1:18" x14ac:dyDescent="0.25">
      <c r="A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</row>
    <row r="821" spans="1:18" x14ac:dyDescent="0.25">
      <c r="A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</row>
    <row r="822" spans="1:18" x14ac:dyDescent="0.25">
      <c r="A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</row>
    <row r="823" spans="1:18" x14ac:dyDescent="0.25">
      <c r="A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</row>
    <row r="824" spans="1:18" x14ac:dyDescent="0.25">
      <c r="A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</row>
    <row r="825" spans="1:18" x14ac:dyDescent="0.25">
      <c r="A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</row>
    <row r="826" spans="1:18" x14ac:dyDescent="0.25">
      <c r="A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</row>
    <row r="827" spans="1:18" x14ac:dyDescent="0.25">
      <c r="A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</row>
    <row r="828" spans="1:18" x14ac:dyDescent="0.25">
      <c r="A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</row>
    <row r="829" spans="1:18" x14ac:dyDescent="0.25">
      <c r="A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</row>
    <row r="830" spans="1:18" x14ac:dyDescent="0.25">
      <c r="A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</row>
    <row r="831" spans="1:18" x14ac:dyDescent="0.25">
      <c r="A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</row>
    <row r="832" spans="1:18" x14ac:dyDescent="0.25">
      <c r="A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</row>
    <row r="833" spans="1:18" x14ac:dyDescent="0.25">
      <c r="A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</row>
    <row r="834" spans="1:18" x14ac:dyDescent="0.25">
      <c r="A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</row>
    <row r="835" spans="1:18" x14ac:dyDescent="0.25">
      <c r="A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</row>
    <row r="836" spans="1:18" x14ac:dyDescent="0.25">
      <c r="A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</row>
    <row r="837" spans="1:18" x14ac:dyDescent="0.25">
      <c r="A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</row>
    <row r="838" spans="1:18" x14ac:dyDescent="0.25">
      <c r="A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</row>
    <row r="839" spans="1:18" x14ac:dyDescent="0.25">
      <c r="A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</row>
    <row r="840" spans="1:18" x14ac:dyDescent="0.25">
      <c r="A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</row>
    <row r="841" spans="1:18" x14ac:dyDescent="0.25">
      <c r="A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</row>
    <row r="842" spans="1:18" x14ac:dyDescent="0.25">
      <c r="A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</row>
    <row r="843" spans="1:18" x14ac:dyDescent="0.25">
      <c r="A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</row>
    <row r="844" spans="1:18" x14ac:dyDescent="0.25">
      <c r="A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</row>
    <row r="845" spans="1:18" x14ac:dyDescent="0.25">
      <c r="A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</row>
    <row r="846" spans="1:18" x14ac:dyDescent="0.25">
      <c r="A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</row>
    <row r="847" spans="1:18" x14ac:dyDescent="0.25">
      <c r="A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</row>
    <row r="848" spans="1:18" x14ac:dyDescent="0.25">
      <c r="A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</row>
    <row r="849" spans="1:18" x14ac:dyDescent="0.25">
      <c r="A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</row>
    <row r="850" spans="1:18" x14ac:dyDescent="0.25">
      <c r="A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</row>
    <row r="851" spans="1:18" x14ac:dyDescent="0.25">
      <c r="A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</row>
    <row r="852" spans="1:18" x14ac:dyDescent="0.25">
      <c r="A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</row>
    <row r="853" spans="1:18" x14ac:dyDescent="0.25">
      <c r="A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</row>
    <row r="854" spans="1:18" x14ac:dyDescent="0.25">
      <c r="A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</row>
    <row r="855" spans="1:18" x14ac:dyDescent="0.25">
      <c r="A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</row>
    <row r="856" spans="1:18" x14ac:dyDescent="0.25">
      <c r="A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</row>
    <row r="857" spans="1:18" x14ac:dyDescent="0.25">
      <c r="A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</row>
    <row r="858" spans="1:18" x14ac:dyDescent="0.25">
      <c r="A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</row>
    <row r="859" spans="1:18" x14ac:dyDescent="0.25">
      <c r="A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</row>
    <row r="860" spans="1:18" x14ac:dyDescent="0.25">
      <c r="A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</row>
    <row r="861" spans="1:18" x14ac:dyDescent="0.25">
      <c r="A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</row>
    <row r="862" spans="1:18" x14ac:dyDescent="0.25">
      <c r="A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</row>
    <row r="863" spans="1:18" x14ac:dyDescent="0.25">
      <c r="A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</row>
    <row r="864" spans="1:18" x14ac:dyDescent="0.25">
      <c r="A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</row>
    <row r="865" spans="1:18" x14ac:dyDescent="0.25">
      <c r="A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</row>
    <row r="866" spans="1:18" x14ac:dyDescent="0.25">
      <c r="A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</row>
    <row r="867" spans="1:18" x14ac:dyDescent="0.25">
      <c r="A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</row>
    <row r="868" spans="1:18" x14ac:dyDescent="0.25">
      <c r="A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</row>
    <row r="869" spans="1:18" x14ac:dyDescent="0.25">
      <c r="A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</row>
    <row r="870" spans="1:18" x14ac:dyDescent="0.25">
      <c r="A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</row>
    <row r="871" spans="1:18" x14ac:dyDescent="0.25">
      <c r="A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</row>
    <row r="872" spans="1:18" x14ac:dyDescent="0.25">
      <c r="A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</row>
    <row r="873" spans="1:18" x14ac:dyDescent="0.25">
      <c r="A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</row>
    <row r="874" spans="1:18" x14ac:dyDescent="0.25">
      <c r="A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</row>
    <row r="875" spans="1:18" x14ac:dyDescent="0.25">
      <c r="A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</row>
    <row r="876" spans="1:18" x14ac:dyDescent="0.25">
      <c r="A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</row>
    <row r="877" spans="1:18" x14ac:dyDescent="0.25">
      <c r="A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</row>
    <row r="878" spans="1:18" x14ac:dyDescent="0.25">
      <c r="A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</row>
    <row r="879" spans="1:18" x14ac:dyDescent="0.25">
      <c r="A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</row>
    <row r="880" spans="1:18" x14ac:dyDescent="0.25">
      <c r="A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</row>
    <row r="881" spans="1:18" x14ac:dyDescent="0.25">
      <c r="A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</row>
    <row r="882" spans="1:18" x14ac:dyDescent="0.25">
      <c r="A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</row>
    <row r="883" spans="1:18" x14ac:dyDescent="0.25">
      <c r="A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</row>
    <row r="884" spans="1:18" x14ac:dyDescent="0.25">
      <c r="A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</row>
    <row r="885" spans="1:18" x14ac:dyDescent="0.25">
      <c r="A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</row>
    <row r="886" spans="1:18" x14ac:dyDescent="0.25">
      <c r="A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</row>
    <row r="887" spans="1:18" x14ac:dyDescent="0.25">
      <c r="A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</row>
    <row r="888" spans="1:18" x14ac:dyDescent="0.25">
      <c r="A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</row>
    <row r="889" spans="1:18" x14ac:dyDescent="0.25">
      <c r="A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</row>
    <row r="890" spans="1:18" x14ac:dyDescent="0.25">
      <c r="A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</row>
    <row r="891" spans="1:18" x14ac:dyDescent="0.25">
      <c r="A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</row>
    <row r="892" spans="1:18" x14ac:dyDescent="0.25">
      <c r="A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</row>
    <row r="893" spans="1:18" x14ac:dyDescent="0.25">
      <c r="A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</row>
    <row r="894" spans="1:18" x14ac:dyDescent="0.25">
      <c r="A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</row>
    <row r="895" spans="1:18" x14ac:dyDescent="0.25">
      <c r="A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</row>
    <row r="896" spans="1:18" x14ac:dyDescent="0.25">
      <c r="A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</row>
    <row r="897" spans="1:18" x14ac:dyDescent="0.25">
      <c r="A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</row>
    <row r="898" spans="1:18" x14ac:dyDescent="0.25">
      <c r="A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</row>
    <row r="899" spans="1:18" x14ac:dyDescent="0.25">
      <c r="A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</row>
    <row r="900" spans="1:18" x14ac:dyDescent="0.25">
      <c r="A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</row>
    <row r="901" spans="1:18" x14ac:dyDescent="0.25">
      <c r="A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</row>
    <row r="902" spans="1:18" x14ac:dyDescent="0.25">
      <c r="A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</row>
    <row r="903" spans="1:18" x14ac:dyDescent="0.25">
      <c r="A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</row>
    <row r="904" spans="1:18" x14ac:dyDescent="0.25">
      <c r="A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</row>
    <row r="905" spans="1:18" x14ac:dyDescent="0.25">
      <c r="A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</row>
    <row r="906" spans="1:18" x14ac:dyDescent="0.25">
      <c r="A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</row>
    <row r="907" spans="1:18" x14ac:dyDescent="0.25">
      <c r="A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</row>
    <row r="908" spans="1:18" x14ac:dyDescent="0.25">
      <c r="A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</row>
    <row r="909" spans="1:18" x14ac:dyDescent="0.25">
      <c r="A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</row>
    <row r="910" spans="1:18" x14ac:dyDescent="0.25">
      <c r="A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</row>
    <row r="911" spans="1:18" x14ac:dyDescent="0.25">
      <c r="A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</row>
    <row r="912" spans="1:18" x14ac:dyDescent="0.25">
      <c r="A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</row>
    <row r="913" spans="1:18" x14ac:dyDescent="0.25">
      <c r="A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</row>
    <row r="914" spans="1:18" x14ac:dyDescent="0.25">
      <c r="A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</row>
    <row r="915" spans="1:18" x14ac:dyDescent="0.25">
      <c r="A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</row>
    <row r="916" spans="1:18" x14ac:dyDescent="0.25">
      <c r="A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</row>
    <row r="917" spans="1:18" x14ac:dyDescent="0.25">
      <c r="A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</row>
    <row r="918" spans="1:18" x14ac:dyDescent="0.25">
      <c r="A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</row>
    <row r="919" spans="1:18" x14ac:dyDescent="0.25">
      <c r="A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</row>
    <row r="920" spans="1:18" x14ac:dyDescent="0.25">
      <c r="A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</row>
    <row r="921" spans="1:18" x14ac:dyDescent="0.25">
      <c r="A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</row>
    <row r="922" spans="1:18" x14ac:dyDescent="0.25">
      <c r="A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</row>
    <row r="923" spans="1:18" x14ac:dyDescent="0.25">
      <c r="A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</row>
    <row r="924" spans="1:18" x14ac:dyDescent="0.25">
      <c r="A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</row>
    <row r="925" spans="1:18" x14ac:dyDescent="0.25">
      <c r="A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</row>
    <row r="926" spans="1:18" x14ac:dyDescent="0.25">
      <c r="A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</row>
    <row r="927" spans="1:18" x14ac:dyDescent="0.25">
      <c r="A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</row>
    <row r="928" spans="1:18" x14ac:dyDescent="0.25">
      <c r="A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</row>
    <row r="929" spans="1:18" x14ac:dyDescent="0.25">
      <c r="A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</row>
    <row r="930" spans="1:18" x14ac:dyDescent="0.25">
      <c r="A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</row>
    <row r="931" spans="1:18" x14ac:dyDescent="0.25">
      <c r="A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</row>
    <row r="932" spans="1:18" x14ac:dyDescent="0.25">
      <c r="A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</row>
    <row r="933" spans="1:18" x14ac:dyDescent="0.25">
      <c r="A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</row>
    <row r="934" spans="1:18" x14ac:dyDescent="0.25">
      <c r="A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</row>
    <row r="935" spans="1:18" x14ac:dyDescent="0.25">
      <c r="A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</row>
    <row r="936" spans="1:18" x14ac:dyDescent="0.25">
      <c r="A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</row>
    <row r="937" spans="1:18" x14ac:dyDescent="0.25">
      <c r="A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</row>
    <row r="938" spans="1:18" x14ac:dyDescent="0.25">
      <c r="A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</row>
    <row r="939" spans="1:18" x14ac:dyDescent="0.25">
      <c r="A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</row>
    <row r="940" spans="1:18" x14ac:dyDescent="0.25">
      <c r="A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</row>
    <row r="941" spans="1:18" x14ac:dyDescent="0.25">
      <c r="A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</row>
    <row r="942" spans="1:18" x14ac:dyDescent="0.25">
      <c r="A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</row>
    <row r="943" spans="1:18" x14ac:dyDescent="0.25">
      <c r="A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</row>
    <row r="944" spans="1:18" x14ac:dyDescent="0.25">
      <c r="A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</row>
    <row r="945" spans="1:18" x14ac:dyDescent="0.25">
      <c r="A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</row>
    <row r="946" spans="1:18" x14ac:dyDescent="0.25">
      <c r="A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</row>
    <row r="947" spans="1:18" x14ac:dyDescent="0.25">
      <c r="A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</row>
    <row r="948" spans="1:18" x14ac:dyDescent="0.25">
      <c r="A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</row>
    <row r="949" spans="1:18" x14ac:dyDescent="0.25">
      <c r="A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</row>
    <row r="950" spans="1:18" x14ac:dyDescent="0.25">
      <c r="A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</row>
    <row r="951" spans="1:18" x14ac:dyDescent="0.25">
      <c r="A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</row>
    <row r="952" spans="1:18" x14ac:dyDescent="0.25">
      <c r="A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</row>
    <row r="953" spans="1:18" x14ac:dyDescent="0.25">
      <c r="A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</row>
    <row r="954" spans="1:18" x14ac:dyDescent="0.25">
      <c r="A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</row>
    <row r="955" spans="1:18" x14ac:dyDescent="0.25">
      <c r="A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</row>
    <row r="956" spans="1:18" x14ac:dyDescent="0.25">
      <c r="A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</row>
    <row r="957" spans="1:18" x14ac:dyDescent="0.25">
      <c r="A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</row>
    <row r="958" spans="1:18" x14ac:dyDescent="0.25">
      <c r="A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</row>
    <row r="959" spans="1:18" x14ac:dyDescent="0.25">
      <c r="A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</row>
    <row r="960" spans="1:18" x14ac:dyDescent="0.25">
      <c r="A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</row>
    <row r="961" spans="1:18" x14ac:dyDescent="0.25">
      <c r="A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</row>
    <row r="962" spans="1:18" x14ac:dyDescent="0.25">
      <c r="A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</row>
    <row r="963" spans="1:18" x14ac:dyDescent="0.25">
      <c r="A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</row>
    <row r="964" spans="1:18" x14ac:dyDescent="0.25">
      <c r="A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</row>
    <row r="965" spans="1:18" x14ac:dyDescent="0.25">
      <c r="A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</row>
    <row r="966" spans="1:18" x14ac:dyDescent="0.25">
      <c r="A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</row>
    <row r="967" spans="1:18" x14ac:dyDescent="0.25">
      <c r="A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</row>
    <row r="968" spans="1:18" x14ac:dyDescent="0.25">
      <c r="A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</row>
    <row r="969" spans="1:18" x14ac:dyDescent="0.25">
      <c r="A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</row>
    <row r="970" spans="1:18" x14ac:dyDescent="0.25">
      <c r="A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</row>
    <row r="971" spans="1:18" x14ac:dyDescent="0.25">
      <c r="A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</row>
    <row r="972" spans="1:18" x14ac:dyDescent="0.25">
      <c r="A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</row>
    <row r="973" spans="1:18" x14ac:dyDescent="0.25">
      <c r="A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</row>
    <row r="974" spans="1:18" x14ac:dyDescent="0.25">
      <c r="A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</row>
    <row r="975" spans="1:18" x14ac:dyDescent="0.25">
      <c r="A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</row>
    <row r="976" spans="1:18" x14ac:dyDescent="0.25">
      <c r="A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</row>
    <row r="977" spans="1:18" x14ac:dyDescent="0.25">
      <c r="A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</row>
    <row r="978" spans="1:18" x14ac:dyDescent="0.25">
      <c r="A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</row>
    <row r="979" spans="1:18" x14ac:dyDescent="0.25">
      <c r="A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</row>
    <row r="980" spans="1:18" x14ac:dyDescent="0.25">
      <c r="A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</row>
    <row r="981" spans="1:18" x14ac:dyDescent="0.25">
      <c r="A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</row>
    <row r="982" spans="1:18" x14ac:dyDescent="0.25">
      <c r="A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</row>
    <row r="983" spans="1:18" x14ac:dyDescent="0.25">
      <c r="A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</row>
    <row r="984" spans="1:18" x14ac:dyDescent="0.25">
      <c r="A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</row>
    <row r="985" spans="1:18" x14ac:dyDescent="0.25">
      <c r="A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</row>
    <row r="986" spans="1:18" x14ac:dyDescent="0.25">
      <c r="A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</row>
    <row r="987" spans="1:18" x14ac:dyDescent="0.25">
      <c r="A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</row>
    <row r="988" spans="1:18" x14ac:dyDescent="0.25">
      <c r="A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</row>
    <row r="989" spans="1:18" x14ac:dyDescent="0.25">
      <c r="A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</row>
    <row r="990" spans="1:18" x14ac:dyDescent="0.25">
      <c r="A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</row>
    <row r="991" spans="1:18" x14ac:dyDescent="0.25">
      <c r="A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</row>
    <row r="992" spans="1:18" x14ac:dyDescent="0.25">
      <c r="A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</row>
    <row r="993" spans="1:18" x14ac:dyDescent="0.25">
      <c r="A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</row>
    <row r="994" spans="1:18" x14ac:dyDescent="0.25">
      <c r="A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</row>
    <row r="995" spans="1:18" x14ac:dyDescent="0.25">
      <c r="A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</row>
    <row r="996" spans="1:18" x14ac:dyDescent="0.25">
      <c r="A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</row>
    <row r="997" spans="1:18" x14ac:dyDescent="0.25">
      <c r="A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</row>
    <row r="998" spans="1:18" x14ac:dyDescent="0.25">
      <c r="A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</row>
    <row r="999" spans="1:18" x14ac:dyDescent="0.25">
      <c r="A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</row>
    <row r="1000" spans="1:18" x14ac:dyDescent="0.25">
      <c r="A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</row>
    <row r="1001" spans="1:18" x14ac:dyDescent="0.25">
      <c r="A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</row>
    <row r="1002" spans="1:18" x14ac:dyDescent="0.25">
      <c r="A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</row>
    <row r="1003" spans="1:18" x14ac:dyDescent="0.25">
      <c r="A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</row>
    <row r="1004" spans="1:18" x14ac:dyDescent="0.25">
      <c r="A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</row>
    <row r="1005" spans="1:18" x14ac:dyDescent="0.25">
      <c r="A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</row>
    <row r="1006" spans="1:18" x14ac:dyDescent="0.25">
      <c r="A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</row>
    <row r="1007" spans="1:18" x14ac:dyDescent="0.25">
      <c r="A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</row>
    <row r="1008" spans="1:18" x14ac:dyDescent="0.25">
      <c r="A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</row>
    <row r="1009" spans="1:18" x14ac:dyDescent="0.25">
      <c r="A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</row>
    <row r="1010" spans="1:18" x14ac:dyDescent="0.25">
      <c r="A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</row>
    <row r="1011" spans="1:18" x14ac:dyDescent="0.25">
      <c r="A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</row>
    <row r="1012" spans="1:18" x14ac:dyDescent="0.25">
      <c r="A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</row>
    <row r="1013" spans="1:18" x14ac:dyDescent="0.25">
      <c r="A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</row>
    <row r="1014" spans="1:18" x14ac:dyDescent="0.25">
      <c r="A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</row>
    <row r="1015" spans="1:18" x14ac:dyDescent="0.25">
      <c r="A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</row>
    <row r="1016" spans="1:18" x14ac:dyDescent="0.25">
      <c r="A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</row>
    <row r="1017" spans="1:18" x14ac:dyDescent="0.25">
      <c r="A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</row>
    <row r="1018" spans="1:18" x14ac:dyDescent="0.25">
      <c r="A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</row>
    <row r="1019" spans="1:18" x14ac:dyDescent="0.25">
      <c r="A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</row>
    <row r="1020" spans="1:18" x14ac:dyDescent="0.25">
      <c r="A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</row>
    <row r="1021" spans="1:18" x14ac:dyDescent="0.25">
      <c r="A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</row>
    <row r="1022" spans="1:18" x14ac:dyDescent="0.25">
      <c r="A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</row>
    <row r="1023" spans="1:18" x14ac:dyDescent="0.25">
      <c r="A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</row>
    <row r="1024" spans="1:18" x14ac:dyDescent="0.25">
      <c r="A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</row>
    <row r="1025" spans="1:18" x14ac:dyDescent="0.25">
      <c r="A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</row>
    <row r="1026" spans="1:18" x14ac:dyDescent="0.25">
      <c r="A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</row>
    <row r="1027" spans="1:18" x14ac:dyDescent="0.25">
      <c r="A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</row>
    <row r="1028" spans="1:18" x14ac:dyDescent="0.25">
      <c r="A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</row>
    <row r="1029" spans="1:18" x14ac:dyDescent="0.25">
      <c r="A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</row>
    <row r="1030" spans="1:18" x14ac:dyDescent="0.25">
      <c r="A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</row>
    <row r="1031" spans="1:18" x14ac:dyDescent="0.25">
      <c r="A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</row>
    <row r="1032" spans="1:18" x14ac:dyDescent="0.25">
      <c r="A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</row>
    <row r="1033" spans="1:18" x14ac:dyDescent="0.25">
      <c r="A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</row>
    <row r="1034" spans="1:18" x14ac:dyDescent="0.25">
      <c r="A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</row>
    <row r="1035" spans="1:18" x14ac:dyDescent="0.25">
      <c r="A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</row>
    <row r="1036" spans="1:18" x14ac:dyDescent="0.25">
      <c r="A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</row>
    <row r="1037" spans="1:18" x14ac:dyDescent="0.25">
      <c r="A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</row>
    <row r="1038" spans="1:18" x14ac:dyDescent="0.25">
      <c r="A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</row>
    <row r="1039" spans="1:18" x14ac:dyDescent="0.25">
      <c r="A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</row>
    <row r="1040" spans="1:18" x14ac:dyDescent="0.25">
      <c r="A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</row>
    <row r="1041" spans="1:18" x14ac:dyDescent="0.25">
      <c r="A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</row>
    <row r="1042" spans="1:18" x14ac:dyDescent="0.25">
      <c r="A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</row>
    <row r="1043" spans="1:18" x14ac:dyDescent="0.25">
      <c r="A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</row>
    <row r="1044" spans="1:18" x14ac:dyDescent="0.25">
      <c r="A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</row>
    <row r="1045" spans="1:18" x14ac:dyDescent="0.25">
      <c r="A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</row>
    <row r="1046" spans="1:18" x14ac:dyDescent="0.25">
      <c r="A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</row>
    <row r="1047" spans="1:18" x14ac:dyDescent="0.25">
      <c r="A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</row>
    <row r="1048" spans="1:18" x14ac:dyDescent="0.25">
      <c r="A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</row>
    <row r="1049" spans="1:18" x14ac:dyDescent="0.25">
      <c r="A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</row>
    <row r="1050" spans="1:18" x14ac:dyDescent="0.25">
      <c r="A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</row>
    <row r="1051" spans="1:18" x14ac:dyDescent="0.25">
      <c r="A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</row>
    <row r="1052" spans="1:18" x14ac:dyDescent="0.25">
      <c r="A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</row>
    <row r="1053" spans="1:18" x14ac:dyDescent="0.25">
      <c r="A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</row>
    <row r="1054" spans="1:18" x14ac:dyDescent="0.25">
      <c r="A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</row>
    <row r="1055" spans="1:18" x14ac:dyDescent="0.25">
      <c r="A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</row>
    <row r="1056" spans="1:18" x14ac:dyDescent="0.25">
      <c r="A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</row>
    <row r="1057" spans="1:18" x14ac:dyDescent="0.25">
      <c r="A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</row>
    <row r="1058" spans="1:18" x14ac:dyDescent="0.25">
      <c r="A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</row>
    <row r="1059" spans="1:18" x14ac:dyDescent="0.25">
      <c r="A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</row>
    <row r="1060" spans="1:18" x14ac:dyDescent="0.25">
      <c r="A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</row>
    <row r="1061" spans="1:18" x14ac:dyDescent="0.25">
      <c r="A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</row>
    <row r="1062" spans="1:18" x14ac:dyDescent="0.25">
      <c r="A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</row>
    <row r="1063" spans="1:18" x14ac:dyDescent="0.25">
      <c r="A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</row>
    <row r="1064" spans="1:18" x14ac:dyDescent="0.25">
      <c r="A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</row>
    <row r="1065" spans="1:18" x14ac:dyDescent="0.25">
      <c r="A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</row>
    <row r="1066" spans="1:18" x14ac:dyDescent="0.25">
      <c r="A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</row>
    <row r="1067" spans="1:18" x14ac:dyDescent="0.25">
      <c r="A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</row>
    <row r="1068" spans="1:18" x14ac:dyDescent="0.25">
      <c r="A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</row>
    <row r="1069" spans="1:18" x14ac:dyDescent="0.25">
      <c r="A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</row>
    <row r="1070" spans="1:18" x14ac:dyDescent="0.25">
      <c r="A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</row>
    <row r="1071" spans="1:18" x14ac:dyDescent="0.25">
      <c r="A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</row>
    <row r="1072" spans="1:18" x14ac:dyDescent="0.25">
      <c r="A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</row>
    <row r="1073" spans="1:18" x14ac:dyDescent="0.25">
      <c r="A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</row>
    <row r="1074" spans="1:18" x14ac:dyDescent="0.25">
      <c r="A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</row>
    <row r="1075" spans="1:18" x14ac:dyDescent="0.25">
      <c r="A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</row>
    <row r="1076" spans="1:18" x14ac:dyDescent="0.25">
      <c r="A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</row>
    <row r="1077" spans="1:18" x14ac:dyDescent="0.25">
      <c r="A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</row>
    <row r="1078" spans="1:18" x14ac:dyDescent="0.25">
      <c r="A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</row>
    <row r="1079" spans="1:18" x14ac:dyDescent="0.25">
      <c r="A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</row>
    <row r="1080" spans="1:18" x14ac:dyDescent="0.25">
      <c r="A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</row>
    <row r="1081" spans="1:18" x14ac:dyDescent="0.25">
      <c r="A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</row>
    <row r="1082" spans="1:18" x14ac:dyDescent="0.25">
      <c r="A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</row>
    <row r="1083" spans="1:18" x14ac:dyDescent="0.25">
      <c r="A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</row>
    <row r="1084" spans="1:18" x14ac:dyDescent="0.25">
      <c r="A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</row>
    <row r="1085" spans="1:18" x14ac:dyDescent="0.25">
      <c r="A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</row>
    <row r="1086" spans="1:18" x14ac:dyDescent="0.25">
      <c r="A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</row>
    <row r="1087" spans="1:18" x14ac:dyDescent="0.25">
      <c r="A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</row>
    <row r="1088" spans="1:18" x14ac:dyDescent="0.25">
      <c r="A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</row>
    <row r="1089" spans="1:18" x14ac:dyDescent="0.25">
      <c r="A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</row>
    <row r="1090" spans="1:18" x14ac:dyDescent="0.25">
      <c r="A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</row>
    <row r="1091" spans="1:18" x14ac:dyDescent="0.25">
      <c r="A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</row>
    <row r="1092" spans="1:18" x14ac:dyDescent="0.25">
      <c r="A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</row>
    <row r="1093" spans="1:18" x14ac:dyDescent="0.25">
      <c r="A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</row>
    <row r="1094" spans="1:18" x14ac:dyDescent="0.25">
      <c r="A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</row>
    <row r="1095" spans="1:18" x14ac:dyDescent="0.25">
      <c r="A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</row>
    <row r="1096" spans="1:18" x14ac:dyDescent="0.25">
      <c r="A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</row>
    <row r="1097" spans="1:18" x14ac:dyDescent="0.25">
      <c r="A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</row>
    <row r="1098" spans="1:18" x14ac:dyDescent="0.25">
      <c r="A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</row>
    <row r="1099" spans="1:18" x14ac:dyDescent="0.25">
      <c r="A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</row>
    <row r="1100" spans="1:18" x14ac:dyDescent="0.25">
      <c r="A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</row>
    <row r="1101" spans="1:18" x14ac:dyDescent="0.25">
      <c r="A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</row>
    <row r="1102" spans="1:18" x14ac:dyDescent="0.25">
      <c r="A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</row>
    <row r="1103" spans="1:18" x14ac:dyDescent="0.25">
      <c r="A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</row>
    <row r="1104" spans="1:18" x14ac:dyDescent="0.25">
      <c r="A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</row>
    <row r="1105" spans="1:18" x14ac:dyDescent="0.25">
      <c r="A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</row>
    <row r="1106" spans="1:18" x14ac:dyDescent="0.25">
      <c r="A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</row>
    <row r="1107" spans="1:18" x14ac:dyDescent="0.25">
      <c r="A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</row>
    <row r="1108" spans="1:18" x14ac:dyDescent="0.25">
      <c r="A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</row>
    <row r="1109" spans="1:18" x14ac:dyDescent="0.25">
      <c r="A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</row>
    <row r="1110" spans="1:18" x14ac:dyDescent="0.25">
      <c r="A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</row>
    <row r="1111" spans="1:18" x14ac:dyDescent="0.25">
      <c r="A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</row>
    <row r="1112" spans="1:18" x14ac:dyDescent="0.25">
      <c r="A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</row>
    <row r="1113" spans="1:18" x14ac:dyDescent="0.25">
      <c r="A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</row>
    <row r="1114" spans="1:18" x14ac:dyDescent="0.25">
      <c r="A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</row>
    <row r="1115" spans="1:18" x14ac:dyDescent="0.25">
      <c r="A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</row>
    <row r="1116" spans="1:18" x14ac:dyDescent="0.25">
      <c r="A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</row>
    <row r="1117" spans="1:18" x14ac:dyDescent="0.25">
      <c r="A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</row>
    <row r="1118" spans="1:18" x14ac:dyDescent="0.25">
      <c r="A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</row>
    <row r="1119" spans="1:18" x14ac:dyDescent="0.25">
      <c r="A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</row>
    <row r="1120" spans="1:18" x14ac:dyDescent="0.25">
      <c r="A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</row>
    <row r="1121" spans="1:18" x14ac:dyDescent="0.25">
      <c r="A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</row>
    <row r="1122" spans="1:18" x14ac:dyDescent="0.25">
      <c r="A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</row>
    <row r="1123" spans="1:18" x14ac:dyDescent="0.25">
      <c r="A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</row>
    <row r="1124" spans="1:18" x14ac:dyDescent="0.25">
      <c r="A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</row>
    <row r="1125" spans="1:18" x14ac:dyDescent="0.25">
      <c r="A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</row>
    <row r="1126" spans="1:18" x14ac:dyDescent="0.25">
      <c r="A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</row>
    <row r="1127" spans="1:18" x14ac:dyDescent="0.25">
      <c r="A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</row>
    <row r="1128" spans="1:18" x14ac:dyDescent="0.25">
      <c r="A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</row>
    <row r="1129" spans="1:18" x14ac:dyDescent="0.25">
      <c r="A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</row>
    <row r="1130" spans="1:18" x14ac:dyDescent="0.25">
      <c r="A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</row>
    <row r="1131" spans="1:18" x14ac:dyDescent="0.25">
      <c r="A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</row>
    <row r="1132" spans="1:18" x14ac:dyDescent="0.25">
      <c r="A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</row>
    <row r="1133" spans="1:18" x14ac:dyDescent="0.25">
      <c r="A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</row>
    <row r="1134" spans="1:18" x14ac:dyDescent="0.25">
      <c r="A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</row>
    <row r="1135" spans="1:18" x14ac:dyDescent="0.25">
      <c r="A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</row>
    <row r="1136" spans="1:18" x14ac:dyDescent="0.25">
      <c r="A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</row>
    <row r="1137" spans="1:18" x14ac:dyDescent="0.25">
      <c r="A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</row>
    <row r="1138" spans="1:18" x14ac:dyDescent="0.25">
      <c r="A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</row>
    <row r="1139" spans="1:18" x14ac:dyDescent="0.25">
      <c r="A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</row>
    <row r="1140" spans="1:18" x14ac:dyDescent="0.25">
      <c r="A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</row>
    <row r="1141" spans="1:18" x14ac:dyDescent="0.25">
      <c r="A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</row>
    <row r="1142" spans="1:18" x14ac:dyDescent="0.25">
      <c r="A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</row>
    <row r="1143" spans="1:18" x14ac:dyDescent="0.25">
      <c r="A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</row>
    <row r="1144" spans="1:18" x14ac:dyDescent="0.25">
      <c r="A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</row>
    <row r="1145" spans="1:18" x14ac:dyDescent="0.25">
      <c r="A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</row>
    <row r="1146" spans="1:18" x14ac:dyDescent="0.25">
      <c r="A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</row>
    <row r="1147" spans="1:18" x14ac:dyDescent="0.25">
      <c r="A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</row>
    <row r="1148" spans="1:18" x14ac:dyDescent="0.25">
      <c r="A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</row>
    <row r="1149" spans="1:18" x14ac:dyDescent="0.25">
      <c r="A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</row>
    <row r="1150" spans="1:18" x14ac:dyDescent="0.25">
      <c r="A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</row>
    <row r="1151" spans="1:18" x14ac:dyDescent="0.25">
      <c r="A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</row>
    <row r="1152" spans="1:18" x14ac:dyDescent="0.25">
      <c r="A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</row>
    <row r="1153" spans="1:18" x14ac:dyDescent="0.25">
      <c r="A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</row>
    <row r="1154" spans="1:18" x14ac:dyDescent="0.25">
      <c r="A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</row>
    <row r="1155" spans="1:18" x14ac:dyDescent="0.25">
      <c r="A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</row>
    <row r="1156" spans="1:18" x14ac:dyDescent="0.25">
      <c r="A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</row>
    <row r="1157" spans="1:18" x14ac:dyDescent="0.25">
      <c r="A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</row>
    <row r="1158" spans="1:18" x14ac:dyDescent="0.25">
      <c r="A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</row>
    <row r="1159" spans="1:18" x14ac:dyDescent="0.25">
      <c r="A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</row>
    <row r="1160" spans="1:18" x14ac:dyDescent="0.25">
      <c r="A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</row>
    <row r="1161" spans="1:18" x14ac:dyDescent="0.25">
      <c r="A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</row>
    <row r="1162" spans="1:18" x14ac:dyDescent="0.25">
      <c r="A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</row>
    <row r="1163" spans="1:18" x14ac:dyDescent="0.25">
      <c r="A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</row>
    <row r="1164" spans="1:18" x14ac:dyDescent="0.25">
      <c r="A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</row>
    <row r="1165" spans="1:18" x14ac:dyDescent="0.25">
      <c r="A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</row>
    <row r="1166" spans="1:18" x14ac:dyDescent="0.25">
      <c r="A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</row>
    <row r="1167" spans="1:18" x14ac:dyDescent="0.25">
      <c r="A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</row>
    <row r="1168" spans="1:18" x14ac:dyDescent="0.25">
      <c r="A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</row>
    <row r="1169" spans="1:18" x14ac:dyDescent="0.25">
      <c r="A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</row>
    <row r="1170" spans="1:18" x14ac:dyDescent="0.25">
      <c r="A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</row>
    <row r="1171" spans="1:18" x14ac:dyDescent="0.25">
      <c r="A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</row>
    <row r="1172" spans="1:18" x14ac:dyDescent="0.25">
      <c r="A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</row>
    <row r="1173" spans="1:18" x14ac:dyDescent="0.25">
      <c r="A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</row>
    <row r="1174" spans="1:18" x14ac:dyDescent="0.25">
      <c r="A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</row>
    <row r="1175" spans="1:18" x14ac:dyDescent="0.25">
      <c r="A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</row>
    <row r="1176" spans="1:18" x14ac:dyDescent="0.25">
      <c r="A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</row>
    <row r="1177" spans="1:18" x14ac:dyDescent="0.25">
      <c r="A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</row>
    <row r="1178" spans="1:18" x14ac:dyDescent="0.25">
      <c r="A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</row>
    <row r="1179" spans="1:18" x14ac:dyDescent="0.25">
      <c r="A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</row>
    <row r="1180" spans="1:18" x14ac:dyDescent="0.25">
      <c r="A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</row>
    <row r="1181" spans="1:18" x14ac:dyDescent="0.25">
      <c r="A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</row>
    <row r="1182" spans="1:18" x14ac:dyDescent="0.25">
      <c r="A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</row>
    <row r="1183" spans="1:18" x14ac:dyDescent="0.25">
      <c r="A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</row>
    <row r="1184" spans="1:18" x14ac:dyDescent="0.25">
      <c r="A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</row>
    <row r="1185" spans="1:18" x14ac:dyDescent="0.25">
      <c r="A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</row>
    <row r="1186" spans="1:18" x14ac:dyDescent="0.25">
      <c r="A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</row>
    <row r="1187" spans="1:18" x14ac:dyDescent="0.25">
      <c r="A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</row>
    <row r="1188" spans="1:18" x14ac:dyDescent="0.25">
      <c r="A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</row>
    <row r="1189" spans="1:18" x14ac:dyDescent="0.25">
      <c r="A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</row>
    <row r="1190" spans="1:18" x14ac:dyDescent="0.25">
      <c r="A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</row>
    <row r="1191" spans="1:18" x14ac:dyDescent="0.25">
      <c r="A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</row>
    <row r="1192" spans="1:18" x14ac:dyDescent="0.25">
      <c r="A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</row>
    <row r="1193" spans="1:18" x14ac:dyDescent="0.25">
      <c r="A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</row>
    <row r="1194" spans="1:18" x14ac:dyDescent="0.25">
      <c r="A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</row>
    <row r="1195" spans="1:18" x14ac:dyDescent="0.25">
      <c r="A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</row>
    <row r="1196" spans="1:18" x14ac:dyDescent="0.25">
      <c r="A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</row>
    <row r="1197" spans="1:18" x14ac:dyDescent="0.25">
      <c r="A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</row>
    <row r="1198" spans="1:18" x14ac:dyDescent="0.25">
      <c r="A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</row>
    <row r="1199" spans="1:18" x14ac:dyDescent="0.25">
      <c r="A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</row>
    <row r="1200" spans="1:18" x14ac:dyDescent="0.25">
      <c r="A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</row>
    <row r="1201" spans="1:18" x14ac:dyDescent="0.25">
      <c r="A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</row>
    <row r="1202" spans="1:18" x14ac:dyDescent="0.25">
      <c r="A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</row>
    <row r="1203" spans="1:18" x14ac:dyDescent="0.25">
      <c r="A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</row>
    <row r="1204" spans="1:18" x14ac:dyDescent="0.25">
      <c r="A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</row>
    <row r="1205" spans="1:18" x14ac:dyDescent="0.25">
      <c r="A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</row>
    <row r="1206" spans="1:18" x14ac:dyDescent="0.25">
      <c r="A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</row>
    <row r="1207" spans="1:18" x14ac:dyDescent="0.25">
      <c r="A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</row>
    <row r="1208" spans="1:18" x14ac:dyDescent="0.25">
      <c r="A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</row>
    <row r="1209" spans="1:18" x14ac:dyDescent="0.25">
      <c r="A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</row>
    <row r="1210" spans="1:18" x14ac:dyDescent="0.25">
      <c r="A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</row>
    <row r="1211" spans="1:18" x14ac:dyDescent="0.25">
      <c r="A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</row>
    <row r="1212" spans="1:18" x14ac:dyDescent="0.25">
      <c r="A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</row>
    <row r="1213" spans="1:18" x14ac:dyDescent="0.25">
      <c r="A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</row>
    <row r="1214" spans="1:18" x14ac:dyDescent="0.25">
      <c r="A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</row>
    <row r="1215" spans="1:18" x14ac:dyDescent="0.25">
      <c r="A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</row>
    <row r="1216" spans="1:18" x14ac:dyDescent="0.25">
      <c r="A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</row>
    <row r="1217" spans="1:18" x14ac:dyDescent="0.25">
      <c r="A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</row>
    <row r="1218" spans="1:18" x14ac:dyDescent="0.25">
      <c r="A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</row>
    <row r="1219" spans="1:18" x14ac:dyDescent="0.25">
      <c r="A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</row>
    <row r="1220" spans="1:18" x14ac:dyDescent="0.25">
      <c r="A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</row>
    <row r="1221" spans="1:18" x14ac:dyDescent="0.25">
      <c r="A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</row>
    <row r="1222" spans="1:18" x14ac:dyDescent="0.25">
      <c r="A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</row>
    <row r="1223" spans="1:18" x14ac:dyDescent="0.25">
      <c r="A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</row>
    <row r="1224" spans="1:18" x14ac:dyDescent="0.25">
      <c r="A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</row>
    <row r="1225" spans="1:18" x14ac:dyDescent="0.25">
      <c r="A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</row>
    <row r="1226" spans="1:18" x14ac:dyDescent="0.25">
      <c r="A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</row>
    <row r="1227" spans="1:18" x14ac:dyDescent="0.25">
      <c r="A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</row>
    <row r="1228" spans="1:18" x14ac:dyDescent="0.25">
      <c r="A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</row>
    <row r="1229" spans="1:18" x14ac:dyDescent="0.25">
      <c r="A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</row>
    <row r="1230" spans="1:18" x14ac:dyDescent="0.25">
      <c r="A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</row>
    <row r="1231" spans="1:18" x14ac:dyDescent="0.25">
      <c r="A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</row>
    <row r="1232" spans="1:18" x14ac:dyDescent="0.25">
      <c r="A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</row>
    <row r="1233" spans="1:18" x14ac:dyDescent="0.25">
      <c r="A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</row>
    <row r="1234" spans="1:18" x14ac:dyDescent="0.25">
      <c r="A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</row>
    <row r="1235" spans="1:18" x14ac:dyDescent="0.25">
      <c r="A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</row>
    <row r="1236" spans="1:18" x14ac:dyDescent="0.25">
      <c r="A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</row>
    <row r="1237" spans="1:18" x14ac:dyDescent="0.25">
      <c r="A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</row>
    <row r="1238" spans="1:18" x14ac:dyDescent="0.25">
      <c r="A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</row>
    <row r="1239" spans="1:18" x14ac:dyDescent="0.25">
      <c r="A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</row>
    <row r="1240" spans="1:18" x14ac:dyDescent="0.25">
      <c r="A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</row>
    <row r="1241" spans="1:18" x14ac:dyDescent="0.25">
      <c r="A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</row>
    <row r="1242" spans="1:18" x14ac:dyDescent="0.25">
      <c r="A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</row>
    <row r="1243" spans="1:18" x14ac:dyDescent="0.25">
      <c r="A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</row>
    <row r="1244" spans="1:18" x14ac:dyDescent="0.25">
      <c r="A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</row>
    <row r="1245" spans="1:18" x14ac:dyDescent="0.25">
      <c r="A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</row>
    <row r="1246" spans="1:18" x14ac:dyDescent="0.25">
      <c r="A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</row>
    <row r="1247" spans="1:18" x14ac:dyDescent="0.25">
      <c r="A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</row>
    <row r="1248" spans="1:18" x14ac:dyDescent="0.25">
      <c r="A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</row>
    <row r="1249" spans="1:18" x14ac:dyDescent="0.25">
      <c r="A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</row>
    <row r="1250" spans="1:18" x14ac:dyDescent="0.25">
      <c r="A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</row>
    <row r="1251" spans="1:18" x14ac:dyDescent="0.25">
      <c r="A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</row>
    <row r="1252" spans="1:18" x14ac:dyDescent="0.25">
      <c r="A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</row>
    <row r="1253" spans="1:18" x14ac:dyDescent="0.25">
      <c r="A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</row>
    <row r="1254" spans="1:18" x14ac:dyDescent="0.25">
      <c r="A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</row>
    <row r="1255" spans="1:18" x14ac:dyDescent="0.25">
      <c r="A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</row>
    <row r="1256" spans="1:18" x14ac:dyDescent="0.25">
      <c r="A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</row>
    <row r="1257" spans="1:18" x14ac:dyDescent="0.25">
      <c r="A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</row>
    <row r="1258" spans="1:18" x14ac:dyDescent="0.25">
      <c r="A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</row>
    <row r="1259" spans="1:18" x14ac:dyDescent="0.25">
      <c r="A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</row>
    <row r="1260" spans="1:18" x14ac:dyDescent="0.25">
      <c r="A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</row>
    <row r="1261" spans="1:18" x14ac:dyDescent="0.25">
      <c r="A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</row>
    <row r="1262" spans="1:18" x14ac:dyDescent="0.25">
      <c r="A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</row>
    <row r="1263" spans="1:18" x14ac:dyDescent="0.25">
      <c r="A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</row>
    <row r="1264" spans="1:18" x14ac:dyDescent="0.25">
      <c r="A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</row>
    <row r="1265" spans="1:18" x14ac:dyDescent="0.25">
      <c r="A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</row>
    <row r="1266" spans="1:18" x14ac:dyDescent="0.25">
      <c r="A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</row>
    <row r="1267" spans="1:18" x14ac:dyDescent="0.25">
      <c r="A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</row>
    <row r="1268" spans="1:18" x14ac:dyDescent="0.25">
      <c r="A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</row>
    <row r="1269" spans="1:18" x14ac:dyDescent="0.25">
      <c r="A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</row>
    <row r="1270" spans="1:18" x14ac:dyDescent="0.25">
      <c r="A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</row>
    <row r="1271" spans="1:18" x14ac:dyDescent="0.25">
      <c r="A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</row>
    <row r="1272" spans="1:18" x14ac:dyDescent="0.25">
      <c r="A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</row>
    <row r="1273" spans="1:18" x14ac:dyDescent="0.25">
      <c r="A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</row>
    <row r="1274" spans="1:18" x14ac:dyDescent="0.25">
      <c r="A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</row>
    <row r="1275" spans="1:18" x14ac:dyDescent="0.25">
      <c r="A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</row>
    <row r="1276" spans="1:18" x14ac:dyDescent="0.25">
      <c r="A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</row>
    <row r="1277" spans="1:18" x14ac:dyDescent="0.25">
      <c r="A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</row>
    <row r="1278" spans="1:18" x14ac:dyDescent="0.25">
      <c r="A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</row>
    <row r="1279" spans="1:18" x14ac:dyDescent="0.25">
      <c r="A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</row>
    <row r="1280" spans="1:18" x14ac:dyDescent="0.25">
      <c r="A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</row>
    <row r="1281" spans="1:18" x14ac:dyDescent="0.25">
      <c r="A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</row>
    <row r="1282" spans="1:18" x14ac:dyDescent="0.25">
      <c r="A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</row>
    <row r="1283" spans="1:18" x14ac:dyDescent="0.25">
      <c r="A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</row>
    <row r="1284" spans="1:18" x14ac:dyDescent="0.25">
      <c r="A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</row>
    <row r="1285" spans="1:18" x14ac:dyDescent="0.25">
      <c r="A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</row>
    <row r="1286" spans="1:18" x14ac:dyDescent="0.25">
      <c r="A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</row>
    <row r="1287" spans="1:18" x14ac:dyDescent="0.25">
      <c r="A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</row>
    <row r="1288" spans="1:18" x14ac:dyDescent="0.25">
      <c r="A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</row>
    <row r="1289" spans="1:18" x14ac:dyDescent="0.25">
      <c r="A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</row>
    <row r="1290" spans="1:18" x14ac:dyDescent="0.25">
      <c r="A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</row>
    <row r="1291" spans="1:18" x14ac:dyDescent="0.25">
      <c r="A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</row>
    <row r="1292" spans="1:18" x14ac:dyDescent="0.25">
      <c r="A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</row>
    <row r="1293" spans="1:18" x14ac:dyDescent="0.25">
      <c r="A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</row>
    <row r="1294" spans="1:18" x14ac:dyDescent="0.25">
      <c r="A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</row>
    <row r="1295" spans="1:18" x14ac:dyDescent="0.25">
      <c r="A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</row>
    <row r="1296" spans="1:18" x14ac:dyDescent="0.25">
      <c r="A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</row>
    <row r="1297" spans="1:18" x14ac:dyDescent="0.25">
      <c r="A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</row>
    <row r="1298" spans="1:18" x14ac:dyDescent="0.25">
      <c r="A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</row>
    <row r="1299" spans="1:18" x14ac:dyDescent="0.25">
      <c r="A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</row>
    <row r="1300" spans="1:18" x14ac:dyDescent="0.25">
      <c r="A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</row>
    <row r="1301" spans="1:18" x14ac:dyDescent="0.25">
      <c r="A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</row>
    <row r="1302" spans="1:18" x14ac:dyDescent="0.25">
      <c r="A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</row>
    <row r="1303" spans="1:18" x14ac:dyDescent="0.25">
      <c r="A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</row>
    <row r="1304" spans="1:18" x14ac:dyDescent="0.25">
      <c r="A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</row>
    <row r="1305" spans="1:18" x14ac:dyDescent="0.25">
      <c r="A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</row>
    <row r="1306" spans="1:18" x14ac:dyDescent="0.25">
      <c r="A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</row>
    <row r="1307" spans="1:18" x14ac:dyDescent="0.25">
      <c r="A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</row>
    <row r="1308" spans="1:18" x14ac:dyDescent="0.25">
      <c r="A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</row>
    <row r="1309" spans="1:18" x14ac:dyDescent="0.25">
      <c r="A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</row>
    <row r="1310" spans="1:18" x14ac:dyDescent="0.25">
      <c r="A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</row>
    <row r="1311" spans="1:18" x14ac:dyDescent="0.25">
      <c r="A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</row>
    <row r="1312" spans="1:18" x14ac:dyDescent="0.25">
      <c r="A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</row>
    <row r="1313" spans="1:18" x14ac:dyDescent="0.25">
      <c r="A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</row>
    <row r="1314" spans="1:18" x14ac:dyDescent="0.25">
      <c r="A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</row>
    <row r="1315" spans="1:18" x14ac:dyDescent="0.25">
      <c r="A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</row>
    <row r="1316" spans="1:18" x14ac:dyDescent="0.25">
      <c r="A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</row>
    <row r="1317" spans="1:18" x14ac:dyDescent="0.25">
      <c r="A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</row>
    <row r="1318" spans="1:18" x14ac:dyDescent="0.25">
      <c r="A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</row>
    <row r="1319" spans="1:18" x14ac:dyDescent="0.25">
      <c r="A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</row>
    <row r="1320" spans="1:18" x14ac:dyDescent="0.25">
      <c r="A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</row>
    <row r="1321" spans="1:18" x14ac:dyDescent="0.25">
      <c r="A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</row>
    <row r="1322" spans="1:18" x14ac:dyDescent="0.25">
      <c r="A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</row>
    <row r="1323" spans="1:18" x14ac:dyDescent="0.25">
      <c r="A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</row>
    <row r="1324" spans="1:18" x14ac:dyDescent="0.25">
      <c r="A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</row>
    <row r="1325" spans="1:18" x14ac:dyDescent="0.25">
      <c r="A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</row>
    <row r="1326" spans="1:18" x14ac:dyDescent="0.25">
      <c r="A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</row>
    <row r="1327" spans="1:18" x14ac:dyDescent="0.25">
      <c r="A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</row>
    <row r="1328" spans="1:18" x14ac:dyDescent="0.25">
      <c r="A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</row>
    <row r="1329" spans="1:18" x14ac:dyDescent="0.25">
      <c r="A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</row>
    <row r="1330" spans="1:18" x14ac:dyDescent="0.25">
      <c r="A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</row>
    <row r="1331" spans="1:18" x14ac:dyDescent="0.25">
      <c r="A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</row>
    <row r="1332" spans="1:18" x14ac:dyDescent="0.25">
      <c r="A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</row>
    <row r="1333" spans="1:18" x14ac:dyDescent="0.25">
      <c r="A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</row>
    <row r="1334" spans="1:18" x14ac:dyDescent="0.25">
      <c r="A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</row>
    <row r="1335" spans="1:18" x14ac:dyDescent="0.25">
      <c r="A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</row>
    <row r="1336" spans="1:18" x14ac:dyDescent="0.25">
      <c r="A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</row>
    <row r="1337" spans="1:18" x14ac:dyDescent="0.25">
      <c r="A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</row>
    <row r="1338" spans="1:18" x14ac:dyDescent="0.25">
      <c r="A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</row>
    <row r="1339" spans="1:18" x14ac:dyDescent="0.25">
      <c r="A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</row>
    <row r="1340" spans="1:18" x14ac:dyDescent="0.25">
      <c r="A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</row>
    <row r="1341" spans="1:18" x14ac:dyDescent="0.25">
      <c r="A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</row>
    <row r="1342" spans="1:18" x14ac:dyDescent="0.25">
      <c r="A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</row>
    <row r="1343" spans="1:18" x14ac:dyDescent="0.25">
      <c r="A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</row>
    <row r="1344" spans="1:18" x14ac:dyDescent="0.25">
      <c r="A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</row>
    <row r="1345" spans="1:18" x14ac:dyDescent="0.25">
      <c r="A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</row>
    <row r="1346" spans="1:18" x14ac:dyDescent="0.25">
      <c r="A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</row>
    <row r="1347" spans="1:18" x14ac:dyDescent="0.25">
      <c r="A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</row>
    <row r="1348" spans="1:18" x14ac:dyDescent="0.25">
      <c r="A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</row>
    <row r="1349" spans="1:18" x14ac:dyDescent="0.25">
      <c r="A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</row>
    <row r="1350" spans="1:18" x14ac:dyDescent="0.25">
      <c r="A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</row>
    <row r="1351" spans="1:18" x14ac:dyDescent="0.25">
      <c r="A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</row>
    <row r="1352" spans="1:18" x14ac:dyDescent="0.25">
      <c r="A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</row>
    <row r="1353" spans="1:18" x14ac:dyDescent="0.25">
      <c r="A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</row>
    <row r="1354" spans="1:18" x14ac:dyDescent="0.25">
      <c r="A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</row>
    <row r="1355" spans="1:18" x14ac:dyDescent="0.25">
      <c r="A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</row>
    <row r="1356" spans="1:18" x14ac:dyDescent="0.25">
      <c r="A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</row>
    <row r="1357" spans="1:18" x14ac:dyDescent="0.25">
      <c r="A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</row>
    <row r="1358" spans="1:18" x14ac:dyDescent="0.25">
      <c r="A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</row>
    <row r="1359" spans="1:18" x14ac:dyDescent="0.25">
      <c r="A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</row>
    <row r="1360" spans="1:18" x14ac:dyDescent="0.25">
      <c r="A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</row>
    <row r="1361" spans="1:18" x14ac:dyDescent="0.25">
      <c r="A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</row>
    <row r="1362" spans="1:18" x14ac:dyDescent="0.25">
      <c r="A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</row>
    <row r="1363" spans="1:18" x14ac:dyDescent="0.25">
      <c r="A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</row>
    <row r="1364" spans="1:18" x14ac:dyDescent="0.25">
      <c r="A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</row>
    <row r="1365" spans="1:18" x14ac:dyDescent="0.25">
      <c r="A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</row>
    <row r="1366" spans="1:18" x14ac:dyDescent="0.25">
      <c r="A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</row>
    <row r="1367" spans="1:18" x14ac:dyDescent="0.25">
      <c r="A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</row>
    <row r="1368" spans="1:18" x14ac:dyDescent="0.25">
      <c r="A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</row>
    <row r="1369" spans="1:18" x14ac:dyDescent="0.25">
      <c r="A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</row>
    <row r="1370" spans="1:18" x14ac:dyDescent="0.25">
      <c r="A1370" s="4"/>
      <c r="K1370" s="4"/>
      <c r="L1370" s="4"/>
      <c r="M1370" s="4"/>
      <c r="N1370" s="4"/>
      <c r="O1370" s="4"/>
      <c r="P1370" s="4"/>
      <c r="Q1370" s="4"/>
      <c r="R1370" s="4"/>
    </row>
    <row r="1371" spans="1:18" x14ac:dyDescent="0.25">
      <c r="A1371" s="4"/>
      <c r="L1371" s="4"/>
      <c r="M1371" s="4"/>
      <c r="N1371" s="4"/>
      <c r="O1371" s="4"/>
      <c r="P1371" s="4"/>
      <c r="Q1371" s="4"/>
      <c r="R1371" s="4"/>
    </row>
    <row r="1372" spans="1:18" x14ac:dyDescent="0.25">
      <c r="A1372" s="4"/>
      <c r="L1372" s="4"/>
      <c r="M1372" s="4"/>
      <c r="N1372" s="4"/>
      <c r="O1372" s="4"/>
      <c r="P1372" s="4"/>
      <c r="Q1372" s="4"/>
      <c r="R1372" s="4"/>
    </row>
    <row r="1373" spans="1:18" x14ac:dyDescent="0.25">
      <c r="A1373" s="4"/>
      <c r="L1373" s="4"/>
      <c r="M1373" s="4"/>
      <c r="N1373" s="4"/>
      <c r="O1373" s="4"/>
      <c r="P1373" s="4"/>
      <c r="Q1373" s="4"/>
      <c r="R1373" s="4"/>
    </row>
    <row r="1374" spans="1:18" x14ac:dyDescent="0.25">
      <c r="A1374" s="4"/>
    </row>
    <row r="1375" spans="1:18" x14ac:dyDescent="0.25">
      <c r="A1375" s="4"/>
    </row>
  </sheetData>
  <mergeCells count="42">
    <mergeCell ref="U11:U12"/>
    <mergeCell ref="S6:U8"/>
    <mergeCell ref="H6:H8"/>
    <mergeCell ref="I6:I8"/>
    <mergeCell ref="J6:J8"/>
    <mergeCell ref="K6:K8"/>
    <mergeCell ref="P6:P8"/>
    <mergeCell ref="M6:O7"/>
    <mergeCell ref="Q6:Q8"/>
    <mergeCell ref="K33:K34"/>
    <mergeCell ref="L33:L34"/>
    <mergeCell ref="L6:L8"/>
    <mergeCell ref="M33:O33"/>
    <mergeCell ref="S9:T10"/>
    <mergeCell ref="S11:T12"/>
    <mergeCell ref="P33:P34"/>
    <mergeCell ref="Q33:Q34"/>
    <mergeCell ref="A6:B6"/>
    <mergeCell ref="I33:I34"/>
    <mergeCell ref="J33:J34"/>
    <mergeCell ref="C7:D7"/>
    <mergeCell ref="C8:D8"/>
    <mergeCell ref="C9:D9"/>
    <mergeCell ref="C10:D10"/>
    <mergeCell ref="C11:D11"/>
    <mergeCell ref="E12:G12"/>
    <mergeCell ref="A1:D3"/>
    <mergeCell ref="E1:P3"/>
    <mergeCell ref="A12:D12"/>
    <mergeCell ref="E6:F9"/>
    <mergeCell ref="E4:F5"/>
    <mergeCell ref="E10:F11"/>
    <mergeCell ref="A7:B7"/>
    <mergeCell ref="A8:B8"/>
    <mergeCell ref="A9:B9"/>
    <mergeCell ref="A10:B10"/>
    <mergeCell ref="A11:B11"/>
    <mergeCell ref="C4:D4"/>
    <mergeCell ref="C5:D5"/>
    <mergeCell ref="C6:D6"/>
    <mergeCell ref="A4:B4"/>
    <mergeCell ref="A5:B5"/>
  </mergeCells>
  <phoneticPr fontId="2" type="noConversion"/>
  <conditionalFormatting sqref="C8:C11">
    <cfRule type="expression" dxfId="3" priority="3">
      <formula>flag_no_event=1</formula>
    </cfRule>
    <cfRule type="expression" dxfId="2" priority="22">
      <formula>No_Subgroup=1</formula>
    </cfRule>
  </conditionalFormatting>
  <dataValidations count="6">
    <dataValidation type="list" allowBlank="1" showInputMessage="1" showErrorMessage="1" sqref="C8" xr:uid="{00000000-0002-0000-0000-000000000000}">
      <formula1>date_list</formula1>
    </dataValidation>
    <dataValidation type="list" allowBlank="1" showInputMessage="1" showErrorMessage="1" sqref="C7" xr:uid="{00000000-0002-0000-0000-000001000000}">
      <formula1>Result_type_list</formula1>
    </dataValidation>
    <dataValidation type="list" allowBlank="1" showInputMessage="1" showErrorMessage="1" sqref="C10" xr:uid="{00000000-0002-0000-0000-000002000000}">
      <formula1>lca_list</formula1>
    </dataValidation>
    <dataValidation type="list" allowBlank="1" showInputMessage="1" showErrorMessage="1" sqref="C9" xr:uid="{00000000-0002-0000-0000-000003000000}">
      <formula1>sublap_list</formula1>
    </dataValidation>
    <dataValidation type="list" allowBlank="1" showInputMessage="1" showErrorMessage="1" sqref="C11" xr:uid="{E7E1F3FC-7AA7-4D94-87E0-FE52AC0D8A1B}">
      <formula1>subgroup_list</formula1>
    </dataValidation>
    <dataValidation type="list" allowBlank="1" showInputMessage="1" showErrorMessage="1" sqref="C6" xr:uid="{C99D64B8-E3C6-44DF-92AD-55006910DA6D}">
      <formula1>Time_list</formula1>
    </dataValidation>
  </dataValidations>
  <pageMargins left="0.75" right="0.75" top="1" bottom="1" header="0.5" footer="0.5"/>
  <pageSetup scale="43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2762BDD5-767E-410E-8C74-294A84D8A01A}">
            <xm:f>Lookups!$K17=1</xm:f>
            <x14:dxf>
              <fill>
                <patternFill>
                  <bgColor theme="6" tint="0.59996337778862885"/>
                </patternFill>
              </fill>
            </x14:dxf>
          </x14:cfRule>
          <x14:cfRule type="expression" priority="26" id="{DD79193A-9E22-4AC0-8423-F82DB671B7A8}">
            <xm:f>Lookups!$K17=2</xm:f>
            <x14:dxf>
              <fill>
                <patternFill>
                  <bgColor theme="3" tint="0.79998168889431442"/>
                </patternFill>
              </fill>
            </x14:dxf>
          </x14:cfRule>
          <xm:sqref>H9:Q32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I4803"/>
  <sheetViews>
    <sheetView workbookViewId="0">
      <selection activeCell="G24" sqref="G24"/>
    </sheetView>
  </sheetViews>
  <sheetFormatPr defaultColWidth="10.54296875" defaultRowHeight="12.5" x14ac:dyDescent="0.25"/>
  <cols>
    <col min="1" max="8" width="10.54296875" style="1"/>
    <col min="9" max="9" width="15.453125" style="1" bestFit="1" customWidth="1"/>
    <col min="10" max="15" width="10.54296875" style="1"/>
    <col min="16" max="16" width="14.26953125" style="1" bestFit="1" customWidth="1"/>
    <col min="17" max="16384" width="10.54296875" style="1"/>
  </cols>
  <sheetData>
    <row r="1" spans="1:19" ht="13" thickBot="1" x14ac:dyDescent="0.3">
      <c r="G1" s="65"/>
      <c r="H1" s="65"/>
    </row>
    <row r="2" spans="1:19" ht="13.5" thickBot="1" x14ac:dyDescent="0.35">
      <c r="B2" s="212" t="s">
        <v>267</v>
      </c>
      <c r="C2" s="212"/>
      <c r="D2" s="212"/>
      <c r="E2" s="212"/>
      <c r="F2" s="212"/>
      <c r="H2" s="212" t="s">
        <v>268</v>
      </c>
      <c r="I2" s="212"/>
    </row>
    <row r="3" spans="1:19" ht="13.5" thickBot="1" x14ac:dyDescent="0.35">
      <c r="B3" s="80" t="s">
        <v>252</v>
      </c>
      <c r="C3" s="80" t="s">
        <v>16</v>
      </c>
      <c r="D3" s="80" t="s">
        <v>33</v>
      </c>
      <c r="E3" s="80" t="s">
        <v>34</v>
      </c>
      <c r="F3" s="80" t="s">
        <v>39</v>
      </c>
      <c r="G3" s="66"/>
      <c r="H3" s="79" t="s">
        <v>253</v>
      </c>
      <c r="I3" s="79">
        <f>IFERROR(MONTH(C4), 10)</f>
        <v>10</v>
      </c>
      <c r="O3" s="61"/>
    </row>
    <row r="4" spans="1:19" ht="13" thickBot="1" x14ac:dyDescent="0.3">
      <c r="B4" s="81" t="str">
        <f>Time</f>
        <v>Prevailing Time</v>
      </c>
      <c r="C4" s="81" t="str">
        <f>date</f>
        <v>Typical Event Day</v>
      </c>
      <c r="D4" s="82" t="str">
        <f>sublap</f>
        <v>All Sublap</v>
      </c>
      <c r="E4" s="83" t="str">
        <f>lca</f>
        <v>All LCA</v>
      </c>
      <c r="F4" s="84" t="str">
        <f>subgroup</f>
        <v>All Subgroups</v>
      </c>
      <c r="G4" s="67" t="s">
        <v>269</v>
      </c>
      <c r="H4" s="79" t="s">
        <v>254</v>
      </c>
      <c r="I4" s="79">
        <f>IF(OR(B4 = "Prevailing Time", I$3&gt;10, I$3&lt;3),0,1)</f>
        <v>0</v>
      </c>
      <c r="O4" s="64"/>
      <c r="R4" s="64"/>
    </row>
    <row r="5" spans="1:19" ht="13" thickBot="1" x14ac:dyDescent="0.3">
      <c r="A5" s="66"/>
      <c r="B5" s="66"/>
      <c r="C5" s="66"/>
      <c r="D5" s="66"/>
      <c r="E5" s="66"/>
      <c r="F5" s="66"/>
      <c r="G5" s="68"/>
      <c r="H5" s="68"/>
      <c r="O5" s="64"/>
      <c r="R5" s="64"/>
    </row>
    <row r="6" spans="1:19" ht="13" x14ac:dyDescent="0.3">
      <c r="B6" s="209" t="s">
        <v>265</v>
      </c>
      <c r="C6" s="210"/>
      <c r="D6" s="210"/>
      <c r="E6" s="210"/>
      <c r="F6" s="210"/>
      <c r="G6" s="211"/>
      <c r="I6" s="209" t="s">
        <v>266</v>
      </c>
      <c r="J6" s="210"/>
      <c r="K6" s="210"/>
      <c r="L6" s="210"/>
      <c r="M6" s="210"/>
      <c r="N6" s="210"/>
      <c r="O6" s="210"/>
      <c r="P6" s="210"/>
      <c r="Q6" s="210"/>
      <c r="R6" s="211"/>
    </row>
    <row r="7" spans="1:19" ht="13" x14ac:dyDescent="0.3">
      <c r="A7" s="66"/>
      <c r="B7" s="85" t="s">
        <v>255</v>
      </c>
      <c r="C7" s="86" t="s">
        <v>18</v>
      </c>
      <c r="D7" s="87" t="s">
        <v>17</v>
      </c>
      <c r="E7" s="87" t="s">
        <v>30</v>
      </c>
      <c r="F7" s="87" t="s">
        <v>31</v>
      </c>
      <c r="G7" s="88" t="s">
        <v>43</v>
      </c>
      <c r="H7" s="61" t="s">
        <v>269</v>
      </c>
      <c r="I7" s="71" t="s">
        <v>29</v>
      </c>
      <c r="K7" s="61">
        <v>0.05</v>
      </c>
      <c r="L7" s="61">
        <v>0.5</v>
      </c>
      <c r="M7" s="61">
        <v>0.95</v>
      </c>
      <c r="P7" s="62" t="s">
        <v>55</v>
      </c>
      <c r="Q7" s="95">
        <f>IF(flag_no_event=0,DGET(data,"enrolled_called",_xlnm.Criteria),0)</f>
        <v>50187</v>
      </c>
      <c r="R7" s="72"/>
      <c r="S7" s="61" t="s">
        <v>269</v>
      </c>
    </row>
    <row r="8" spans="1:19" ht="13" x14ac:dyDescent="0.3">
      <c r="A8" s="68"/>
      <c r="B8" s="51" t="s">
        <v>256</v>
      </c>
      <c r="C8" s="50" t="s">
        <v>0</v>
      </c>
      <c r="D8" s="64">
        <v>45475</v>
      </c>
      <c r="E8" s="1" t="s">
        <v>40</v>
      </c>
      <c r="F8" s="64" t="s">
        <v>41</v>
      </c>
      <c r="G8" s="72" t="s">
        <v>42</v>
      </c>
      <c r="H8" s="61" t="s">
        <v>269</v>
      </c>
      <c r="I8" s="51" t="s">
        <v>25</v>
      </c>
      <c r="J8" s="60">
        <f>IF(Result_type="Aggregate Impact",J10,J9)</f>
        <v>2.0485983195751878</v>
      </c>
      <c r="K8" s="60">
        <f>IF(flag_no_event=0,_xlfn.NORM.INV(K$7,Table!$K$35,Lookups!$J$8),"")</f>
        <v>18.214841028842311</v>
      </c>
      <c r="L8" s="60">
        <f>IF(flag_no_event=0,_xlfn.NORM.INV(L$7,Table!$K$35,Lookups!$J$8),"")</f>
        <v>21.584485404962251</v>
      </c>
      <c r="M8" s="60">
        <f>IF(flag_no_event=0,_xlfn.NORM.INV(M$7,Table!$K$35,Lookups!$J$8),"")</f>
        <v>24.954129781082187</v>
      </c>
      <c r="P8" s="1" t="s">
        <v>54</v>
      </c>
      <c r="Q8" s="96">
        <f>IF(flag_no_event=0,DGET(data,"enrolled",_xlnm.Criteria),0)</f>
        <v>56580</v>
      </c>
      <c r="R8" s="72"/>
      <c r="S8" s="61" t="s">
        <v>269</v>
      </c>
    </row>
    <row r="9" spans="1:19" ht="13" x14ac:dyDescent="0.3">
      <c r="B9" s="51" t="s">
        <v>257</v>
      </c>
      <c r="C9" s="69" t="s">
        <v>28</v>
      </c>
      <c r="D9" s="64">
        <v>45476</v>
      </c>
      <c r="E9" s="1" t="s">
        <v>45</v>
      </c>
      <c r="F9" s="1" t="s">
        <v>8</v>
      </c>
      <c r="G9" s="72" t="s">
        <v>72</v>
      </c>
      <c r="H9" s="61" t="s">
        <v>269</v>
      </c>
      <c r="I9" s="51" t="s">
        <v>27</v>
      </c>
      <c r="J9" s="60">
        <f>IF(flag_no_event=0,DGET(data,"stderrallday",_xlnm.Criteria),"")</f>
        <v>4.0819302201271002E-2</v>
      </c>
      <c r="K9" s="60"/>
      <c r="L9" s="60"/>
      <c r="M9" s="60"/>
      <c r="P9" s="1" t="s">
        <v>44</v>
      </c>
      <c r="Q9" s="97">
        <f>IF(AND(NOT(sublap="All Sublap"),NOT(lca="All LCA")),1,DGET(data,"flag_nogroup",_xlnm.Criteria))</f>
        <v>0</v>
      </c>
      <c r="R9" s="72"/>
      <c r="S9" s="61" t="s">
        <v>269</v>
      </c>
    </row>
    <row r="10" spans="1:19" ht="13" x14ac:dyDescent="0.3">
      <c r="B10" s="51"/>
      <c r="D10" s="64">
        <v>45478</v>
      </c>
      <c r="E10" s="1" t="s">
        <v>46</v>
      </c>
      <c r="F10" s="1" t="s">
        <v>9</v>
      </c>
      <c r="G10" s="72" t="s">
        <v>73</v>
      </c>
      <c r="H10" s="61" t="s">
        <v>269</v>
      </c>
      <c r="I10" s="51" t="s">
        <v>26</v>
      </c>
      <c r="J10" s="60">
        <f>IF(flag_no_event=0,J9*Called/1000,"")</f>
        <v>2.0485983195751878</v>
      </c>
      <c r="K10" s="60"/>
      <c r="L10" s="60"/>
      <c r="M10" s="60"/>
      <c r="N10" s="64"/>
      <c r="P10" s="1" t="s">
        <v>58</v>
      </c>
      <c r="Q10" s="95">
        <f>IF(flag_no_event=0,DGET(data,"flag_confidential",_xlnm.Criteria),0)</f>
        <v>0</v>
      </c>
      <c r="R10" s="72"/>
      <c r="S10" s="61" t="s">
        <v>269</v>
      </c>
    </row>
    <row r="11" spans="1:19" ht="13" x14ac:dyDescent="0.3">
      <c r="B11" s="51"/>
      <c r="D11" s="64">
        <v>45479</v>
      </c>
      <c r="E11" s="1" t="s">
        <v>47</v>
      </c>
      <c r="F11" s="1" t="s">
        <v>10</v>
      </c>
      <c r="G11" s="72" t="s">
        <v>74</v>
      </c>
      <c r="H11" s="61" t="s">
        <v>269</v>
      </c>
      <c r="I11" s="71" t="s">
        <v>63</v>
      </c>
      <c r="J11" s="47"/>
      <c r="K11" s="98"/>
      <c r="L11" s="60"/>
      <c r="M11" s="60"/>
      <c r="N11" s="64"/>
      <c r="P11" s="1" t="s">
        <v>64</v>
      </c>
      <c r="Q11" s="47">
        <f>IF(flag_no_event=0, IF(I4 = 1, DGET(data,"evt_start",_xlnm.Criteria) - 1, DGET(data,"evt_start",_xlnm.Criteria)),0)</f>
        <v>18</v>
      </c>
      <c r="R11" s="72"/>
      <c r="S11" s="61" t="s">
        <v>269</v>
      </c>
    </row>
    <row r="12" spans="1:19" ht="13" x14ac:dyDescent="0.3">
      <c r="B12" s="51"/>
      <c r="D12" s="64">
        <v>45484</v>
      </c>
      <c r="E12" s="1" t="s">
        <v>48</v>
      </c>
      <c r="F12" s="1" t="s">
        <v>11</v>
      </c>
      <c r="G12" s="75" t="s">
        <v>75</v>
      </c>
      <c r="H12" s="61" t="s">
        <v>269</v>
      </c>
      <c r="I12" s="51" t="s">
        <v>25</v>
      </c>
      <c r="J12" s="60">
        <f>IF(Result_type="Aggregate Impact",J14,J13)</f>
        <v>0.14927421786356712</v>
      </c>
      <c r="K12" s="60">
        <f>IF(AND(flag_no_event=0,Q13&lt;=Q14),_xlfn.NORM.INV(K$7,Table!$K$36,Lookups!$J$12),"")</f>
        <v>5.4656272248097375</v>
      </c>
      <c r="L12" s="60">
        <f>IF(AND(flag_no_event=0,Q13&lt;=Q14),_xlfn.NORM.INV(L$7,Table!$K$36,Lookups!$J$12),"")</f>
        <v>5.7111614634729699</v>
      </c>
      <c r="M12" s="60">
        <f>IF(AND(flag_no_event=0,Q13&lt;=Q14),_xlfn.NORM.INV(M$7,Table!$K$36,Lookups!$J$12),"")</f>
        <v>5.9566957021362024</v>
      </c>
      <c r="P12" s="1" t="s">
        <v>65</v>
      </c>
      <c r="Q12" s="47">
        <f>IF(flag_no_event=0,IF(I4 = 1, DGET(data,"evt_end",_xlnm.Criteria) - 1, DGET(data,"evt_end",_xlnm.Criteria)),0)</f>
        <v>20</v>
      </c>
      <c r="R12" s="72"/>
      <c r="S12" s="61" t="s">
        <v>269</v>
      </c>
    </row>
    <row r="13" spans="1:19" ht="13" x14ac:dyDescent="0.3">
      <c r="B13" s="51"/>
      <c r="D13" s="64">
        <v>45485</v>
      </c>
      <c r="E13" s="1" t="s">
        <v>60</v>
      </c>
      <c r="F13" s="1" t="s">
        <v>32</v>
      </c>
      <c r="G13" s="75" t="s">
        <v>76</v>
      </c>
      <c r="H13" s="61" t="s">
        <v>269</v>
      </c>
      <c r="I13" s="51" t="s">
        <v>27</v>
      </c>
      <c r="J13" s="60">
        <f>IF(flag_no_event=0,DGET(data,"full_stderrevthr",_xlnm.Criteria),"")</f>
        <v>2.9743602499365798E-3</v>
      </c>
      <c r="K13" s="60"/>
      <c r="L13" s="60"/>
      <c r="M13" s="60"/>
      <c r="O13" s="208" t="s">
        <v>71</v>
      </c>
      <c r="P13" s="1" t="s">
        <v>64</v>
      </c>
      <c r="Q13" s="47">
        <f>IF(flag_no_event=0,IF(I4 = 1, DGET(data,"full_evt_start",_xlnm.Criteria) - 1, DGET(data,"full_evt_start",_xlnm.Criteria)),0)</f>
        <v>18</v>
      </c>
      <c r="R13" s="72"/>
      <c r="S13" s="61" t="s">
        <v>269</v>
      </c>
    </row>
    <row r="14" spans="1:19" ht="13" x14ac:dyDescent="0.3">
      <c r="B14" s="51"/>
      <c r="D14" s="64">
        <v>45496</v>
      </c>
      <c r="E14" s="1" t="s">
        <v>49</v>
      </c>
      <c r="F14" s="1" t="s">
        <v>12</v>
      </c>
      <c r="G14" s="75" t="s">
        <v>77</v>
      </c>
      <c r="H14" s="61" t="s">
        <v>269</v>
      </c>
      <c r="I14" s="51" t="s">
        <v>26</v>
      </c>
      <c r="J14" s="60">
        <f>IF(flag_no_event=0,J13*Called/1000,"")</f>
        <v>0.14927421786356712</v>
      </c>
      <c r="K14" s="60"/>
      <c r="L14" s="60"/>
      <c r="M14" s="60"/>
      <c r="O14" s="208"/>
      <c r="P14" s="1" t="s">
        <v>65</v>
      </c>
      <c r="Q14" s="47">
        <f>IF(flag_no_event=0,IF(I4 = 1, DGET(data,"full_evt_end",_xlnm.Criteria) - 1, DGET(data,"full_evt_end",_xlnm.Criteria)),0)</f>
        <v>20</v>
      </c>
      <c r="R14" s="72"/>
      <c r="S14" s="61" t="s">
        <v>269</v>
      </c>
    </row>
    <row r="15" spans="1:19" ht="13" x14ac:dyDescent="0.3">
      <c r="B15" s="51"/>
      <c r="D15" s="64">
        <v>45539</v>
      </c>
      <c r="E15" s="1" t="s">
        <v>50</v>
      </c>
      <c r="F15" s="1" t="s">
        <v>13</v>
      </c>
      <c r="G15" s="75" t="s">
        <v>78</v>
      </c>
      <c r="H15" s="61" t="s">
        <v>269</v>
      </c>
      <c r="I15" s="51"/>
      <c r="P15" s="1" t="s">
        <v>270</v>
      </c>
      <c r="Q15" s="1">
        <f>IF(AND(NOT(C4=D18),NOT(C4=D21),NOT(C4=D25),NOT(F4=G8)),1,0)</f>
        <v>0</v>
      </c>
      <c r="R15" s="72"/>
      <c r="S15" s="61" t="s">
        <v>269</v>
      </c>
    </row>
    <row r="16" spans="1:19" ht="13" x14ac:dyDescent="0.3">
      <c r="B16" s="51"/>
      <c r="D16" s="64">
        <v>45540</v>
      </c>
      <c r="E16" s="1" t="s">
        <v>61</v>
      </c>
      <c r="F16" s="64"/>
      <c r="G16" s="75" t="s">
        <v>79</v>
      </c>
      <c r="H16" s="61" t="s">
        <v>269</v>
      </c>
      <c r="I16" s="73"/>
      <c r="J16" s="47" t="s">
        <v>15</v>
      </c>
      <c r="K16" s="47" t="s">
        <v>24</v>
      </c>
      <c r="L16" s="47" t="s">
        <v>20</v>
      </c>
      <c r="M16" s="47" t="s">
        <v>21</v>
      </c>
      <c r="N16" s="47" t="s">
        <v>22</v>
      </c>
      <c r="O16" s="47" t="s">
        <v>23</v>
      </c>
      <c r="P16" s="47" t="s">
        <v>249</v>
      </c>
      <c r="Q16" s="47" t="s">
        <v>67</v>
      </c>
      <c r="R16" s="74" t="s">
        <v>250</v>
      </c>
      <c r="S16" s="61" t="s">
        <v>269</v>
      </c>
    </row>
    <row r="17" spans="2:21" ht="13" x14ac:dyDescent="0.3">
      <c r="B17" s="51"/>
      <c r="D17" s="64">
        <v>45541</v>
      </c>
      <c r="E17" s="1" t="s">
        <v>62</v>
      </c>
      <c r="G17" s="75" t="s">
        <v>80</v>
      </c>
      <c r="H17" s="61" t="s">
        <v>269</v>
      </c>
      <c r="I17" s="73">
        <v>1</v>
      </c>
      <c r="J17" s="89">
        <f>Table!L9</f>
        <v>70.682968139648395</v>
      </c>
      <c r="K17" s="47" t="str">
        <f t="shared" ref="K17:K40" si="0">IF(AND(I17&gt;=$Q$13,I17&lt;=$Q$14),2,IF(AND(I17&gt;=$Q$11,I17&lt;=$Q$12),1,""))</f>
        <v/>
      </c>
      <c r="L17" s="60" t="str">
        <f>IF($K17=2,Table!I9,"")</f>
        <v/>
      </c>
      <c r="M17" s="47" t="str">
        <f>IF($K17=2,Table!J9,"")</f>
        <v/>
      </c>
      <c r="N17" s="47" t="str">
        <f>IF($K17=2,Table!K9,"")</f>
        <v/>
      </c>
      <c r="O17" s="47" t="str">
        <f t="shared" ref="O17:O40" si="1">IF($K17=2,J17,"")</f>
        <v/>
      </c>
      <c r="P17" s="60" t="str">
        <f>IF($K17=2,Table!M9,"")</f>
        <v/>
      </c>
      <c r="Q17" s="60" t="str">
        <f>IF($K17=2,Table!N9,"")</f>
        <v/>
      </c>
      <c r="R17" s="90" t="str">
        <f>IF($K17=2,Table!O9,"")</f>
        <v/>
      </c>
      <c r="S17" s="61" t="s">
        <v>269</v>
      </c>
    </row>
    <row r="18" spans="2:21" ht="13" x14ac:dyDescent="0.3">
      <c r="B18" s="51"/>
      <c r="D18" s="64">
        <v>45558</v>
      </c>
      <c r="E18" s="1" t="s">
        <v>51</v>
      </c>
      <c r="G18" s="75" t="s">
        <v>81</v>
      </c>
      <c r="H18" s="61" t="s">
        <v>269</v>
      </c>
      <c r="I18" s="73">
        <f>I17+1</f>
        <v>2</v>
      </c>
      <c r="J18" s="89">
        <f>Table!L10</f>
        <v>69.397323608398395</v>
      </c>
      <c r="K18" s="47" t="str">
        <f t="shared" si="0"/>
        <v/>
      </c>
      <c r="L18" s="60" t="str">
        <f>IF($K18=2,Table!I10,"")</f>
        <v/>
      </c>
      <c r="M18" s="47" t="str">
        <f>IF($K18=2,Table!J10,"")</f>
        <v/>
      </c>
      <c r="N18" s="47" t="str">
        <f>IF($K18=2,Table!K10,"")</f>
        <v/>
      </c>
      <c r="O18" s="47" t="str">
        <f t="shared" si="1"/>
        <v/>
      </c>
      <c r="P18" s="60" t="str">
        <f>IF($K18=2,Table!M10,"")</f>
        <v/>
      </c>
      <c r="Q18" s="60" t="str">
        <f>IF($K18=2,Table!N10,"")</f>
        <v/>
      </c>
      <c r="R18" s="90" t="str">
        <f>IF($K18=2,Table!O10,"")</f>
        <v/>
      </c>
      <c r="S18" s="61" t="s">
        <v>269</v>
      </c>
    </row>
    <row r="19" spans="2:21" ht="13" x14ac:dyDescent="0.3">
      <c r="B19" s="51"/>
      <c r="D19" s="64">
        <v>45559</v>
      </c>
      <c r="E19" s="1" t="s">
        <v>52</v>
      </c>
      <c r="G19" s="75" t="s">
        <v>82</v>
      </c>
      <c r="H19" s="61" t="s">
        <v>269</v>
      </c>
      <c r="I19" s="73">
        <f t="shared" ref="I19:I40" si="2">I18+1</f>
        <v>3</v>
      </c>
      <c r="J19" s="89">
        <f>Table!L11</f>
        <v>68.081161499023395</v>
      </c>
      <c r="K19" s="47" t="str">
        <f t="shared" si="0"/>
        <v/>
      </c>
      <c r="L19" s="60" t="str">
        <f>IF($K19=2,Table!I11,"")</f>
        <v/>
      </c>
      <c r="M19" s="47" t="str">
        <f>IF($K19=2,Table!J11,"")</f>
        <v/>
      </c>
      <c r="N19" s="47" t="str">
        <f>IF($K19=2,Table!K11,"")</f>
        <v/>
      </c>
      <c r="O19" s="47" t="str">
        <f t="shared" si="1"/>
        <v/>
      </c>
      <c r="P19" s="60" t="str">
        <f>IF($K19=2,Table!M11,"")</f>
        <v/>
      </c>
      <c r="Q19" s="60" t="str">
        <f>IF($K19=2,Table!N11,"")</f>
        <v/>
      </c>
      <c r="R19" s="90" t="str">
        <f>IF($K19=2,Table!O11,"")</f>
        <v/>
      </c>
      <c r="S19" s="61" t="s">
        <v>269</v>
      </c>
    </row>
    <row r="20" spans="2:21" ht="13" x14ac:dyDescent="0.3">
      <c r="B20" s="51"/>
      <c r="D20" s="64">
        <v>45566</v>
      </c>
      <c r="E20" s="1" t="s">
        <v>53</v>
      </c>
      <c r="G20" s="72" t="s">
        <v>83</v>
      </c>
      <c r="H20" s="61" t="s">
        <v>269</v>
      </c>
      <c r="I20" s="73">
        <f t="shared" si="2"/>
        <v>4</v>
      </c>
      <c r="J20" s="89">
        <f>Table!L12</f>
        <v>67.052894592285099</v>
      </c>
      <c r="K20" s="47" t="str">
        <f t="shared" si="0"/>
        <v/>
      </c>
      <c r="L20" s="60" t="str">
        <f>IF($K20=2,Table!I12,"")</f>
        <v/>
      </c>
      <c r="M20" s="47" t="str">
        <f>IF($K20=2,Table!J12,"")</f>
        <v/>
      </c>
      <c r="N20" s="47" t="str">
        <f>IF($K20=2,Table!K12,"")</f>
        <v/>
      </c>
      <c r="O20" s="47" t="str">
        <f t="shared" si="1"/>
        <v/>
      </c>
      <c r="P20" s="60" t="str">
        <f>IF($K20=2,Table!M12,"")</f>
        <v/>
      </c>
      <c r="Q20" s="60" t="str">
        <f>IF($K20=2,Table!N12,"")</f>
        <v/>
      </c>
      <c r="R20" s="90" t="str">
        <f>IF($K20=2,Table!O12,"")</f>
        <v/>
      </c>
      <c r="S20" s="61" t="s">
        <v>269</v>
      </c>
    </row>
    <row r="21" spans="2:21" ht="13" x14ac:dyDescent="0.3">
      <c r="B21" s="51"/>
      <c r="D21" s="64">
        <v>45567</v>
      </c>
      <c r="G21" s="75" t="s">
        <v>84</v>
      </c>
      <c r="H21" s="61" t="s">
        <v>269</v>
      </c>
      <c r="I21" s="73">
        <f t="shared" si="2"/>
        <v>5</v>
      </c>
      <c r="J21" s="89">
        <f>Table!L13</f>
        <v>66.273040771484304</v>
      </c>
      <c r="K21" s="47" t="str">
        <f t="shared" si="0"/>
        <v/>
      </c>
      <c r="L21" s="60" t="str">
        <f>IF($K21=2,Table!I13,"")</f>
        <v/>
      </c>
      <c r="M21" s="47" t="str">
        <f>IF($K21=2,Table!J13,"")</f>
        <v/>
      </c>
      <c r="N21" s="47" t="str">
        <f>IF($K21=2,Table!K13,"")</f>
        <v/>
      </c>
      <c r="O21" s="47" t="str">
        <f t="shared" si="1"/>
        <v/>
      </c>
      <c r="P21" s="60" t="str">
        <f>IF($K21=2,Table!M13,"")</f>
        <v/>
      </c>
      <c r="Q21" s="60" t="str">
        <f>IF($K21=2,Table!N13,"")</f>
        <v/>
      </c>
      <c r="R21" s="90" t="str">
        <f>IF($K21=2,Table!O13,"")</f>
        <v/>
      </c>
      <c r="S21" s="61" t="s">
        <v>269</v>
      </c>
      <c r="T21" s="64"/>
      <c r="U21" s="64"/>
    </row>
    <row r="22" spans="2:21" ht="13" x14ac:dyDescent="0.3">
      <c r="B22" s="51"/>
      <c r="D22" s="64">
        <v>45568</v>
      </c>
      <c r="G22" s="75" t="s">
        <v>85</v>
      </c>
      <c r="H22" s="61" t="s">
        <v>269</v>
      </c>
      <c r="I22" s="73">
        <f t="shared" si="2"/>
        <v>6</v>
      </c>
      <c r="J22" s="89">
        <f>Table!L14</f>
        <v>64.926818847656193</v>
      </c>
      <c r="K22" s="47" t="str">
        <f t="shared" si="0"/>
        <v/>
      </c>
      <c r="L22" s="60" t="str">
        <f>IF($K22=2,Table!I14,"")</f>
        <v/>
      </c>
      <c r="M22" s="47" t="str">
        <f>IF($K22=2,Table!J14,"")</f>
        <v/>
      </c>
      <c r="N22" s="47" t="str">
        <f>IF($K22=2,Table!K14,"")</f>
        <v/>
      </c>
      <c r="O22" s="47" t="str">
        <f t="shared" si="1"/>
        <v/>
      </c>
      <c r="P22" s="60" t="str">
        <f>IF($K22=2,Table!M14,"")</f>
        <v/>
      </c>
      <c r="Q22" s="60" t="str">
        <f>IF($K22=2,Table!N14,"")</f>
        <v/>
      </c>
      <c r="R22" s="90" t="str">
        <f>IF($K22=2,Table!O14,"")</f>
        <v/>
      </c>
      <c r="S22" s="61" t="s">
        <v>269</v>
      </c>
      <c r="T22" s="64"/>
      <c r="U22" s="64"/>
    </row>
    <row r="23" spans="2:21" ht="13" x14ac:dyDescent="0.3">
      <c r="B23" s="51"/>
      <c r="D23" s="64">
        <v>45570</v>
      </c>
      <c r="E23" s="49"/>
      <c r="F23" s="49"/>
      <c r="G23" s="75" t="s">
        <v>86</v>
      </c>
      <c r="H23" s="61" t="s">
        <v>269</v>
      </c>
      <c r="I23" s="73">
        <f t="shared" si="2"/>
        <v>7</v>
      </c>
      <c r="J23" s="89">
        <f>Table!L15</f>
        <v>64.759582519531193</v>
      </c>
      <c r="K23" s="47" t="str">
        <f t="shared" si="0"/>
        <v/>
      </c>
      <c r="L23" s="60" t="str">
        <f>IF($K23=2,Table!I15,"")</f>
        <v/>
      </c>
      <c r="M23" s="47" t="str">
        <f>IF($K23=2,Table!J15,"")</f>
        <v/>
      </c>
      <c r="N23" s="47" t="str">
        <f>IF($K23=2,Table!K15,"")</f>
        <v/>
      </c>
      <c r="O23" s="47" t="str">
        <f t="shared" si="1"/>
        <v/>
      </c>
      <c r="P23" s="60" t="str">
        <f>IF($K23=2,Table!M15,"")</f>
        <v/>
      </c>
      <c r="Q23" s="60" t="str">
        <f>IF($K23=2,Table!N15,"")</f>
        <v/>
      </c>
      <c r="R23" s="90" t="str">
        <f>IF($K23=2,Table!O15,"")</f>
        <v/>
      </c>
      <c r="S23" s="61" t="s">
        <v>269</v>
      </c>
    </row>
    <row r="24" spans="2:21" ht="13" x14ac:dyDescent="0.3">
      <c r="B24" s="51"/>
      <c r="C24" s="49"/>
      <c r="D24" s="64">
        <v>45571</v>
      </c>
      <c r="G24" s="75" t="s">
        <v>87</v>
      </c>
      <c r="H24" s="61" t="s">
        <v>269</v>
      </c>
      <c r="I24" s="73">
        <f t="shared" si="2"/>
        <v>8</v>
      </c>
      <c r="J24" s="89">
        <f>Table!L16</f>
        <v>67.0623779296875</v>
      </c>
      <c r="K24" s="47" t="str">
        <f t="shared" si="0"/>
        <v/>
      </c>
      <c r="L24" s="60" t="str">
        <f>IF($K24=2,Table!I16,"")</f>
        <v/>
      </c>
      <c r="M24" s="47" t="str">
        <f>IF($K24=2,Table!J16,"")</f>
        <v/>
      </c>
      <c r="N24" s="47" t="str">
        <f>IF($K24=2,Table!K16,"")</f>
        <v/>
      </c>
      <c r="O24" s="47" t="str">
        <f t="shared" si="1"/>
        <v/>
      </c>
      <c r="P24" s="60" t="str">
        <f>IF($K24=2,Table!M16,"")</f>
        <v/>
      </c>
      <c r="Q24" s="60" t="str">
        <f>IF($K24=2,Table!N16,"")</f>
        <v/>
      </c>
      <c r="R24" s="90" t="str">
        <f>IF($K24=2,Table!O16,"")</f>
        <v/>
      </c>
      <c r="S24" s="61" t="s">
        <v>269</v>
      </c>
    </row>
    <row r="25" spans="2:21" ht="13" x14ac:dyDescent="0.3">
      <c r="B25" s="51"/>
      <c r="D25" s="64" t="s">
        <v>171</v>
      </c>
      <c r="G25" s="75"/>
      <c r="H25" s="61" t="s">
        <v>269</v>
      </c>
      <c r="I25" s="73">
        <f t="shared" si="2"/>
        <v>9</v>
      </c>
      <c r="J25" s="89">
        <f>Table!L17</f>
        <v>72.679061889648395</v>
      </c>
      <c r="K25" s="47" t="str">
        <f t="shared" si="0"/>
        <v/>
      </c>
      <c r="L25" s="60" t="str">
        <f>IF($K25=2,Table!I17,"")</f>
        <v/>
      </c>
      <c r="M25" s="47" t="str">
        <f>IF($K25=2,Table!J17,"")</f>
        <v/>
      </c>
      <c r="N25" s="47" t="str">
        <f>IF($K25=2,Table!K17,"")</f>
        <v/>
      </c>
      <c r="O25" s="47" t="str">
        <f t="shared" si="1"/>
        <v/>
      </c>
      <c r="P25" s="60" t="str">
        <f>IF($K25=2,Table!M17,"")</f>
        <v/>
      </c>
      <c r="Q25" s="60" t="str">
        <f>IF($K25=2,Table!N17,"")</f>
        <v/>
      </c>
      <c r="R25" s="90" t="str">
        <f>IF($K25=2,Table!O17,"")</f>
        <v/>
      </c>
      <c r="S25" s="61" t="s">
        <v>269</v>
      </c>
    </row>
    <row r="26" spans="2:21" ht="13" x14ac:dyDescent="0.3">
      <c r="B26" s="51"/>
      <c r="G26" s="75"/>
      <c r="H26" s="61" t="s">
        <v>269</v>
      </c>
      <c r="I26" s="73">
        <f t="shared" si="2"/>
        <v>10</v>
      </c>
      <c r="J26" s="89">
        <f>Table!L18</f>
        <v>78.467056274414006</v>
      </c>
      <c r="K26" s="47" t="str">
        <f t="shared" si="0"/>
        <v/>
      </c>
      <c r="L26" s="60" t="str">
        <f>IF($K26=2,Table!I18,"")</f>
        <v/>
      </c>
      <c r="M26" s="47" t="str">
        <f>IF($K26=2,Table!J18,"")</f>
        <v/>
      </c>
      <c r="N26" s="47" t="str">
        <f>IF($K26=2,Table!K18,"")</f>
        <v/>
      </c>
      <c r="O26" s="47" t="str">
        <f t="shared" si="1"/>
        <v/>
      </c>
      <c r="P26" s="60" t="str">
        <f>IF($K26=2,Table!M18,"")</f>
        <v/>
      </c>
      <c r="Q26" s="60" t="str">
        <f>IF($K26=2,Table!N18,"")</f>
        <v/>
      </c>
      <c r="R26" s="90" t="str">
        <f>IF($K26=2,Table!O18,"")</f>
        <v/>
      </c>
      <c r="S26" s="61" t="s">
        <v>269</v>
      </c>
    </row>
    <row r="27" spans="2:21" ht="13.5" thickBot="1" x14ac:dyDescent="0.35">
      <c r="B27" s="76"/>
      <c r="C27" s="52"/>
      <c r="D27" s="52"/>
      <c r="E27" s="52"/>
      <c r="F27" s="52"/>
      <c r="G27" s="77"/>
      <c r="H27" s="61" t="s">
        <v>269</v>
      </c>
      <c r="I27" s="73">
        <f t="shared" si="2"/>
        <v>11</v>
      </c>
      <c r="J27" s="89">
        <f>Table!L19</f>
        <v>84.389221191406193</v>
      </c>
      <c r="K27" s="47" t="str">
        <f t="shared" si="0"/>
        <v/>
      </c>
      <c r="L27" s="60" t="str">
        <f>IF($K27=2,Table!I19,"")</f>
        <v/>
      </c>
      <c r="M27" s="47" t="str">
        <f>IF($K27=2,Table!J19,"")</f>
        <v/>
      </c>
      <c r="N27" s="47" t="str">
        <f>IF($K27=2,Table!K19,"")</f>
        <v/>
      </c>
      <c r="O27" s="47" t="str">
        <f t="shared" si="1"/>
        <v/>
      </c>
      <c r="P27" s="60" t="str">
        <f>IF($K27=2,Table!M19,"")</f>
        <v/>
      </c>
      <c r="Q27" s="60" t="str">
        <f>IF($K27=2,Table!N19,"")</f>
        <v/>
      </c>
      <c r="R27" s="90" t="str">
        <f>IF($K27=2,Table!O19,"")</f>
        <v/>
      </c>
      <c r="S27" s="61" t="s">
        <v>269</v>
      </c>
    </row>
    <row r="28" spans="2:21" ht="13" x14ac:dyDescent="0.3">
      <c r="I28" s="73">
        <f t="shared" si="2"/>
        <v>12</v>
      </c>
      <c r="J28" s="89">
        <f>Table!L20</f>
        <v>88.980621337890597</v>
      </c>
      <c r="K28" s="47" t="str">
        <f t="shared" si="0"/>
        <v/>
      </c>
      <c r="L28" s="60" t="str">
        <f>IF($K28=2,Table!I20,"")</f>
        <v/>
      </c>
      <c r="M28" s="47" t="str">
        <f>IF($K28=2,Table!J20,"")</f>
        <v/>
      </c>
      <c r="N28" s="47" t="str">
        <f>IF($K28=2,Table!K20,"")</f>
        <v/>
      </c>
      <c r="O28" s="47" t="str">
        <f t="shared" si="1"/>
        <v/>
      </c>
      <c r="P28" s="60" t="str">
        <f>IF($K28=2,Table!M20,"")</f>
        <v/>
      </c>
      <c r="Q28" s="60" t="str">
        <f>IF($K28=2,Table!N20,"")</f>
        <v/>
      </c>
      <c r="R28" s="90" t="str">
        <f>IF($K28=2,Table!O20,"")</f>
        <v/>
      </c>
      <c r="S28" s="61" t="s">
        <v>269</v>
      </c>
    </row>
    <row r="29" spans="2:21" ht="13" x14ac:dyDescent="0.3">
      <c r="I29" s="73">
        <f t="shared" si="2"/>
        <v>13</v>
      </c>
      <c r="J29" s="89">
        <f>Table!L21</f>
        <v>92.634170532226506</v>
      </c>
      <c r="K29" s="47" t="str">
        <f t="shared" si="0"/>
        <v/>
      </c>
      <c r="L29" s="60" t="str">
        <f>IF($K29=2,Table!I21,"")</f>
        <v/>
      </c>
      <c r="M29" s="47" t="str">
        <f>IF($K29=2,Table!J21,"")</f>
        <v/>
      </c>
      <c r="N29" s="47" t="str">
        <f>IF($K29=2,Table!K21,"")</f>
        <v/>
      </c>
      <c r="O29" s="47" t="str">
        <f t="shared" si="1"/>
        <v/>
      </c>
      <c r="P29" s="60" t="str">
        <f>IF($K29=2,Table!M21,"")</f>
        <v/>
      </c>
      <c r="Q29" s="60" t="str">
        <f>IF($K29=2,Table!N21,"")</f>
        <v/>
      </c>
      <c r="R29" s="90" t="str">
        <f>IF($K29=2,Table!O21,"")</f>
        <v/>
      </c>
      <c r="S29" s="61" t="s">
        <v>269</v>
      </c>
    </row>
    <row r="30" spans="2:21" ht="13" x14ac:dyDescent="0.3">
      <c r="I30" s="73">
        <f t="shared" si="2"/>
        <v>14</v>
      </c>
      <c r="J30" s="89">
        <f>Table!L22</f>
        <v>95.633270263671804</v>
      </c>
      <c r="K30" s="47" t="str">
        <f t="shared" si="0"/>
        <v/>
      </c>
      <c r="L30" s="60" t="str">
        <f>IF($K30=2,Table!I22,"")</f>
        <v/>
      </c>
      <c r="M30" s="47" t="str">
        <f>IF($K30=2,Table!J22,"")</f>
        <v/>
      </c>
      <c r="N30" s="47" t="str">
        <f>IF($K30=2,Table!K22,"")</f>
        <v/>
      </c>
      <c r="O30" s="47" t="str">
        <f t="shared" si="1"/>
        <v/>
      </c>
      <c r="P30" s="60" t="str">
        <f>IF($K30=2,Table!M22,"")</f>
        <v/>
      </c>
      <c r="Q30" s="60" t="str">
        <f>IF($K30=2,Table!N22,"")</f>
        <v/>
      </c>
      <c r="R30" s="90" t="str">
        <f>IF($K30=2,Table!O22,"")</f>
        <v/>
      </c>
      <c r="S30" s="61" t="s">
        <v>269</v>
      </c>
    </row>
    <row r="31" spans="2:21" ht="13" x14ac:dyDescent="0.3">
      <c r="I31" s="73">
        <f t="shared" si="2"/>
        <v>15</v>
      </c>
      <c r="J31" s="89">
        <f>Table!L23</f>
        <v>97.257759094238196</v>
      </c>
      <c r="K31" s="47" t="str">
        <f t="shared" si="0"/>
        <v/>
      </c>
      <c r="L31" s="60" t="str">
        <f>IF($K31=2,Table!I23,"")</f>
        <v/>
      </c>
      <c r="M31" s="47" t="str">
        <f>IF($K31=2,Table!J23,"")</f>
        <v/>
      </c>
      <c r="N31" s="47" t="str">
        <f>IF($K31=2,Table!K23,"")</f>
        <v/>
      </c>
      <c r="O31" s="47" t="str">
        <f t="shared" si="1"/>
        <v/>
      </c>
      <c r="P31" s="60" t="str">
        <f>IF($K31=2,Table!M23,"")</f>
        <v/>
      </c>
      <c r="Q31" s="60" t="str">
        <f>IF($K31=2,Table!N23,"")</f>
        <v/>
      </c>
      <c r="R31" s="90" t="str">
        <f>IF($K31=2,Table!O23,"")</f>
        <v/>
      </c>
      <c r="S31" s="61" t="s">
        <v>269</v>
      </c>
    </row>
    <row r="32" spans="2:21" ht="13" x14ac:dyDescent="0.3">
      <c r="I32" s="73">
        <f t="shared" si="2"/>
        <v>16</v>
      </c>
      <c r="J32" s="89">
        <f>Table!L24</f>
        <v>98.520721435546804</v>
      </c>
      <c r="K32" s="47" t="str">
        <f t="shared" si="0"/>
        <v/>
      </c>
      <c r="L32" s="60" t="str">
        <f>IF($K32=2,Table!I24,"")</f>
        <v/>
      </c>
      <c r="M32" s="60" t="str">
        <f>IF($K32=2,Table!J24,"")</f>
        <v/>
      </c>
      <c r="N32" s="60" t="str">
        <f>IF($K32=2,Table!K24,"")</f>
        <v/>
      </c>
      <c r="O32" s="60" t="str">
        <f t="shared" si="1"/>
        <v/>
      </c>
      <c r="P32" s="60" t="str">
        <f>IF($K32=2,Table!M24,"")</f>
        <v/>
      </c>
      <c r="Q32" s="60" t="str">
        <f>IF($K32=2,Table!N24,"")</f>
        <v/>
      </c>
      <c r="R32" s="90" t="str">
        <f>IF($K32=2,Table!O24,"")</f>
        <v/>
      </c>
      <c r="S32" s="61" t="s">
        <v>269</v>
      </c>
    </row>
    <row r="33" spans="9:19" ht="13" x14ac:dyDescent="0.3">
      <c r="I33" s="73">
        <f t="shared" si="2"/>
        <v>17</v>
      </c>
      <c r="J33" s="89">
        <f>Table!L25</f>
        <v>98.310386657714801</v>
      </c>
      <c r="K33" s="47" t="str">
        <f t="shared" si="0"/>
        <v/>
      </c>
      <c r="L33" s="60" t="str">
        <f>IF($K33=2,Table!I25,"")</f>
        <v/>
      </c>
      <c r="M33" s="60" t="str">
        <f>IF($K33=2,Table!J25,"")</f>
        <v/>
      </c>
      <c r="N33" s="60" t="str">
        <f>IF($K33=2,Table!K25,"")</f>
        <v/>
      </c>
      <c r="O33" s="60" t="str">
        <f t="shared" si="1"/>
        <v/>
      </c>
      <c r="P33" s="60" t="str">
        <f>IF($K33=2,Table!M25,"")</f>
        <v/>
      </c>
      <c r="Q33" s="60" t="str">
        <f>IF($K33=2,Table!N25,"")</f>
        <v/>
      </c>
      <c r="R33" s="90" t="str">
        <f>IF($K33=2,Table!O25,"")</f>
        <v/>
      </c>
      <c r="S33" s="61" t="s">
        <v>269</v>
      </c>
    </row>
    <row r="34" spans="9:19" ht="13" x14ac:dyDescent="0.3">
      <c r="I34" s="73">
        <f t="shared" si="2"/>
        <v>18</v>
      </c>
      <c r="J34" s="89">
        <f>Table!L26</f>
        <v>96.335334777832003</v>
      </c>
      <c r="K34" s="47">
        <f t="shared" si="0"/>
        <v>2</v>
      </c>
      <c r="L34" s="60">
        <f>IF($K34=2,Table!I26,"")</f>
        <v>109.18004339218123</v>
      </c>
      <c r="M34" s="60">
        <f>IF($K34=2,Table!J26,"")</f>
        <v>101.75726418274627</v>
      </c>
      <c r="N34" s="60">
        <f>IF($K34=2,Table!K26,"")</f>
        <v>7.42277920943497</v>
      </c>
      <c r="O34" s="60">
        <f t="shared" si="1"/>
        <v>96.335334777832003</v>
      </c>
      <c r="P34" s="60">
        <f>IF($K34=2,Table!M26,"")</f>
        <v>6.9790560995936124</v>
      </c>
      <c r="Q34" s="60">
        <f>IF($K34=2,Table!N26,"")</f>
        <v>7.42277920943497</v>
      </c>
      <c r="R34" s="90">
        <f>IF($K34=2,Table!O26,"")</f>
        <v>7.8665023192763268</v>
      </c>
      <c r="S34" s="61" t="s">
        <v>269</v>
      </c>
    </row>
    <row r="35" spans="9:19" ht="13" x14ac:dyDescent="0.3">
      <c r="I35" s="73">
        <f t="shared" si="2"/>
        <v>19</v>
      </c>
      <c r="J35" s="89">
        <f>Table!L27</f>
        <v>91.260566711425696</v>
      </c>
      <c r="K35" s="47">
        <f t="shared" si="0"/>
        <v>2</v>
      </c>
      <c r="L35" s="60">
        <f>IF($K35=2,Table!I27,"")</f>
        <v>111.73489584589002</v>
      </c>
      <c r="M35" s="60">
        <f>IF($K35=2,Table!J27,"")</f>
        <v>105.12230378074946</v>
      </c>
      <c r="N35" s="60">
        <f>IF($K35=2,Table!K27,"")</f>
        <v>6.6125920651405572</v>
      </c>
      <c r="O35" s="60">
        <f t="shared" si="1"/>
        <v>91.260566711425696</v>
      </c>
      <c r="P35" s="60">
        <f>IF($K35=2,Table!M27,"")</f>
        <v>6.1830716455802266</v>
      </c>
      <c r="Q35" s="60">
        <f>IF($K35=2,Table!N27,"")</f>
        <v>6.6125920651405572</v>
      </c>
      <c r="R35" s="90">
        <f>IF($K35=2,Table!O27,"")</f>
        <v>7.0421121107786808</v>
      </c>
      <c r="S35" s="61" t="s">
        <v>269</v>
      </c>
    </row>
    <row r="36" spans="9:19" ht="13" x14ac:dyDescent="0.3">
      <c r="I36" s="73">
        <f t="shared" si="2"/>
        <v>20</v>
      </c>
      <c r="J36" s="89">
        <f>Table!L28</f>
        <v>86.030158996582003</v>
      </c>
      <c r="K36" s="47">
        <f t="shared" si="0"/>
        <v>2</v>
      </c>
      <c r="L36" s="60">
        <f>IF($K36=2,Table!I28,"")</f>
        <v>101.69427472972838</v>
      </c>
      <c r="M36" s="60">
        <f>IF($K36=2,Table!J28,"")</f>
        <v>98.596161613884988</v>
      </c>
      <c r="N36" s="60">
        <f>IF($K36=2,Table!K28,"")</f>
        <v>3.098113115843383</v>
      </c>
      <c r="O36" s="60">
        <f t="shared" si="1"/>
        <v>86.030158996582003</v>
      </c>
      <c r="P36" s="60">
        <f>IF($K36=2,Table!M28,"")</f>
        <v>2.6966088237427162</v>
      </c>
      <c r="Q36" s="60">
        <f>IF($K36=2,Table!N28,"")</f>
        <v>3.098113115843383</v>
      </c>
      <c r="R36" s="90">
        <f>IF($K36=2,Table!O28,"")</f>
        <v>3.4996175949051946</v>
      </c>
      <c r="S36" s="61" t="s">
        <v>269</v>
      </c>
    </row>
    <row r="37" spans="9:19" ht="13" x14ac:dyDescent="0.3">
      <c r="I37" s="73">
        <f t="shared" si="2"/>
        <v>21</v>
      </c>
      <c r="J37" s="89">
        <f>Table!L29</f>
        <v>82.4771728515625</v>
      </c>
      <c r="K37" s="47" t="str">
        <f t="shared" si="0"/>
        <v/>
      </c>
      <c r="L37" s="60" t="str">
        <f>IF($K37=2,Table!I29,"")</f>
        <v/>
      </c>
      <c r="M37" s="47" t="str">
        <f>IF($K37=2,Table!J29,"")</f>
        <v/>
      </c>
      <c r="N37" s="47" t="str">
        <f>IF($K37=2,Table!K29,"")</f>
        <v/>
      </c>
      <c r="O37" s="47" t="str">
        <f t="shared" si="1"/>
        <v/>
      </c>
      <c r="P37" s="60" t="str">
        <f>IF($K37=2,Table!M29,"")</f>
        <v/>
      </c>
      <c r="Q37" s="60" t="str">
        <f>IF($K37=2,Table!N29,"")</f>
        <v/>
      </c>
      <c r="R37" s="90" t="str">
        <f>IF($K37=2,Table!O29,"")</f>
        <v/>
      </c>
      <c r="S37" s="61" t="s">
        <v>269</v>
      </c>
    </row>
    <row r="38" spans="9:19" ht="13" x14ac:dyDescent="0.3">
      <c r="I38" s="73">
        <f t="shared" si="2"/>
        <v>22</v>
      </c>
      <c r="J38" s="89">
        <f>Table!L30</f>
        <v>79.877616882324205</v>
      </c>
      <c r="K38" s="47" t="str">
        <f t="shared" si="0"/>
        <v/>
      </c>
      <c r="L38" s="60" t="str">
        <f>IF($K38=2,Table!I30,"")</f>
        <v/>
      </c>
      <c r="M38" s="47" t="str">
        <f>IF($K38=2,Table!J30,"")</f>
        <v/>
      </c>
      <c r="N38" s="47" t="str">
        <f>IF($K38=2,Table!K30,"")</f>
        <v/>
      </c>
      <c r="O38" s="47" t="str">
        <f t="shared" si="1"/>
        <v/>
      </c>
      <c r="P38" s="60" t="str">
        <f>IF($K38=2,Table!M30,"")</f>
        <v/>
      </c>
      <c r="Q38" s="60" t="str">
        <f>IF($K38=2,Table!N30,"")</f>
        <v/>
      </c>
      <c r="R38" s="90" t="str">
        <f>IF($K38=2,Table!O30,"")</f>
        <v/>
      </c>
      <c r="S38" s="61" t="s">
        <v>269</v>
      </c>
    </row>
    <row r="39" spans="9:19" ht="13" x14ac:dyDescent="0.3">
      <c r="I39" s="73">
        <f t="shared" si="2"/>
        <v>23</v>
      </c>
      <c r="J39" s="89">
        <f>Table!L31</f>
        <v>77.127761840820298</v>
      </c>
      <c r="K39" s="47" t="str">
        <f t="shared" si="0"/>
        <v/>
      </c>
      <c r="L39" s="60" t="str">
        <f>IF($K39=2,Table!I31,"")</f>
        <v/>
      </c>
      <c r="M39" s="47" t="str">
        <f>IF($K39=2,Table!J31,"")</f>
        <v/>
      </c>
      <c r="N39" s="47" t="str">
        <f>IF($K39=2,Table!K31,"")</f>
        <v/>
      </c>
      <c r="O39" s="47" t="str">
        <f t="shared" si="1"/>
        <v/>
      </c>
      <c r="P39" s="60" t="str">
        <f>IF($K39=2,Table!M31,"")</f>
        <v/>
      </c>
      <c r="Q39" s="60" t="str">
        <f>IF($K39=2,Table!N31,"")</f>
        <v/>
      </c>
      <c r="R39" s="90" t="str">
        <f>IF($K39=2,Table!O31,"")</f>
        <v/>
      </c>
      <c r="S39" s="61" t="s">
        <v>269</v>
      </c>
    </row>
    <row r="40" spans="9:19" ht="13" x14ac:dyDescent="0.3">
      <c r="I40" s="73">
        <f t="shared" si="2"/>
        <v>24</v>
      </c>
      <c r="J40" s="89">
        <f>Table!L32</f>
        <v>75.314590454101506</v>
      </c>
      <c r="K40" s="47" t="str">
        <f t="shared" si="0"/>
        <v/>
      </c>
      <c r="L40" s="60" t="str">
        <f>IF($K40=2,Table!I32,"")</f>
        <v/>
      </c>
      <c r="M40" s="47" t="str">
        <f>IF($K40=2,Table!J32,"")</f>
        <v/>
      </c>
      <c r="N40" s="47" t="str">
        <f>IF($K40=2,Table!K32,"")</f>
        <v/>
      </c>
      <c r="O40" s="47" t="str">
        <f t="shared" si="1"/>
        <v/>
      </c>
      <c r="P40" s="60" t="str">
        <f>IF($K40=2,Table!M32,"")</f>
        <v/>
      </c>
      <c r="Q40" s="60" t="str">
        <f>IF($K40=2,Table!N32,"")</f>
        <v/>
      </c>
      <c r="R40" s="90" t="str">
        <f>IF($K40=2,Table!O32,"")</f>
        <v/>
      </c>
      <c r="S40" s="61" t="s">
        <v>269</v>
      </c>
    </row>
    <row r="41" spans="9:19" ht="13.5" thickBot="1" x14ac:dyDescent="0.35">
      <c r="I41" s="78" t="s">
        <v>66</v>
      </c>
      <c r="J41" s="91"/>
      <c r="K41" s="92">
        <f>COUNTIF(K17:K40,"=2")</f>
        <v>3</v>
      </c>
      <c r="L41" s="93">
        <f>IF(Q13&lt;=Q14,AVERAGE(L17:L40),"")</f>
        <v>107.53640465593321</v>
      </c>
      <c r="M41" s="93">
        <f>IF(Q13&lt;=Q14,AVERAGE(M17:M40),"")</f>
        <v>101.82524319246023</v>
      </c>
      <c r="N41" s="93">
        <f>IF(Q13&lt;=Q14,AVERAGE(N17:N40),"")</f>
        <v>5.7111614634729699</v>
      </c>
      <c r="O41" s="93">
        <f>IF(Q13&lt;=Q14,AVERAGE(O17:O40),"")</f>
        <v>91.208686828613239</v>
      </c>
      <c r="P41" s="93">
        <f>IF(Q13&lt;=Q14,AVERAGE(P17:P40),"")</f>
        <v>5.2862455229721848</v>
      </c>
      <c r="Q41" s="93">
        <f>IF(Q13&lt;=Q14,AVERAGE(Q17:Q40),"")</f>
        <v>5.7111614634729699</v>
      </c>
      <c r="R41" s="94">
        <f>IF(Q13&lt;=Q13,AVERAGE(R17:R40),"")</f>
        <v>6.1360773416534009</v>
      </c>
      <c r="S41" s="61" t="s">
        <v>269</v>
      </c>
    </row>
    <row r="51" spans="2:14" x14ac:dyDescent="0.25">
      <c r="B51" s="48"/>
    </row>
    <row r="54" spans="2:14" x14ac:dyDescent="0.25">
      <c r="D54" s="64"/>
    </row>
    <row r="55" spans="2:14" x14ac:dyDescent="0.25">
      <c r="D55" s="64"/>
    </row>
    <row r="56" spans="2:14" x14ac:dyDescent="0.25">
      <c r="D56" s="64"/>
    </row>
    <row r="57" spans="2:14" x14ac:dyDescent="0.25">
      <c r="D57" s="64"/>
    </row>
    <row r="58" spans="2:14" x14ac:dyDescent="0.25">
      <c r="D58" s="64"/>
    </row>
    <row r="59" spans="2:14" x14ac:dyDescent="0.25">
      <c r="D59" s="64"/>
    </row>
    <row r="60" spans="2:14" x14ac:dyDescent="0.25">
      <c r="D60" s="64"/>
    </row>
    <row r="61" spans="2:14" x14ac:dyDescent="0.25">
      <c r="D61" s="64"/>
      <c r="L61" s="64"/>
      <c r="N61" s="63"/>
    </row>
    <row r="62" spans="2:14" x14ac:dyDescent="0.25">
      <c r="D62" s="64"/>
      <c r="L62" s="64"/>
      <c r="N62" s="63"/>
    </row>
    <row r="63" spans="2:14" x14ac:dyDescent="0.25">
      <c r="D63" s="64"/>
      <c r="L63" s="64"/>
      <c r="N63" s="63"/>
    </row>
    <row r="64" spans="2:14" x14ac:dyDescent="0.25">
      <c r="D64" s="64"/>
      <c r="L64" s="64"/>
      <c r="N64" s="63"/>
    </row>
    <row r="65" spans="4:14" x14ac:dyDescent="0.25">
      <c r="D65" s="64"/>
      <c r="L65" s="64"/>
      <c r="N65" s="63"/>
    </row>
    <row r="66" spans="4:14" x14ac:dyDescent="0.25">
      <c r="D66" s="64"/>
      <c r="L66" s="64"/>
      <c r="N66" s="63"/>
    </row>
    <row r="67" spans="4:14" x14ac:dyDescent="0.25">
      <c r="D67" s="64"/>
      <c r="L67" s="64"/>
      <c r="N67" s="63"/>
    </row>
    <row r="68" spans="4:14" x14ac:dyDescent="0.25">
      <c r="D68" s="64"/>
      <c r="L68" s="64"/>
      <c r="N68" s="63"/>
    </row>
    <row r="69" spans="4:14" x14ac:dyDescent="0.25">
      <c r="D69" s="64"/>
      <c r="L69" s="64"/>
      <c r="N69" s="63"/>
    </row>
    <row r="70" spans="4:14" x14ac:dyDescent="0.25">
      <c r="D70" s="64"/>
      <c r="L70" s="64"/>
      <c r="N70" s="63"/>
    </row>
    <row r="71" spans="4:14" x14ac:dyDescent="0.25">
      <c r="D71" s="64"/>
      <c r="L71" s="64"/>
      <c r="N71" s="63"/>
    </row>
    <row r="72" spans="4:14" x14ac:dyDescent="0.25">
      <c r="D72" s="64"/>
      <c r="L72" s="64"/>
      <c r="N72" s="63"/>
    </row>
    <row r="73" spans="4:14" x14ac:dyDescent="0.25">
      <c r="D73" s="64"/>
      <c r="L73" s="64"/>
      <c r="N73" s="63"/>
    </row>
    <row r="74" spans="4:14" x14ac:dyDescent="0.25">
      <c r="D74" s="64"/>
      <c r="L74" s="64"/>
      <c r="N74" s="63"/>
    </row>
    <row r="75" spans="4:14" x14ac:dyDescent="0.25">
      <c r="D75" s="64"/>
      <c r="L75" s="64"/>
      <c r="N75" s="63"/>
    </row>
    <row r="76" spans="4:14" x14ac:dyDescent="0.25">
      <c r="D76" s="64"/>
      <c r="L76" s="64"/>
      <c r="N76" s="63"/>
    </row>
    <row r="77" spans="4:14" x14ac:dyDescent="0.25">
      <c r="D77" s="64"/>
      <c r="L77" s="64"/>
      <c r="N77" s="63"/>
    </row>
    <row r="78" spans="4:14" x14ac:dyDescent="0.25">
      <c r="D78" s="64"/>
      <c r="L78" s="64"/>
      <c r="N78" s="63"/>
    </row>
    <row r="79" spans="4:14" x14ac:dyDescent="0.25">
      <c r="D79" s="64"/>
      <c r="L79" s="64"/>
      <c r="N79" s="63"/>
    </row>
    <row r="80" spans="4:14" x14ac:dyDescent="0.25">
      <c r="D80" s="64"/>
      <c r="L80" s="64"/>
      <c r="N80" s="63"/>
    </row>
    <row r="81" spans="4:14" x14ac:dyDescent="0.25">
      <c r="D81" s="64"/>
      <c r="L81" s="64"/>
      <c r="N81" s="63"/>
    </row>
    <row r="82" spans="4:14" x14ac:dyDescent="0.25">
      <c r="D82" s="64"/>
      <c r="L82" s="64"/>
      <c r="N82" s="63"/>
    </row>
    <row r="83" spans="4:14" x14ac:dyDescent="0.25">
      <c r="D83" s="64"/>
      <c r="L83" s="64"/>
      <c r="N83" s="63"/>
    </row>
    <row r="84" spans="4:14" x14ac:dyDescent="0.25">
      <c r="D84" s="64"/>
      <c r="L84" s="64"/>
      <c r="N84" s="63"/>
    </row>
    <row r="85" spans="4:14" x14ac:dyDescent="0.25">
      <c r="D85" s="64"/>
      <c r="L85" s="64"/>
      <c r="N85" s="63"/>
    </row>
    <row r="86" spans="4:14" x14ac:dyDescent="0.25">
      <c r="D86" s="64"/>
      <c r="L86" s="64"/>
      <c r="N86" s="63"/>
    </row>
    <row r="87" spans="4:14" x14ac:dyDescent="0.25">
      <c r="D87" s="64"/>
      <c r="L87" s="64"/>
      <c r="N87" s="63"/>
    </row>
    <row r="88" spans="4:14" x14ac:dyDescent="0.25">
      <c r="D88" s="64"/>
      <c r="L88" s="64"/>
      <c r="N88" s="63"/>
    </row>
    <row r="89" spans="4:14" x14ac:dyDescent="0.25">
      <c r="D89" s="64"/>
      <c r="L89" s="64"/>
      <c r="N89" s="63"/>
    </row>
    <row r="90" spans="4:14" x14ac:dyDescent="0.25">
      <c r="D90" s="64"/>
      <c r="L90" s="64"/>
      <c r="N90" s="63"/>
    </row>
    <row r="91" spans="4:14" x14ac:dyDescent="0.25">
      <c r="D91" s="64"/>
      <c r="L91" s="64"/>
      <c r="N91" s="63"/>
    </row>
    <row r="92" spans="4:14" x14ac:dyDescent="0.25">
      <c r="D92" s="64"/>
      <c r="L92" s="64"/>
      <c r="N92" s="63"/>
    </row>
    <row r="93" spans="4:14" x14ac:dyDescent="0.25">
      <c r="D93" s="64"/>
      <c r="L93" s="64"/>
      <c r="N93" s="63"/>
    </row>
    <row r="94" spans="4:14" x14ac:dyDescent="0.25">
      <c r="D94" s="64"/>
      <c r="L94" s="64"/>
      <c r="N94" s="63"/>
    </row>
    <row r="95" spans="4:14" x14ac:dyDescent="0.25">
      <c r="D95" s="64"/>
      <c r="L95" s="64"/>
      <c r="N95" s="63"/>
    </row>
    <row r="96" spans="4:14" x14ac:dyDescent="0.25">
      <c r="D96" s="64"/>
      <c r="L96" s="64"/>
      <c r="N96" s="63"/>
    </row>
    <row r="97" spans="4:14" x14ac:dyDescent="0.25">
      <c r="D97" s="64"/>
      <c r="L97" s="64"/>
      <c r="N97" s="63"/>
    </row>
    <row r="98" spans="4:14" x14ac:dyDescent="0.25">
      <c r="D98" s="64"/>
      <c r="L98" s="64"/>
      <c r="N98" s="63"/>
    </row>
    <row r="99" spans="4:14" x14ac:dyDescent="0.25">
      <c r="D99" s="64"/>
      <c r="L99" s="64"/>
      <c r="N99" s="63"/>
    </row>
    <row r="100" spans="4:14" x14ac:dyDescent="0.25">
      <c r="D100" s="64"/>
      <c r="L100" s="64"/>
      <c r="N100" s="63"/>
    </row>
    <row r="101" spans="4:14" x14ac:dyDescent="0.25">
      <c r="D101" s="64"/>
      <c r="L101" s="64"/>
      <c r="N101" s="63"/>
    </row>
    <row r="102" spans="4:14" x14ac:dyDescent="0.25">
      <c r="D102" s="64"/>
      <c r="L102" s="64"/>
      <c r="N102" s="63"/>
    </row>
    <row r="103" spans="4:14" x14ac:dyDescent="0.25">
      <c r="D103" s="64"/>
      <c r="L103" s="64"/>
      <c r="N103" s="63"/>
    </row>
    <row r="104" spans="4:14" x14ac:dyDescent="0.25">
      <c r="D104" s="64"/>
      <c r="L104" s="64"/>
      <c r="N104" s="63"/>
    </row>
    <row r="105" spans="4:14" x14ac:dyDescent="0.25">
      <c r="D105" s="64"/>
      <c r="L105" s="64"/>
      <c r="N105" s="63"/>
    </row>
    <row r="106" spans="4:14" x14ac:dyDescent="0.25">
      <c r="D106" s="64"/>
      <c r="L106" s="64"/>
      <c r="N106" s="63"/>
    </row>
    <row r="107" spans="4:14" x14ac:dyDescent="0.25">
      <c r="D107" s="64"/>
      <c r="L107" s="64"/>
      <c r="N107" s="63"/>
    </row>
    <row r="108" spans="4:14" x14ac:dyDescent="0.25">
      <c r="D108" s="64"/>
      <c r="L108" s="64"/>
      <c r="N108" s="63"/>
    </row>
    <row r="109" spans="4:14" x14ac:dyDescent="0.25">
      <c r="D109" s="64"/>
      <c r="L109" s="64"/>
      <c r="N109" s="63"/>
    </row>
    <row r="110" spans="4:14" x14ac:dyDescent="0.25">
      <c r="D110" s="64"/>
      <c r="L110" s="64"/>
      <c r="N110" s="63"/>
    </row>
    <row r="111" spans="4:14" x14ac:dyDescent="0.25">
      <c r="D111" s="64"/>
      <c r="L111" s="64"/>
      <c r="N111" s="63"/>
    </row>
    <row r="112" spans="4:14" x14ac:dyDescent="0.25">
      <c r="D112" s="64"/>
      <c r="L112" s="64"/>
      <c r="N112" s="63"/>
    </row>
    <row r="113" spans="4:14" x14ac:dyDescent="0.25">
      <c r="D113" s="64"/>
      <c r="L113" s="64"/>
      <c r="N113" s="63"/>
    </row>
    <row r="114" spans="4:14" x14ac:dyDescent="0.25">
      <c r="D114" s="64"/>
      <c r="L114" s="64"/>
      <c r="N114" s="63"/>
    </row>
    <row r="115" spans="4:14" x14ac:dyDescent="0.25">
      <c r="D115" s="64"/>
      <c r="L115" s="64"/>
      <c r="N115" s="63"/>
    </row>
    <row r="116" spans="4:14" x14ac:dyDescent="0.25">
      <c r="D116" s="64"/>
      <c r="L116" s="64"/>
      <c r="N116" s="63"/>
    </row>
    <row r="117" spans="4:14" x14ac:dyDescent="0.25">
      <c r="D117" s="64"/>
      <c r="L117" s="64"/>
      <c r="N117" s="63"/>
    </row>
    <row r="118" spans="4:14" x14ac:dyDescent="0.25">
      <c r="D118" s="64"/>
      <c r="L118" s="64"/>
      <c r="N118" s="63"/>
    </row>
    <row r="119" spans="4:14" x14ac:dyDescent="0.25">
      <c r="D119" s="64"/>
      <c r="L119" s="64"/>
      <c r="N119" s="63"/>
    </row>
    <row r="120" spans="4:14" x14ac:dyDescent="0.25">
      <c r="D120" s="64"/>
      <c r="L120" s="64"/>
      <c r="N120" s="63"/>
    </row>
    <row r="121" spans="4:14" x14ac:dyDescent="0.25">
      <c r="D121" s="64"/>
      <c r="L121" s="64"/>
      <c r="N121" s="63"/>
    </row>
    <row r="122" spans="4:14" x14ac:dyDescent="0.25">
      <c r="D122" s="64"/>
      <c r="L122" s="64"/>
      <c r="N122" s="63"/>
    </row>
    <row r="123" spans="4:14" x14ac:dyDescent="0.25">
      <c r="D123" s="64"/>
      <c r="L123" s="64"/>
      <c r="N123" s="63"/>
    </row>
    <row r="124" spans="4:14" x14ac:dyDescent="0.25">
      <c r="D124" s="64"/>
      <c r="L124" s="64"/>
      <c r="N124" s="63"/>
    </row>
    <row r="125" spans="4:14" x14ac:dyDescent="0.25">
      <c r="D125" s="64"/>
      <c r="L125" s="64"/>
      <c r="N125" s="63"/>
    </row>
    <row r="126" spans="4:14" x14ac:dyDescent="0.25">
      <c r="D126" s="64"/>
      <c r="L126" s="64"/>
      <c r="N126" s="63"/>
    </row>
    <row r="127" spans="4:14" x14ac:dyDescent="0.25">
      <c r="D127" s="64"/>
      <c r="L127" s="64"/>
      <c r="N127" s="63"/>
    </row>
    <row r="128" spans="4:14" x14ac:dyDescent="0.25">
      <c r="D128" s="64"/>
      <c r="L128" s="64"/>
      <c r="N128" s="63"/>
    </row>
    <row r="129" spans="4:14" x14ac:dyDescent="0.25">
      <c r="D129" s="64"/>
      <c r="L129" s="64"/>
      <c r="N129" s="63"/>
    </row>
    <row r="130" spans="4:14" x14ac:dyDescent="0.25">
      <c r="D130" s="64"/>
      <c r="L130" s="64"/>
      <c r="N130" s="63"/>
    </row>
    <row r="131" spans="4:14" x14ac:dyDescent="0.25">
      <c r="D131" s="64"/>
      <c r="L131" s="64"/>
      <c r="N131" s="63"/>
    </row>
    <row r="132" spans="4:14" x14ac:dyDescent="0.25">
      <c r="D132" s="64"/>
      <c r="L132" s="64"/>
      <c r="N132" s="63"/>
    </row>
    <row r="133" spans="4:14" x14ac:dyDescent="0.25">
      <c r="D133" s="64"/>
      <c r="L133" s="64"/>
      <c r="N133" s="63"/>
    </row>
    <row r="134" spans="4:14" x14ac:dyDescent="0.25">
      <c r="D134" s="64"/>
      <c r="L134" s="64"/>
      <c r="N134" s="63"/>
    </row>
    <row r="135" spans="4:14" x14ac:dyDescent="0.25">
      <c r="D135" s="64"/>
      <c r="L135" s="64"/>
      <c r="N135" s="63"/>
    </row>
    <row r="136" spans="4:14" x14ac:dyDescent="0.25">
      <c r="D136" s="64"/>
      <c r="L136" s="64"/>
      <c r="N136" s="63"/>
    </row>
    <row r="137" spans="4:14" x14ac:dyDescent="0.25">
      <c r="D137" s="64"/>
      <c r="L137" s="64"/>
      <c r="N137" s="63"/>
    </row>
    <row r="138" spans="4:14" x14ac:dyDescent="0.25">
      <c r="D138" s="64"/>
      <c r="L138" s="64"/>
      <c r="N138" s="63"/>
    </row>
    <row r="139" spans="4:14" x14ac:dyDescent="0.25">
      <c r="D139" s="64"/>
      <c r="L139" s="64"/>
      <c r="N139" s="63"/>
    </row>
    <row r="140" spans="4:14" x14ac:dyDescent="0.25">
      <c r="D140" s="64"/>
      <c r="L140" s="64"/>
      <c r="N140" s="63"/>
    </row>
    <row r="141" spans="4:14" x14ac:dyDescent="0.25">
      <c r="D141" s="64"/>
      <c r="L141" s="64"/>
      <c r="N141" s="63"/>
    </row>
    <row r="142" spans="4:14" x14ac:dyDescent="0.25">
      <c r="D142" s="64"/>
      <c r="L142" s="64"/>
      <c r="N142" s="63"/>
    </row>
    <row r="143" spans="4:14" x14ac:dyDescent="0.25">
      <c r="D143" s="64"/>
      <c r="L143" s="64"/>
      <c r="N143" s="63"/>
    </row>
    <row r="144" spans="4:14" x14ac:dyDescent="0.25">
      <c r="D144" s="64"/>
      <c r="L144" s="64"/>
      <c r="N144" s="63"/>
    </row>
    <row r="145" spans="4:14" x14ac:dyDescent="0.25">
      <c r="D145" s="64"/>
      <c r="L145" s="64"/>
      <c r="N145" s="63"/>
    </row>
    <row r="146" spans="4:14" x14ac:dyDescent="0.25">
      <c r="D146" s="64"/>
      <c r="L146" s="64"/>
      <c r="N146" s="63"/>
    </row>
    <row r="147" spans="4:14" x14ac:dyDescent="0.25">
      <c r="D147" s="64"/>
      <c r="L147" s="64"/>
      <c r="N147" s="63"/>
    </row>
    <row r="148" spans="4:14" x14ac:dyDescent="0.25">
      <c r="D148" s="64"/>
      <c r="L148" s="64"/>
      <c r="N148" s="63"/>
    </row>
    <row r="149" spans="4:14" x14ac:dyDescent="0.25">
      <c r="D149" s="64"/>
      <c r="L149" s="64"/>
      <c r="N149" s="63"/>
    </row>
    <row r="150" spans="4:14" x14ac:dyDescent="0.25">
      <c r="D150" s="64"/>
      <c r="L150" s="64"/>
      <c r="N150" s="63"/>
    </row>
    <row r="151" spans="4:14" x14ac:dyDescent="0.25">
      <c r="D151" s="64"/>
      <c r="L151" s="64"/>
      <c r="N151" s="63"/>
    </row>
    <row r="152" spans="4:14" x14ac:dyDescent="0.25">
      <c r="D152" s="64"/>
      <c r="L152" s="64"/>
      <c r="N152" s="63"/>
    </row>
    <row r="153" spans="4:14" x14ac:dyDescent="0.25">
      <c r="D153" s="64"/>
      <c r="L153" s="64"/>
      <c r="N153" s="63"/>
    </row>
    <row r="154" spans="4:14" x14ac:dyDescent="0.25">
      <c r="D154" s="64"/>
      <c r="L154" s="64"/>
      <c r="N154" s="63"/>
    </row>
    <row r="155" spans="4:14" x14ac:dyDescent="0.25">
      <c r="D155" s="64"/>
      <c r="L155" s="64"/>
      <c r="N155" s="63"/>
    </row>
    <row r="156" spans="4:14" x14ac:dyDescent="0.25">
      <c r="D156" s="64"/>
      <c r="L156" s="64"/>
      <c r="N156" s="63"/>
    </row>
    <row r="157" spans="4:14" x14ac:dyDescent="0.25">
      <c r="D157" s="64"/>
      <c r="L157" s="64"/>
      <c r="N157" s="63"/>
    </row>
    <row r="158" spans="4:14" x14ac:dyDescent="0.25">
      <c r="D158" s="64"/>
      <c r="L158" s="64"/>
      <c r="N158" s="63"/>
    </row>
    <row r="159" spans="4:14" x14ac:dyDescent="0.25">
      <c r="D159" s="64"/>
      <c r="L159" s="64"/>
      <c r="N159" s="63"/>
    </row>
    <row r="160" spans="4:14" x14ac:dyDescent="0.25">
      <c r="D160" s="64"/>
      <c r="L160" s="64"/>
      <c r="N160" s="63"/>
    </row>
    <row r="161" spans="4:14" x14ac:dyDescent="0.25">
      <c r="D161" s="64"/>
      <c r="L161" s="64"/>
      <c r="N161" s="63"/>
    </row>
    <row r="162" spans="4:14" x14ac:dyDescent="0.25">
      <c r="D162" s="64"/>
      <c r="L162" s="64"/>
      <c r="N162" s="63"/>
    </row>
    <row r="163" spans="4:14" x14ac:dyDescent="0.25">
      <c r="D163" s="64"/>
      <c r="L163" s="64"/>
      <c r="N163" s="63"/>
    </row>
    <row r="164" spans="4:14" x14ac:dyDescent="0.25">
      <c r="D164" s="64"/>
      <c r="L164" s="64"/>
      <c r="N164" s="63"/>
    </row>
    <row r="165" spans="4:14" x14ac:dyDescent="0.25">
      <c r="D165" s="64"/>
      <c r="L165" s="64"/>
      <c r="N165" s="63"/>
    </row>
    <row r="166" spans="4:14" x14ac:dyDescent="0.25">
      <c r="D166" s="64"/>
      <c r="L166" s="64"/>
      <c r="N166" s="63"/>
    </row>
    <row r="167" spans="4:14" x14ac:dyDescent="0.25">
      <c r="D167" s="64"/>
      <c r="L167" s="64"/>
      <c r="N167" s="63"/>
    </row>
    <row r="168" spans="4:14" x14ac:dyDescent="0.25">
      <c r="D168" s="64"/>
      <c r="L168" s="64"/>
      <c r="N168" s="63"/>
    </row>
    <row r="169" spans="4:14" x14ac:dyDescent="0.25">
      <c r="D169" s="64"/>
      <c r="L169" s="64"/>
      <c r="N169" s="63"/>
    </row>
    <row r="170" spans="4:14" x14ac:dyDescent="0.25">
      <c r="D170" s="64"/>
      <c r="L170" s="64"/>
      <c r="N170" s="63"/>
    </row>
    <row r="171" spans="4:14" x14ac:dyDescent="0.25">
      <c r="D171" s="64"/>
      <c r="L171" s="64"/>
      <c r="N171" s="63"/>
    </row>
    <row r="172" spans="4:14" x14ac:dyDescent="0.25">
      <c r="D172" s="64"/>
      <c r="L172" s="64"/>
      <c r="N172" s="63"/>
    </row>
    <row r="173" spans="4:14" x14ac:dyDescent="0.25">
      <c r="D173" s="64"/>
      <c r="L173" s="64"/>
      <c r="N173" s="63"/>
    </row>
    <row r="174" spans="4:14" x14ac:dyDescent="0.25">
      <c r="D174" s="64"/>
      <c r="L174" s="64"/>
      <c r="N174" s="63"/>
    </row>
    <row r="175" spans="4:14" x14ac:dyDescent="0.25">
      <c r="D175" s="64"/>
      <c r="L175" s="64"/>
      <c r="N175" s="63"/>
    </row>
    <row r="176" spans="4:14" x14ac:dyDescent="0.25">
      <c r="D176" s="64"/>
      <c r="L176" s="64"/>
      <c r="N176" s="63"/>
    </row>
    <row r="177" spans="4:14" x14ac:dyDescent="0.25">
      <c r="D177" s="64"/>
      <c r="L177" s="64"/>
      <c r="N177" s="63"/>
    </row>
    <row r="178" spans="4:14" x14ac:dyDescent="0.25">
      <c r="D178" s="64"/>
      <c r="L178" s="64"/>
      <c r="N178" s="63"/>
    </row>
    <row r="179" spans="4:14" x14ac:dyDescent="0.25">
      <c r="D179" s="64"/>
      <c r="L179" s="64"/>
      <c r="N179" s="63"/>
    </row>
    <row r="180" spans="4:14" x14ac:dyDescent="0.25">
      <c r="D180" s="64"/>
      <c r="L180" s="64"/>
      <c r="N180" s="63"/>
    </row>
    <row r="181" spans="4:14" x14ac:dyDescent="0.25">
      <c r="D181" s="64"/>
      <c r="L181" s="64"/>
      <c r="N181" s="63"/>
    </row>
    <row r="182" spans="4:14" x14ac:dyDescent="0.25">
      <c r="D182" s="64"/>
      <c r="L182" s="64"/>
      <c r="N182" s="63"/>
    </row>
    <row r="183" spans="4:14" x14ac:dyDescent="0.25">
      <c r="D183" s="64"/>
      <c r="L183" s="64"/>
      <c r="N183" s="63"/>
    </row>
    <row r="184" spans="4:14" x14ac:dyDescent="0.25">
      <c r="D184" s="64"/>
      <c r="L184" s="64"/>
      <c r="N184" s="63"/>
    </row>
    <row r="185" spans="4:14" x14ac:dyDescent="0.25">
      <c r="D185" s="64"/>
      <c r="L185" s="64"/>
      <c r="N185" s="63"/>
    </row>
    <row r="186" spans="4:14" x14ac:dyDescent="0.25">
      <c r="D186" s="64"/>
      <c r="L186" s="64"/>
      <c r="N186" s="63"/>
    </row>
    <row r="187" spans="4:14" x14ac:dyDescent="0.25">
      <c r="D187" s="64"/>
      <c r="L187" s="64"/>
      <c r="N187" s="63"/>
    </row>
    <row r="188" spans="4:14" x14ac:dyDescent="0.25">
      <c r="D188" s="64"/>
      <c r="L188" s="64"/>
      <c r="N188" s="63"/>
    </row>
    <row r="189" spans="4:14" x14ac:dyDescent="0.25">
      <c r="D189" s="64"/>
      <c r="L189" s="64"/>
      <c r="N189" s="63"/>
    </row>
    <row r="190" spans="4:14" x14ac:dyDescent="0.25">
      <c r="D190" s="64"/>
      <c r="L190" s="64"/>
      <c r="N190" s="63"/>
    </row>
    <row r="191" spans="4:14" x14ac:dyDescent="0.25">
      <c r="D191" s="64"/>
      <c r="L191" s="64"/>
      <c r="N191" s="63"/>
    </row>
    <row r="192" spans="4:14" x14ac:dyDescent="0.25">
      <c r="D192" s="64"/>
      <c r="L192" s="64"/>
      <c r="N192" s="63"/>
    </row>
    <row r="193" spans="4:14" x14ac:dyDescent="0.25">
      <c r="D193" s="64"/>
      <c r="L193" s="64"/>
      <c r="N193" s="63"/>
    </row>
    <row r="194" spans="4:14" x14ac:dyDescent="0.25">
      <c r="D194" s="64"/>
      <c r="L194" s="64"/>
      <c r="N194" s="63"/>
    </row>
    <row r="195" spans="4:14" x14ac:dyDescent="0.25">
      <c r="D195" s="64"/>
      <c r="L195" s="64"/>
      <c r="N195" s="63"/>
    </row>
    <row r="196" spans="4:14" x14ac:dyDescent="0.25">
      <c r="D196" s="64"/>
      <c r="L196" s="64"/>
      <c r="N196" s="63"/>
    </row>
    <row r="197" spans="4:14" x14ac:dyDescent="0.25">
      <c r="D197" s="64"/>
      <c r="L197" s="64"/>
      <c r="N197" s="63"/>
    </row>
    <row r="198" spans="4:14" x14ac:dyDescent="0.25">
      <c r="D198" s="64"/>
      <c r="L198" s="64"/>
      <c r="N198" s="63"/>
    </row>
    <row r="199" spans="4:14" x14ac:dyDescent="0.25">
      <c r="D199" s="64"/>
      <c r="L199" s="64"/>
      <c r="N199" s="63"/>
    </row>
    <row r="200" spans="4:14" x14ac:dyDescent="0.25">
      <c r="D200" s="64"/>
      <c r="L200" s="64"/>
      <c r="N200" s="63"/>
    </row>
    <row r="201" spans="4:14" x14ac:dyDescent="0.25">
      <c r="D201" s="64"/>
      <c r="L201" s="64"/>
      <c r="N201" s="63"/>
    </row>
    <row r="202" spans="4:14" x14ac:dyDescent="0.25">
      <c r="D202" s="64"/>
      <c r="L202" s="64"/>
      <c r="N202" s="63"/>
    </row>
    <row r="203" spans="4:14" x14ac:dyDescent="0.25">
      <c r="D203" s="64"/>
      <c r="L203" s="64"/>
      <c r="N203" s="63"/>
    </row>
    <row r="204" spans="4:14" x14ac:dyDescent="0.25">
      <c r="D204" s="64"/>
      <c r="L204" s="64"/>
      <c r="N204" s="63"/>
    </row>
    <row r="205" spans="4:14" x14ac:dyDescent="0.25">
      <c r="D205" s="64"/>
      <c r="L205" s="64"/>
      <c r="N205" s="63"/>
    </row>
    <row r="206" spans="4:14" x14ac:dyDescent="0.25">
      <c r="D206" s="64"/>
      <c r="L206" s="64"/>
      <c r="N206" s="63"/>
    </row>
    <row r="207" spans="4:14" x14ac:dyDescent="0.25">
      <c r="D207" s="64"/>
      <c r="L207" s="64"/>
      <c r="N207" s="63"/>
    </row>
    <row r="208" spans="4:14" x14ac:dyDescent="0.25">
      <c r="D208" s="64"/>
      <c r="L208" s="64"/>
      <c r="N208" s="63"/>
    </row>
    <row r="209" spans="4:14" x14ac:dyDescent="0.25">
      <c r="D209" s="64"/>
      <c r="L209" s="64"/>
      <c r="N209" s="63"/>
    </row>
    <row r="210" spans="4:14" x14ac:dyDescent="0.25">
      <c r="D210" s="64"/>
      <c r="L210" s="64"/>
      <c r="N210" s="63"/>
    </row>
    <row r="211" spans="4:14" x14ac:dyDescent="0.25">
      <c r="D211" s="64"/>
      <c r="L211" s="64"/>
      <c r="N211" s="63"/>
    </row>
    <row r="212" spans="4:14" x14ac:dyDescent="0.25">
      <c r="D212" s="64"/>
      <c r="L212" s="64"/>
      <c r="N212" s="63"/>
    </row>
    <row r="213" spans="4:14" x14ac:dyDescent="0.25">
      <c r="D213" s="64"/>
      <c r="L213" s="64"/>
      <c r="N213" s="63"/>
    </row>
    <row r="214" spans="4:14" x14ac:dyDescent="0.25">
      <c r="D214" s="64"/>
      <c r="L214" s="64"/>
      <c r="N214" s="63"/>
    </row>
    <row r="215" spans="4:14" x14ac:dyDescent="0.25">
      <c r="D215" s="64"/>
      <c r="L215" s="64"/>
      <c r="N215" s="63"/>
    </row>
    <row r="216" spans="4:14" x14ac:dyDescent="0.25">
      <c r="D216" s="64"/>
      <c r="L216" s="64"/>
      <c r="N216" s="63"/>
    </row>
    <row r="217" spans="4:14" x14ac:dyDescent="0.25">
      <c r="D217" s="64"/>
      <c r="L217" s="64"/>
      <c r="N217" s="63"/>
    </row>
    <row r="218" spans="4:14" x14ac:dyDescent="0.25">
      <c r="D218" s="64"/>
      <c r="L218" s="64"/>
      <c r="N218" s="63"/>
    </row>
    <row r="219" spans="4:14" x14ac:dyDescent="0.25">
      <c r="D219" s="64"/>
      <c r="L219" s="64"/>
      <c r="N219" s="63"/>
    </row>
    <row r="220" spans="4:14" x14ac:dyDescent="0.25">
      <c r="D220" s="64"/>
      <c r="L220" s="64"/>
      <c r="N220" s="63"/>
    </row>
    <row r="221" spans="4:14" x14ac:dyDescent="0.25">
      <c r="D221" s="64"/>
      <c r="L221" s="64"/>
      <c r="N221" s="63"/>
    </row>
    <row r="222" spans="4:14" x14ac:dyDescent="0.25">
      <c r="D222" s="64"/>
      <c r="L222" s="64"/>
      <c r="N222" s="63"/>
    </row>
    <row r="223" spans="4:14" x14ac:dyDescent="0.25">
      <c r="D223" s="64"/>
      <c r="L223" s="64"/>
      <c r="N223" s="63"/>
    </row>
    <row r="224" spans="4:14" x14ac:dyDescent="0.25">
      <c r="D224" s="64"/>
      <c r="L224" s="64"/>
      <c r="N224" s="63"/>
    </row>
    <row r="225" spans="4:14" x14ac:dyDescent="0.25">
      <c r="D225" s="64"/>
      <c r="L225" s="64"/>
      <c r="N225" s="63"/>
    </row>
    <row r="226" spans="4:14" x14ac:dyDescent="0.25">
      <c r="D226" s="64"/>
      <c r="L226" s="64"/>
      <c r="N226" s="63"/>
    </row>
    <row r="227" spans="4:14" x14ac:dyDescent="0.25">
      <c r="D227" s="64"/>
      <c r="L227" s="64"/>
      <c r="N227" s="63"/>
    </row>
    <row r="228" spans="4:14" x14ac:dyDescent="0.25">
      <c r="D228" s="64"/>
      <c r="L228" s="64"/>
      <c r="N228" s="63"/>
    </row>
    <row r="229" spans="4:14" x14ac:dyDescent="0.25">
      <c r="D229" s="64"/>
      <c r="L229" s="64"/>
      <c r="N229" s="63"/>
    </row>
    <row r="230" spans="4:14" x14ac:dyDescent="0.25">
      <c r="D230" s="64"/>
      <c r="L230" s="64"/>
      <c r="N230" s="63"/>
    </row>
    <row r="231" spans="4:14" x14ac:dyDescent="0.25">
      <c r="D231" s="64"/>
      <c r="L231" s="64"/>
      <c r="N231" s="63"/>
    </row>
    <row r="232" spans="4:14" x14ac:dyDescent="0.25">
      <c r="D232" s="64"/>
      <c r="L232" s="64"/>
      <c r="N232" s="63"/>
    </row>
    <row r="233" spans="4:14" x14ac:dyDescent="0.25">
      <c r="D233" s="64"/>
      <c r="L233" s="64"/>
      <c r="N233" s="63"/>
    </row>
    <row r="234" spans="4:14" x14ac:dyDescent="0.25">
      <c r="D234" s="64"/>
      <c r="L234" s="64"/>
      <c r="N234" s="63"/>
    </row>
    <row r="235" spans="4:14" x14ac:dyDescent="0.25">
      <c r="D235" s="64"/>
      <c r="L235" s="64"/>
      <c r="N235" s="63"/>
    </row>
    <row r="236" spans="4:14" x14ac:dyDescent="0.25">
      <c r="D236" s="64"/>
      <c r="L236" s="64"/>
      <c r="N236" s="63"/>
    </row>
    <row r="237" spans="4:14" x14ac:dyDescent="0.25">
      <c r="D237" s="64"/>
      <c r="L237" s="64"/>
      <c r="N237" s="63"/>
    </row>
    <row r="238" spans="4:14" x14ac:dyDescent="0.25">
      <c r="D238" s="64"/>
      <c r="L238" s="64"/>
      <c r="N238" s="63"/>
    </row>
    <row r="239" spans="4:14" x14ac:dyDescent="0.25">
      <c r="D239" s="64"/>
      <c r="L239" s="64"/>
      <c r="N239" s="63"/>
    </row>
    <row r="240" spans="4:14" x14ac:dyDescent="0.25">
      <c r="D240" s="64"/>
      <c r="L240" s="64"/>
      <c r="N240" s="63"/>
    </row>
    <row r="241" spans="4:14" x14ac:dyDescent="0.25">
      <c r="D241" s="64"/>
      <c r="L241" s="64"/>
      <c r="N241" s="63"/>
    </row>
    <row r="242" spans="4:14" x14ac:dyDescent="0.25">
      <c r="D242" s="64"/>
      <c r="L242" s="64"/>
      <c r="N242" s="63"/>
    </row>
    <row r="243" spans="4:14" x14ac:dyDescent="0.25">
      <c r="D243" s="64"/>
      <c r="L243" s="64"/>
      <c r="N243" s="63"/>
    </row>
    <row r="244" spans="4:14" x14ac:dyDescent="0.25">
      <c r="D244" s="64"/>
      <c r="L244" s="64"/>
      <c r="N244" s="63"/>
    </row>
    <row r="245" spans="4:14" x14ac:dyDescent="0.25">
      <c r="D245" s="64"/>
      <c r="L245" s="64"/>
      <c r="N245" s="63"/>
    </row>
    <row r="246" spans="4:14" x14ac:dyDescent="0.25">
      <c r="D246" s="64"/>
      <c r="L246" s="64"/>
      <c r="N246" s="63"/>
    </row>
    <row r="247" spans="4:14" x14ac:dyDescent="0.25">
      <c r="D247" s="64"/>
      <c r="L247" s="64"/>
      <c r="N247" s="63"/>
    </row>
    <row r="248" spans="4:14" x14ac:dyDescent="0.25">
      <c r="D248" s="64"/>
      <c r="L248" s="64"/>
      <c r="N248" s="63"/>
    </row>
    <row r="249" spans="4:14" x14ac:dyDescent="0.25">
      <c r="D249" s="64"/>
      <c r="L249" s="64"/>
      <c r="N249" s="63"/>
    </row>
    <row r="250" spans="4:14" x14ac:dyDescent="0.25">
      <c r="D250" s="64"/>
      <c r="L250" s="64"/>
      <c r="N250" s="63"/>
    </row>
    <row r="251" spans="4:14" x14ac:dyDescent="0.25">
      <c r="D251" s="64"/>
      <c r="L251" s="64"/>
      <c r="N251" s="63"/>
    </row>
    <row r="252" spans="4:14" x14ac:dyDescent="0.25">
      <c r="D252" s="64"/>
      <c r="L252" s="64"/>
      <c r="N252" s="63"/>
    </row>
    <row r="253" spans="4:14" x14ac:dyDescent="0.25">
      <c r="D253" s="64"/>
      <c r="L253" s="64"/>
      <c r="N253" s="63"/>
    </row>
    <row r="254" spans="4:14" x14ac:dyDescent="0.25">
      <c r="D254" s="64"/>
      <c r="L254" s="64"/>
      <c r="N254" s="63"/>
    </row>
    <row r="255" spans="4:14" x14ac:dyDescent="0.25">
      <c r="D255" s="64"/>
      <c r="L255" s="64"/>
      <c r="N255" s="63"/>
    </row>
    <row r="256" spans="4:14" x14ac:dyDescent="0.25">
      <c r="D256" s="64"/>
      <c r="L256" s="64"/>
      <c r="N256" s="63"/>
    </row>
    <row r="257" spans="4:14" x14ac:dyDescent="0.25">
      <c r="D257" s="64"/>
      <c r="L257" s="64"/>
      <c r="N257" s="63"/>
    </row>
    <row r="258" spans="4:14" x14ac:dyDescent="0.25">
      <c r="D258" s="64"/>
      <c r="L258" s="64"/>
      <c r="N258" s="63"/>
    </row>
    <row r="259" spans="4:14" x14ac:dyDescent="0.25">
      <c r="D259" s="64"/>
      <c r="L259" s="64"/>
      <c r="N259" s="63"/>
    </row>
    <row r="260" spans="4:14" x14ac:dyDescent="0.25">
      <c r="D260" s="64"/>
      <c r="L260" s="64"/>
      <c r="N260" s="63"/>
    </row>
    <row r="261" spans="4:14" x14ac:dyDescent="0.25">
      <c r="D261" s="64"/>
      <c r="L261" s="64"/>
      <c r="N261" s="63"/>
    </row>
    <row r="262" spans="4:14" x14ac:dyDescent="0.25">
      <c r="D262" s="64"/>
      <c r="L262" s="64"/>
      <c r="N262" s="63"/>
    </row>
    <row r="263" spans="4:14" x14ac:dyDescent="0.25">
      <c r="D263" s="64"/>
      <c r="L263" s="64"/>
      <c r="N263" s="63"/>
    </row>
    <row r="264" spans="4:14" x14ac:dyDescent="0.25">
      <c r="D264" s="64"/>
      <c r="L264" s="64"/>
      <c r="N264" s="63"/>
    </row>
    <row r="265" spans="4:14" x14ac:dyDescent="0.25">
      <c r="D265" s="64"/>
      <c r="L265" s="64"/>
      <c r="N265" s="63"/>
    </row>
    <row r="266" spans="4:14" x14ac:dyDescent="0.25">
      <c r="D266" s="64"/>
      <c r="L266" s="64"/>
      <c r="N266" s="63"/>
    </row>
    <row r="267" spans="4:14" x14ac:dyDescent="0.25">
      <c r="D267" s="64"/>
      <c r="L267" s="64"/>
      <c r="N267" s="63"/>
    </row>
    <row r="268" spans="4:14" x14ac:dyDescent="0.25">
      <c r="D268" s="64"/>
      <c r="L268" s="64"/>
      <c r="N268" s="63"/>
    </row>
    <row r="269" spans="4:14" x14ac:dyDescent="0.25">
      <c r="D269" s="64"/>
      <c r="L269" s="64"/>
      <c r="N269" s="63"/>
    </row>
    <row r="270" spans="4:14" x14ac:dyDescent="0.25">
      <c r="D270" s="64"/>
      <c r="L270" s="64"/>
      <c r="N270" s="63"/>
    </row>
    <row r="271" spans="4:14" x14ac:dyDescent="0.25">
      <c r="D271" s="64"/>
      <c r="L271" s="64"/>
      <c r="N271" s="63"/>
    </row>
    <row r="272" spans="4:14" x14ac:dyDescent="0.25">
      <c r="D272" s="64"/>
      <c r="L272" s="64"/>
      <c r="N272" s="63"/>
    </row>
    <row r="273" spans="4:14" x14ac:dyDescent="0.25">
      <c r="D273" s="64"/>
      <c r="L273" s="64"/>
      <c r="N273" s="63"/>
    </row>
    <row r="274" spans="4:14" x14ac:dyDescent="0.25">
      <c r="D274" s="64"/>
      <c r="L274" s="64"/>
      <c r="N274" s="63"/>
    </row>
    <row r="275" spans="4:14" x14ac:dyDescent="0.25">
      <c r="D275" s="64"/>
      <c r="L275" s="64"/>
      <c r="N275" s="63"/>
    </row>
    <row r="276" spans="4:14" x14ac:dyDescent="0.25">
      <c r="D276" s="64"/>
      <c r="L276" s="64"/>
      <c r="N276" s="63"/>
    </row>
    <row r="277" spans="4:14" x14ac:dyDescent="0.25">
      <c r="D277" s="64"/>
      <c r="L277" s="64"/>
      <c r="N277" s="63"/>
    </row>
    <row r="278" spans="4:14" x14ac:dyDescent="0.25">
      <c r="D278" s="64"/>
      <c r="L278" s="64"/>
      <c r="N278" s="63"/>
    </row>
    <row r="279" spans="4:14" x14ac:dyDescent="0.25">
      <c r="D279" s="64"/>
      <c r="L279" s="64"/>
      <c r="N279" s="63"/>
    </row>
    <row r="280" spans="4:14" x14ac:dyDescent="0.25">
      <c r="D280" s="64"/>
      <c r="L280" s="64"/>
      <c r="N280" s="63"/>
    </row>
    <row r="281" spans="4:14" x14ac:dyDescent="0.25">
      <c r="D281" s="64"/>
      <c r="L281" s="64"/>
      <c r="N281" s="63"/>
    </row>
    <row r="282" spans="4:14" x14ac:dyDescent="0.25">
      <c r="D282" s="64"/>
      <c r="L282" s="64"/>
      <c r="N282" s="63"/>
    </row>
    <row r="283" spans="4:14" x14ac:dyDescent="0.25">
      <c r="D283" s="64"/>
      <c r="L283" s="64"/>
      <c r="N283" s="63"/>
    </row>
    <row r="284" spans="4:14" x14ac:dyDescent="0.25">
      <c r="D284" s="64"/>
      <c r="L284" s="64"/>
      <c r="N284" s="63"/>
    </row>
    <row r="285" spans="4:14" x14ac:dyDescent="0.25">
      <c r="D285" s="64"/>
      <c r="L285" s="64"/>
      <c r="N285" s="63"/>
    </row>
    <row r="286" spans="4:14" x14ac:dyDescent="0.25">
      <c r="D286" s="64"/>
      <c r="L286" s="64"/>
      <c r="N286" s="63"/>
    </row>
    <row r="287" spans="4:14" x14ac:dyDescent="0.25">
      <c r="D287" s="64"/>
      <c r="L287" s="64"/>
      <c r="N287" s="63"/>
    </row>
    <row r="288" spans="4:14" x14ac:dyDescent="0.25">
      <c r="D288" s="64"/>
      <c r="L288" s="64"/>
      <c r="N288" s="63"/>
    </row>
    <row r="289" spans="4:14" x14ac:dyDescent="0.25">
      <c r="D289" s="64"/>
      <c r="L289" s="64"/>
      <c r="N289" s="63"/>
    </row>
    <row r="290" spans="4:14" x14ac:dyDescent="0.25">
      <c r="D290" s="64"/>
      <c r="L290" s="64"/>
      <c r="N290" s="63"/>
    </row>
    <row r="291" spans="4:14" x14ac:dyDescent="0.25">
      <c r="D291" s="64"/>
      <c r="L291" s="64"/>
      <c r="N291" s="63"/>
    </row>
    <row r="292" spans="4:14" x14ac:dyDescent="0.25">
      <c r="D292" s="64"/>
      <c r="L292" s="64"/>
      <c r="N292" s="63"/>
    </row>
    <row r="293" spans="4:14" x14ac:dyDescent="0.25">
      <c r="D293" s="64"/>
      <c r="L293" s="64"/>
      <c r="N293" s="63"/>
    </row>
    <row r="294" spans="4:14" x14ac:dyDescent="0.25">
      <c r="D294" s="64"/>
      <c r="L294" s="64"/>
      <c r="N294" s="63"/>
    </row>
    <row r="295" spans="4:14" x14ac:dyDescent="0.25">
      <c r="D295" s="64"/>
      <c r="L295" s="64"/>
      <c r="N295" s="63"/>
    </row>
    <row r="296" spans="4:14" x14ac:dyDescent="0.25">
      <c r="D296" s="64"/>
      <c r="L296" s="64"/>
      <c r="N296" s="63"/>
    </row>
    <row r="297" spans="4:14" x14ac:dyDescent="0.25">
      <c r="D297" s="64"/>
      <c r="L297" s="64"/>
      <c r="N297" s="63"/>
    </row>
    <row r="298" spans="4:14" x14ac:dyDescent="0.25">
      <c r="D298" s="64"/>
      <c r="L298" s="64"/>
      <c r="N298" s="63"/>
    </row>
    <row r="299" spans="4:14" x14ac:dyDescent="0.25">
      <c r="D299" s="64"/>
      <c r="L299" s="64"/>
      <c r="N299" s="63"/>
    </row>
    <row r="300" spans="4:14" x14ac:dyDescent="0.25">
      <c r="D300" s="64"/>
      <c r="L300" s="64"/>
      <c r="N300" s="63"/>
    </row>
    <row r="301" spans="4:14" x14ac:dyDescent="0.25">
      <c r="D301" s="64"/>
      <c r="L301" s="64"/>
      <c r="N301" s="63"/>
    </row>
    <row r="302" spans="4:14" x14ac:dyDescent="0.25">
      <c r="D302" s="64"/>
      <c r="L302" s="64"/>
      <c r="N302" s="63"/>
    </row>
    <row r="303" spans="4:14" x14ac:dyDescent="0.25">
      <c r="D303" s="64"/>
      <c r="L303" s="64"/>
      <c r="N303" s="63"/>
    </row>
    <row r="304" spans="4:14" x14ac:dyDescent="0.25">
      <c r="D304" s="64"/>
      <c r="L304" s="64"/>
      <c r="N304" s="63"/>
    </row>
    <row r="305" spans="4:14" x14ac:dyDescent="0.25">
      <c r="D305" s="64"/>
      <c r="L305" s="64"/>
      <c r="N305" s="63"/>
    </row>
    <row r="306" spans="4:14" x14ac:dyDescent="0.25">
      <c r="D306" s="64"/>
      <c r="L306" s="64"/>
      <c r="N306" s="63"/>
    </row>
    <row r="307" spans="4:14" x14ac:dyDescent="0.25">
      <c r="D307" s="64"/>
      <c r="L307" s="64"/>
      <c r="N307" s="63"/>
    </row>
    <row r="308" spans="4:14" x14ac:dyDescent="0.25">
      <c r="D308" s="64"/>
      <c r="L308" s="64"/>
      <c r="N308" s="63"/>
    </row>
    <row r="309" spans="4:14" x14ac:dyDescent="0.25">
      <c r="D309" s="64"/>
      <c r="L309" s="64"/>
      <c r="N309" s="63"/>
    </row>
    <row r="310" spans="4:14" x14ac:dyDescent="0.25">
      <c r="D310" s="64"/>
      <c r="L310" s="64"/>
      <c r="N310" s="63"/>
    </row>
    <row r="311" spans="4:14" x14ac:dyDescent="0.25">
      <c r="D311" s="64"/>
      <c r="L311" s="64"/>
      <c r="N311" s="63"/>
    </row>
    <row r="312" spans="4:14" x14ac:dyDescent="0.25">
      <c r="D312" s="64"/>
      <c r="L312" s="64"/>
      <c r="N312" s="63"/>
    </row>
    <row r="313" spans="4:14" x14ac:dyDescent="0.25">
      <c r="D313" s="64"/>
      <c r="L313" s="64"/>
      <c r="N313" s="63"/>
    </row>
    <row r="314" spans="4:14" x14ac:dyDescent="0.25">
      <c r="D314" s="64"/>
      <c r="L314" s="64"/>
      <c r="N314" s="63"/>
    </row>
    <row r="315" spans="4:14" x14ac:dyDescent="0.25">
      <c r="D315" s="64"/>
      <c r="L315" s="64"/>
      <c r="N315" s="63"/>
    </row>
    <row r="316" spans="4:14" x14ac:dyDescent="0.25">
      <c r="D316" s="64"/>
      <c r="L316" s="64"/>
      <c r="N316" s="63"/>
    </row>
    <row r="317" spans="4:14" x14ac:dyDescent="0.25">
      <c r="D317" s="64"/>
      <c r="L317" s="64"/>
      <c r="N317" s="63"/>
    </row>
    <row r="318" spans="4:14" x14ac:dyDescent="0.25">
      <c r="D318" s="64"/>
      <c r="L318" s="64"/>
      <c r="N318" s="63"/>
    </row>
    <row r="319" spans="4:14" x14ac:dyDescent="0.25">
      <c r="D319" s="64"/>
      <c r="L319" s="64"/>
      <c r="N319" s="63"/>
    </row>
    <row r="320" spans="4:14" x14ac:dyDescent="0.25">
      <c r="D320" s="64"/>
      <c r="L320" s="64"/>
      <c r="N320" s="63"/>
    </row>
    <row r="321" spans="4:14" x14ac:dyDescent="0.25">
      <c r="D321" s="64"/>
      <c r="L321" s="64"/>
      <c r="N321" s="63"/>
    </row>
    <row r="322" spans="4:14" x14ac:dyDescent="0.25">
      <c r="D322" s="64"/>
      <c r="L322" s="64"/>
      <c r="N322" s="63"/>
    </row>
    <row r="323" spans="4:14" x14ac:dyDescent="0.25">
      <c r="D323" s="64"/>
      <c r="L323" s="64"/>
      <c r="N323" s="63"/>
    </row>
    <row r="324" spans="4:14" x14ac:dyDescent="0.25">
      <c r="D324" s="64"/>
      <c r="L324" s="64"/>
      <c r="N324" s="63"/>
    </row>
    <row r="325" spans="4:14" x14ac:dyDescent="0.25">
      <c r="D325" s="64"/>
      <c r="L325" s="64"/>
      <c r="N325" s="63"/>
    </row>
    <row r="326" spans="4:14" x14ac:dyDescent="0.25">
      <c r="D326" s="64"/>
      <c r="L326" s="64"/>
      <c r="N326" s="63"/>
    </row>
    <row r="327" spans="4:14" x14ac:dyDescent="0.25">
      <c r="D327" s="64"/>
      <c r="L327" s="64"/>
      <c r="N327" s="63"/>
    </row>
    <row r="328" spans="4:14" x14ac:dyDescent="0.25">
      <c r="D328" s="64"/>
      <c r="L328" s="64"/>
      <c r="N328" s="63"/>
    </row>
    <row r="329" spans="4:14" x14ac:dyDescent="0.25">
      <c r="D329" s="64"/>
      <c r="L329" s="64"/>
      <c r="N329" s="63"/>
    </row>
    <row r="330" spans="4:14" x14ac:dyDescent="0.25">
      <c r="D330" s="64"/>
      <c r="L330" s="64"/>
      <c r="N330" s="63"/>
    </row>
    <row r="331" spans="4:14" x14ac:dyDescent="0.25">
      <c r="D331" s="64"/>
      <c r="L331" s="64"/>
      <c r="N331" s="63"/>
    </row>
    <row r="332" spans="4:14" x14ac:dyDescent="0.25">
      <c r="D332" s="64"/>
      <c r="L332" s="64"/>
      <c r="N332" s="63"/>
    </row>
    <row r="333" spans="4:14" x14ac:dyDescent="0.25">
      <c r="D333" s="64"/>
      <c r="L333" s="64"/>
      <c r="N333" s="63"/>
    </row>
    <row r="334" spans="4:14" x14ac:dyDescent="0.25">
      <c r="D334" s="64"/>
      <c r="L334" s="64"/>
      <c r="N334" s="63"/>
    </row>
    <row r="335" spans="4:14" x14ac:dyDescent="0.25">
      <c r="D335" s="64"/>
      <c r="L335" s="64"/>
      <c r="N335" s="63"/>
    </row>
    <row r="336" spans="4:14" x14ac:dyDescent="0.25">
      <c r="D336" s="64"/>
      <c r="L336" s="64"/>
      <c r="N336" s="63"/>
    </row>
    <row r="337" spans="4:139" x14ac:dyDescent="0.25">
      <c r="D337" s="64"/>
      <c r="L337" s="64"/>
      <c r="N337" s="63"/>
    </row>
    <row r="338" spans="4:139" x14ac:dyDescent="0.25">
      <c r="D338" s="64"/>
      <c r="L338" s="64"/>
      <c r="N338" s="63"/>
    </row>
    <row r="339" spans="4:139" x14ac:dyDescent="0.25">
      <c r="D339" s="64"/>
      <c r="L339" s="64"/>
      <c r="N339" s="63"/>
    </row>
    <row r="340" spans="4:139" x14ac:dyDescent="0.25">
      <c r="D340" s="64"/>
      <c r="L340" s="64"/>
      <c r="N340" s="63"/>
    </row>
    <row r="341" spans="4:139" x14ac:dyDescent="0.25">
      <c r="D341" s="64"/>
      <c r="L341" s="64"/>
      <c r="N341" s="63"/>
    </row>
    <row r="342" spans="4:139" x14ac:dyDescent="0.25">
      <c r="D342" s="64"/>
      <c r="L342" s="64"/>
      <c r="N342" s="63"/>
    </row>
    <row r="343" spans="4:139" x14ac:dyDescent="0.25">
      <c r="D343" s="64"/>
      <c r="L343" s="64"/>
      <c r="N343" s="63"/>
    </row>
    <row r="344" spans="4:139" x14ac:dyDescent="0.25">
      <c r="D344" s="64"/>
      <c r="L344" s="64"/>
      <c r="N344" s="63"/>
    </row>
    <row r="345" spans="4:139" x14ac:dyDescent="0.25">
      <c r="D345" s="64"/>
      <c r="L345" s="64"/>
      <c r="N345" s="63"/>
    </row>
    <row r="346" spans="4:139" x14ac:dyDescent="0.25">
      <c r="D346" s="64"/>
      <c r="L346" s="64"/>
      <c r="N346" s="63"/>
    </row>
    <row r="347" spans="4:139" x14ac:dyDescent="0.25">
      <c r="D347" s="64"/>
      <c r="L347" s="64"/>
      <c r="N347" s="63"/>
      <c r="EI347" s="70"/>
    </row>
    <row r="348" spans="4:139" x14ac:dyDescent="0.25">
      <c r="D348" s="64"/>
      <c r="L348" s="64"/>
      <c r="N348" s="63"/>
    </row>
    <row r="349" spans="4:139" x14ac:dyDescent="0.25">
      <c r="D349" s="64"/>
      <c r="L349" s="64"/>
      <c r="N349" s="63"/>
    </row>
    <row r="350" spans="4:139" x14ac:dyDescent="0.25">
      <c r="D350" s="64"/>
      <c r="L350" s="64"/>
      <c r="N350" s="63"/>
    </row>
    <row r="351" spans="4:139" x14ac:dyDescent="0.25">
      <c r="D351" s="64"/>
      <c r="L351" s="64"/>
      <c r="N351" s="63"/>
    </row>
    <row r="352" spans="4:139" x14ac:dyDescent="0.25">
      <c r="D352" s="64"/>
      <c r="L352" s="64"/>
      <c r="N352" s="63"/>
      <c r="EI352" s="70"/>
    </row>
    <row r="353" spans="4:68" x14ac:dyDescent="0.25">
      <c r="D353" s="64"/>
      <c r="L353" s="64"/>
      <c r="N353" s="63"/>
    </row>
    <row r="354" spans="4:68" x14ac:dyDescent="0.25">
      <c r="D354" s="64"/>
      <c r="L354" s="64"/>
      <c r="N354" s="63"/>
    </row>
    <row r="355" spans="4:68" x14ac:dyDescent="0.25">
      <c r="D355" s="64"/>
      <c r="L355" s="64"/>
      <c r="N355" s="63"/>
    </row>
    <row r="356" spans="4:68" x14ac:dyDescent="0.25">
      <c r="D356" s="64"/>
      <c r="L356" s="64"/>
      <c r="N356" s="63"/>
    </row>
    <row r="357" spans="4:68" x14ac:dyDescent="0.25">
      <c r="D357" s="64"/>
      <c r="L357" s="64"/>
      <c r="N357" s="63"/>
    </row>
    <row r="358" spans="4:68" x14ac:dyDescent="0.25">
      <c r="D358" s="64"/>
      <c r="L358" s="64"/>
      <c r="N358" s="63"/>
    </row>
    <row r="359" spans="4:68" x14ac:dyDescent="0.25">
      <c r="D359" s="64"/>
      <c r="L359" s="64"/>
      <c r="N359" s="63"/>
      <c r="BP359" s="70"/>
    </row>
    <row r="360" spans="4:68" x14ac:dyDescent="0.25">
      <c r="D360" s="64"/>
      <c r="L360" s="64"/>
      <c r="N360" s="63"/>
    </row>
    <row r="361" spans="4:68" x14ac:dyDescent="0.25">
      <c r="D361" s="64"/>
      <c r="L361" s="64"/>
      <c r="N361" s="63"/>
    </row>
    <row r="362" spans="4:68" x14ac:dyDescent="0.25">
      <c r="D362" s="64"/>
      <c r="L362" s="64"/>
      <c r="N362" s="63"/>
    </row>
    <row r="363" spans="4:68" x14ac:dyDescent="0.25">
      <c r="D363" s="64"/>
      <c r="L363" s="64"/>
      <c r="N363" s="63"/>
    </row>
    <row r="364" spans="4:68" x14ac:dyDescent="0.25">
      <c r="D364" s="64"/>
      <c r="L364" s="64"/>
      <c r="N364" s="63"/>
    </row>
    <row r="365" spans="4:68" x14ac:dyDescent="0.25">
      <c r="D365" s="64"/>
      <c r="L365" s="64"/>
      <c r="N365" s="63"/>
    </row>
    <row r="366" spans="4:68" x14ac:dyDescent="0.25">
      <c r="D366" s="64"/>
      <c r="L366" s="64"/>
      <c r="N366" s="63"/>
    </row>
    <row r="367" spans="4:68" x14ac:dyDescent="0.25">
      <c r="D367" s="64"/>
      <c r="L367" s="64"/>
      <c r="N367" s="63"/>
    </row>
    <row r="368" spans="4:68" x14ac:dyDescent="0.25">
      <c r="D368" s="64"/>
      <c r="L368" s="64"/>
      <c r="N368" s="63"/>
    </row>
    <row r="369" spans="4:14" x14ac:dyDescent="0.25">
      <c r="D369" s="64"/>
      <c r="L369" s="64"/>
      <c r="N369" s="63"/>
    </row>
    <row r="370" spans="4:14" x14ac:dyDescent="0.25">
      <c r="D370" s="64"/>
      <c r="L370" s="64"/>
      <c r="N370" s="63"/>
    </row>
    <row r="371" spans="4:14" x14ac:dyDescent="0.25">
      <c r="D371" s="64"/>
      <c r="L371" s="64"/>
      <c r="N371" s="63"/>
    </row>
    <row r="372" spans="4:14" x14ac:dyDescent="0.25">
      <c r="D372" s="64"/>
      <c r="L372" s="64"/>
      <c r="N372" s="63"/>
    </row>
    <row r="373" spans="4:14" x14ac:dyDescent="0.25">
      <c r="D373" s="64"/>
      <c r="L373" s="64"/>
      <c r="N373" s="63"/>
    </row>
    <row r="374" spans="4:14" x14ac:dyDescent="0.25">
      <c r="D374" s="64"/>
      <c r="L374" s="64"/>
      <c r="N374" s="63"/>
    </row>
    <row r="375" spans="4:14" x14ac:dyDescent="0.25">
      <c r="D375" s="64"/>
      <c r="L375" s="64"/>
      <c r="N375" s="63"/>
    </row>
    <row r="376" spans="4:14" x14ac:dyDescent="0.25">
      <c r="D376" s="64"/>
      <c r="L376" s="64"/>
      <c r="N376" s="63"/>
    </row>
    <row r="377" spans="4:14" x14ac:dyDescent="0.25">
      <c r="D377" s="64"/>
      <c r="L377" s="64"/>
      <c r="N377" s="63"/>
    </row>
    <row r="378" spans="4:14" x14ac:dyDescent="0.25">
      <c r="D378" s="64"/>
      <c r="L378" s="64"/>
      <c r="N378" s="63"/>
    </row>
    <row r="379" spans="4:14" x14ac:dyDescent="0.25">
      <c r="D379" s="64"/>
      <c r="L379" s="64"/>
      <c r="N379" s="63"/>
    </row>
    <row r="380" spans="4:14" x14ac:dyDescent="0.25">
      <c r="D380" s="64"/>
      <c r="L380" s="64"/>
      <c r="N380" s="63"/>
    </row>
    <row r="381" spans="4:14" x14ac:dyDescent="0.25">
      <c r="D381" s="64"/>
      <c r="L381" s="64"/>
      <c r="N381" s="63"/>
    </row>
    <row r="382" spans="4:14" x14ac:dyDescent="0.25">
      <c r="D382" s="64"/>
      <c r="L382" s="64"/>
      <c r="N382" s="63"/>
    </row>
    <row r="383" spans="4:14" x14ac:dyDescent="0.25">
      <c r="D383" s="64"/>
      <c r="L383" s="64"/>
      <c r="N383" s="63"/>
    </row>
    <row r="384" spans="4:14" x14ac:dyDescent="0.25">
      <c r="D384" s="64"/>
      <c r="L384" s="64"/>
      <c r="N384" s="63"/>
    </row>
    <row r="385" spans="4:14" x14ac:dyDescent="0.25">
      <c r="D385" s="64"/>
      <c r="L385" s="64"/>
      <c r="N385" s="63"/>
    </row>
    <row r="386" spans="4:14" x14ac:dyDescent="0.25">
      <c r="D386" s="64"/>
      <c r="L386" s="64"/>
      <c r="N386" s="63"/>
    </row>
    <row r="387" spans="4:14" x14ac:dyDescent="0.25">
      <c r="D387" s="64"/>
      <c r="L387" s="64"/>
      <c r="N387" s="63"/>
    </row>
    <row r="388" spans="4:14" x14ac:dyDescent="0.25">
      <c r="D388" s="64"/>
      <c r="L388" s="64"/>
      <c r="N388" s="63"/>
    </row>
    <row r="389" spans="4:14" x14ac:dyDescent="0.25">
      <c r="D389" s="64"/>
      <c r="L389" s="64"/>
      <c r="N389" s="63"/>
    </row>
    <row r="390" spans="4:14" x14ac:dyDescent="0.25">
      <c r="D390" s="64"/>
      <c r="L390" s="64"/>
      <c r="N390" s="63"/>
    </row>
    <row r="391" spans="4:14" x14ac:dyDescent="0.25">
      <c r="D391" s="64"/>
      <c r="L391" s="64"/>
      <c r="N391" s="63"/>
    </row>
    <row r="392" spans="4:14" x14ac:dyDescent="0.25">
      <c r="D392" s="64"/>
      <c r="L392" s="64"/>
      <c r="N392" s="63"/>
    </row>
    <row r="393" spans="4:14" x14ac:dyDescent="0.25">
      <c r="D393" s="64"/>
      <c r="L393" s="64"/>
      <c r="N393" s="63"/>
    </row>
    <row r="394" spans="4:14" x14ac:dyDescent="0.25">
      <c r="D394" s="64"/>
      <c r="L394" s="64"/>
      <c r="N394" s="63"/>
    </row>
    <row r="395" spans="4:14" x14ac:dyDescent="0.25">
      <c r="D395" s="64"/>
      <c r="L395" s="64"/>
      <c r="N395" s="63"/>
    </row>
    <row r="396" spans="4:14" x14ac:dyDescent="0.25">
      <c r="D396" s="64"/>
      <c r="L396" s="64"/>
      <c r="N396" s="63"/>
    </row>
    <row r="397" spans="4:14" x14ac:dyDescent="0.25">
      <c r="D397" s="64"/>
      <c r="L397" s="64"/>
      <c r="N397" s="63"/>
    </row>
    <row r="398" spans="4:14" x14ac:dyDescent="0.25">
      <c r="D398" s="64"/>
      <c r="L398" s="64"/>
      <c r="N398" s="63"/>
    </row>
    <row r="399" spans="4:14" x14ac:dyDescent="0.25">
      <c r="D399" s="64"/>
      <c r="L399" s="64"/>
      <c r="N399" s="63"/>
    </row>
    <row r="400" spans="4:14" x14ac:dyDescent="0.25">
      <c r="D400" s="64"/>
      <c r="L400" s="64"/>
      <c r="N400" s="63"/>
    </row>
    <row r="401" spans="4:14" x14ac:dyDescent="0.25">
      <c r="D401" s="64"/>
      <c r="L401" s="64"/>
      <c r="N401" s="63"/>
    </row>
    <row r="402" spans="4:14" x14ac:dyDescent="0.25">
      <c r="D402" s="64"/>
      <c r="L402" s="64"/>
      <c r="N402" s="63"/>
    </row>
    <row r="403" spans="4:14" x14ac:dyDescent="0.25">
      <c r="D403" s="64"/>
      <c r="L403" s="64"/>
      <c r="N403" s="63"/>
    </row>
    <row r="404" spans="4:14" x14ac:dyDescent="0.25">
      <c r="D404" s="64"/>
      <c r="L404" s="64"/>
      <c r="N404" s="63"/>
    </row>
    <row r="405" spans="4:14" x14ac:dyDescent="0.25">
      <c r="D405" s="64"/>
      <c r="L405" s="64"/>
      <c r="N405" s="63"/>
    </row>
    <row r="406" spans="4:14" x14ac:dyDescent="0.25">
      <c r="D406" s="64"/>
      <c r="L406" s="64"/>
      <c r="N406" s="63"/>
    </row>
    <row r="407" spans="4:14" x14ac:dyDescent="0.25">
      <c r="D407" s="64"/>
      <c r="L407" s="64"/>
      <c r="N407" s="63"/>
    </row>
    <row r="408" spans="4:14" x14ac:dyDescent="0.25">
      <c r="D408" s="64"/>
      <c r="L408" s="64"/>
      <c r="N408" s="63"/>
    </row>
    <row r="409" spans="4:14" x14ac:dyDescent="0.25">
      <c r="D409" s="64"/>
      <c r="L409" s="64"/>
      <c r="N409" s="63"/>
    </row>
    <row r="410" spans="4:14" x14ac:dyDescent="0.25">
      <c r="D410" s="64"/>
      <c r="L410" s="64"/>
      <c r="N410" s="63"/>
    </row>
    <row r="411" spans="4:14" x14ac:dyDescent="0.25">
      <c r="D411" s="64"/>
      <c r="L411" s="64"/>
      <c r="N411" s="63"/>
    </row>
    <row r="412" spans="4:14" x14ac:dyDescent="0.25">
      <c r="D412" s="64"/>
      <c r="L412" s="64"/>
      <c r="N412" s="63"/>
    </row>
    <row r="413" spans="4:14" x14ac:dyDescent="0.25">
      <c r="D413" s="64"/>
      <c r="L413" s="64"/>
      <c r="N413" s="63"/>
    </row>
    <row r="414" spans="4:14" x14ac:dyDescent="0.25">
      <c r="D414" s="64"/>
      <c r="L414" s="64"/>
      <c r="N414" s="63"/>
    </row>
    <row r="415" spans="4:14" x14ac:dyDescent="0.25">
      <c r="D415" s="64"/>
      <c r="L415" s="64"/>
      <c r="N415" s="63"/>
    </row>
    <row r="416" spans="4:14" x14ac:dyDescent="0.25">
      <c r="D416" s="64"/>
      <c r="L416" s="64"/>
      <c r="N416" s="63"/>
    </row>
    <row r="417" spans="4:14" x14ac:dyDescent="0.25">
      <c r="D417" s="64"/>
      <c r="L417" s="64"/>
      <c r="N417" s="63"/>
    </row>
    <row r="418" spans="4:14" x14ac:dyDescent="0.25">
      <c r="D418" s="64"/>
      <c r="L418" s="64"/>
      <c r="N418" s="63"/>
    </row>
    <row r="419" spans="4:14" x14ac:dyDescent="0.25">
      <c r="D419" s="64"/>
      <c r="L419" s="64"/>
      <c r="N419" s="63"/>
    </row>
    <row r="420" spans="4:14" x14ac:dyDescent="0.25">
      <c r="D420" s="64"/>
      <c r="L420" s="64"/>
      <c r="N420" s="63"/>
    </row>
    <row r="421" spans="4:14" x14ac:dyDescent="0.25">
      <c r="D421" s="64"/>
      <c r="L421" s="64"/>
      <c r="N421" s="63"/>
    </row>
    <row r="422" spans="4:14" x14ac:dyDescent="0.25">
      <c r="D422" s="64"/>
      <c r="L422" s="64"/>
      <c r="N422" s="63"/>
    </row>
    <row r="423" spans="4:14" x14ac:dyDescent="0.25">
      <c r="D423" s="64"/>
      <c r="L423" s="64"/>
      <c r="N423" s="63"/>
    </row>
    <row r="424" spans="4:14" x14ac:dyDescent="0.25">
      <c r="D424" s="64"/>
      <c r="L424" s="64"/>
      <c r="N424" s="63"/>
    </row>
    <row r="425" spans="4:14" x14ac:dyDescent="0.25">
      <c r="D425" s="64"/>
      <c r="L425" s="64"/>
      <c r="N425" s="63"/>
    </row>
    <row r="426" spans="4:14" x14ac:dyDescent="0.25">
      <c r="D426" s="64"/>
      <c r="L426" s="64"/>
      <c r="N426" s="63"/>
    </row>
    <row r="427" spans="4:14" x14ac:dyDescent="0.25">
      <c r="D427" s="64"/>
      <c r="L427" s="64"/>
      <c r="N427" s="63"/>
    </row>
    <row r="428" spans="4:14" x14ac:dyDescent="0.25">
      <c r="D428" s="64"/>
      <c r="L428" s="64"/>
      <c r="N428" s="63"/>
    </row>
    <row r="429" spans="4:14" x14ac:dyDescent="0.25">
      <c r="D429" s="64"/>
      <c r="L429" s="64"/>
      <c r="N429" s="63"/>
    </row>
    <row r="430" spans="4:14" x14ac:dyDescent="0.25">
      <c r="D430" s="64"/>
      <c r="L430" s="64"/>
      <c r="N430" s="63"/>
    </row>
    <row r="431" spans="4:14" x14ac:dyDescent="0.25">
      <c r="D431" s="64"/>
      <c r="L431" s="64"/>
      <c r="N431" s="63"/>
    </row>
    <row r="432" spans="4:14" x14ac:dyDescent="0.25">
      <c r="D432" s="64"/>
      <c r="L432" s="64"/>
      <c r="N432" s="63"/>
    </row>
    <row r="433" spans="4:14" x14ac:dyDescent="0.25">
      <c r="D433" s="64"/>
      <c r="L433" s="64"/>
      <c r="N433" s="63"/>
    </row>
    <row r="434" spans="4:14" x14ac:dyDescent="0.25">
      <c r="D434" s="64"/>
      <c r="L434" s="64"/>
      <c r="N434" s="63"/>
    </row>
    <row r="435" spans="4:14" x14ac:dyDescent="0.25">
      <c r="D435" s="64"/>
      <c r="L435" s="64"/>
      <c r="N435" s="63"/>
    </row>
    <row r="436" spans="4:14" x14ac:dyDescent="0.25">
      <c r="D436" s="64"/>
      <c r="L436" s="64"/>
      <c r="N436" s="63"/>
    </row>
    <row r="437" spans="4:14" x14ac:dyDescent="0.25">
      <c r="D437" s="64"/>
      <c r="L437" s="64"/>
      <c r="N437" s="63"/>
    </row>
    <row r="438" spans="4:14" x14ac:dyDescent="0.25">
      <c r="D438" s="64"/>
      <c r="L438" s="64"/>
      <c r="N438" s="63"/>
    </row>
    <row r="439" spans="4:14" x14ac:dyDescent="0.25">
      <c r="D439" s="64"/>
      <c r="L439" s="64"/>
      <c r="N439" s="63"/>
    </row>
    <row r="440" spans="4:14" x14ac:dyDescent="0.25">
      <c r="D440" s="64"/>
      <c r="L440" s="64"/>
      <c r="N440" s="63"/>
    </row>
    <row r="441" spans="4:14" x14ac:dyDescent="0.25">
      <c r="D441" s="64"/>
      <c r="L441" s="64"/>
      <c r="N441" s="63"/>
    </row>
    <row r="442" spans="4:14" x14ac:dyDescent="0.25">
      <c r="D442" s="64"/>
      <c r="L442" s="64"/>
      <c r="N442" s="63"/>
    </row>
    <row r="443" spans="4:14" x14ac:dyDescent="0.25">
      <c r="D443" s="64"/>
      <c r="L443" s="64"/>
      <c r="N443" s="63"/>
    </row>
    <row r="444" spans="4:14" x14ac:dyDescent="0.25">
      <c r="D444" s="64"/>
      <c r="L444" s="64"/>
      <c r="N444" s="63"/>
    </row>
    <row r="445" spans="4:14" x14ac:dyDescent="0.25">
      <c r="D445" s="64"/>
      <c r="L445" s="64"/>
      <c r="N445" s="63"/>
    </row>
    <row r="446" spans="4:14" x14ac:dyDescent="0.25">
      <c r="D446" s="64"/>
      <c r="L446" s="64"/>
      <c r="N446" s="63"/>
    </row>
    <row r="447" spans="4:14" x14ac:dyDescent="0.25">
      <c r="D447" s="64"/>
      <c r="L447" s="64"/>
      <c r="N447" s="63"/>
    </row>
    <row r="448" spans="4:14" x14ac:dyDescent="0.25">
      <c r="D448" s="64"/>
      <c r="L448" s="64"/>
      <c r="N448" s="63"/>
    </row>
    <row r="449" spans="4:14" x14ac:dyDescent="0.25">
      <c r="D449" s="64"/>
      <c r="L449" s="64"/>
      <c r="N449" s="63"/>
    </row>
    <row r="450" spans="4:14" x14ac:dyDescent="0.25">
      <c r="D450" s="64"/>
      <c r="L450" s="64"/>
      <c r="N450" s="63"/>
    </row>
    <row r="451" spans="4:14" x14ac:dyDescent="0.25">
      <c r="D451" s="64"/>
      <c r="L451" s="64"/>
      <c r="N451" s="63"/>
    </row>
    <row r="452" spans="4:14" x14ac:dyDescent="0.25">
      <c r="D452" s="64"/>
      <c r="L452" s="64"/>
      <c r="N452" s="63"/>
    </row>
    <row r="453" spans="4:14" x14ac:dyDescent="0.25">
      <c r="D453" s="64"/>
      <c r="L453" s="64"/>
      <c r="N453" s="63"/>
    </row>
    <row r="454" spans="4:14" x14ac:dyDescent="0.25">
      <c r="D454" s="64"/>
      <c r="L454" s="64"/>
      <c r="N454" s="63"/>
    </row>
    <row r="455" spans="4:14" x14ac:dyDescent="0.25">
      <c r="D455" s="64"/>
      <c r="L455" s="64"/>
      <c r="N455" s="63"/>
    </row>
    <row r="456" spans="4:14" x14ac:dyDescent="0.25">
      <c r="D456" s="64"/>
      <c r="L456" s="64"/>
      <c r="N456" s="63"/>
    </row>
    <row r="457" spans="4:14" x14ac:dyDescent="0.25">
      <c r="D457" s="64"/>
      <c r="L457" s="64"/>
      <c r="N457" s="63"/>
    </row>
    <row r="458" spans="4:14" x14ac:dyDescent="0.25">
      <c r="D458" s="64"/>
      <c r="L458" s="64"/>
      <c r="N458" s="63"/>
    </row>
    <row r="459" spans="4:14" x14ac:dyDescent="0.25">
      <c r="D459" s="64"/>
      <c r="L459" s="64"/>
      <c r="N459" s="63"/>
    </row>
    <row r="460" spans="4:14" x14ac:dyDescent="0.25">
      <c r="D460" s="64"/>
      <c r="L460" s="64"/>
      <c r="N460" s="63"/>
    </row>
    <row r="461" spans="4:14" x14ac:dyDescent="0.25">
      <c r="D461" s="64"/>
      <c r="L461" s="64"/>
      <c r="N461" s="63"/>
    </row>
    <row r="462" spans="4:14" x14ac:dyDescent="0.25">
      <c r="D462" s="64"/>
      <c r="L462" s="64"/>
      <c r="N462" s="63"/>
    </row>
    <row r="463" spans="4:14" x14ac:dyDescent="0.25">
      <c r="D463" s="64"/>
      <c r="L463" s="64"/>
      <c r="N463" s="63"/>
    </row>
    <row r="464" spans="4:14" x14ac:dyDescent="0.25">
      <c r="D464" s="64"/>
      <c r="L464" s="64"/>
      <c r="N464" s="63"/>
    </row>
    <row r="465" spans="4:14" x14ac:dyDescent="0.25">
      <c r="D465" s="64"/>
      <c r="L465" s="64"/>
      <c r="N465" s="63"/>
    </row>
    <row r="466" spans="4:14" x14ac:dyDescent="0.25">
      <c r="D466" s="64"/>
      <c r="L466" s="64"/>
      <c r="N466" s="63"/>
    </row>
    <row r="467" spans="4:14" x14ac:dyDescent="0.25">
      <c r="D467" s="64"/>
      <c r="L467" s="64"/>
      <c r="N467" s="63"/>
    </row>
    <row r="468" spans="4:14" x14ac:dyDescent="0.25">
      <c r="D468" s="64"/>
      <c r="L468" s="64"/>
      <c r="N468" s="63"/>
    </row>
    <row r="469" spans="4:14" x14ac:dyDescent="0.25">
      <c r="D469" s="64"/>
      <c r="L469" s="64"/>
      <c r="N469" s="63"/>
    </row>
    <row r="470" spans="4:14" x14ac:dyDescent="0.25">
      <c r="D470" s="64"/>
      <c r="L470" s="64"/>
      <c r="N470" s="63"/>
    </row>
    <row r="471" spans="4:14" x14ac:dyDescent="0.25">
      <c r="D471" s="64"/>
      <c r="L471" s="64"/>
      <c r="N471" s="63"/>
    </row>
    <row r="472" spans="4:14" x14ac:dyDescent="0.25">
      <c r="D472" s="64"/>
      <c r="L472" s="64"/>
      <c r="N472" s="63"/>
    </row>
    <row r="473" spans="4:14" x14ac:dyDescent="0.25">
      <c r="D473" s="64"/>
      <c r="L473" s="64"/>
      <c r="N473" s="63"/>
    </row>
    <row r="474" spans="4:14" x14ac:dyDescent="0.25">
      <c r="D474" s="64"/>
      <c r="L474" s="64"/>
      <c r="N474" s="63"/>
    </row>
    <row r="475" spans="4:14" x14ac:dyDescent="0.25">
      <c r="D475" s="64"/>
      <c r="L475" s="64"/>
      <c r="N475" s="63"/>
    </row>
    <row r="476" spans="4:14" x14ac:dyDescent="0.25">
      <c r="D476" s="64"/>
      <c r="L476" s="64"/>
      <c r="N476" s="63"/>
    </row>
    <row r="477" spans="4:14" x14ac:dyDescent="0.25">
      <c r="D477" s="64"/>
      <c r="L477" s="64"/>
      <c r="N477" s="63"/>
    </row>
    <row r="478" spans="4:14" x14ac:dyDescent="0.25">
      <c r="D478" s="64"/>
      <c r="L478" s="64"/>
      <c r="N478" s="63"/>
    </row>
    <row r="479" spans="4:14" x14ac:dyDescent="0.25">
      <c r="D479" s="64"/>
      <c r="L479" s="64"/>
      <c r="N479" s="63"/>
    </row>
    <row r="480" spans="4:14" x14ac:dyDescent="0.25">
      <c r="D480" s="64"/>
      <c r="L480" s="64"/>
      <c r="N480" s="63"/>
    </row>
    <row r="481" spans="4:14" x14ac:dyDescent="0.25">
      <c r="D481" s="64"/>
      <c r="L481" s="64"/>
      <c r="N481" s="63"/>
    </row>
    <row r="482" spans="4:14" x14ac:dyDescent="0.25">
      <c r="D482" s="64"/>
      <c r="L482" s="64"/>
      <c r="N482" s="63"/>
    </row>
    <row r="483" spans="4:14" x14ac:dyDescent="0.25">
      <c r="D483" s="64"/>
      <c r="L483" s="64"/>
      <c r="N483" s="63"/>
    </row>
    <row r="484" spans="4:14" x14ac:dyDescent="0.25">
      <c r="D484" s="64"/>
      <c r="L484" s="64"/>
      <c r="N484" s="63"/>
    </row>
    <row r="485" spans="4:14" x14ac:dyDescent="0.25">
      <c r="D485" s="64"/>
      <c r="L485" s="64"/>
      <c r="N485" s="63"/>
    </row>
    <row r="486" spans="4:14" x14ac:dyDescent="0.25">
      <c r="D486" s="64"/>
      <c r="L486" s="64"/>
      <c r="N486" s="63"/>
    </row>
    <row r="487" spans="4:14" x14ac:dyDescent="0.25">
      <c r="D487" s="64"/>
      <c r="L487" s="64"/>
      <c r="N487" s="63"/>
    </row>
    <row r="488" spans="4:14" x14ac:dyDescent="0.25">
      <c r="D488" s="64"/>
      <c r="L488" s="64"/>
      <c r="N488" s="63"/>
    </row>
    <row r="489" spans="4:14" x14ac:dyDescent="0.25">
      <c r="D489" s="64"/>
      <c r="L489" s="64"/>
      <c r="N489" s="63"/>
    </row>
    <row r="490" spans="4:14" x14ac:dyDescent="0.25">
      <c r="D490" s="64"/>
      <c r="L490" s="64"/>
      <c r="N490" s="63"/>
    </row>
    <row r="491" spans="4:14" x14ac:dyDescent="0.25">
      <c r="D491" s="64"/>
      <c r="L491" s="64"/>
      <c r="N491" s="63"/>
    </row>
    <row r="492" spans="4:14" x14ac:dyDescent="0.25">
      <c r="D492" s="64"/>
      <c r="L492" s="64"/>
      <c r="N492" s="63"/>
    </row>
    <row r="493" spans="4:14" x14ac:dyDescent="0.25">
      <c r="D493" s="64"/>
      <c r="L493" s="64"/>
      <c r="N493" s="63"/>
    </row>
    <row r="494" spans="4:14" x14ac:dyDescent="0.25">
      <c r="D494" s="64"/>
      <c r="L494" s="64"/>
      <c r="N494" s="63"/>
    </row>
    <row r="495" spans="4:14" x14ac:dyDescent="0.25">
      <c r="D495" s="64"/>
      <c r="L495" s="64"/>
      <c r="N495" s="63"/>
    </row>
    <row r="496" spans="4:14" x14ac:dyDescent="0.25">
      <c r="D496" s="64"/>
      <c r="L496" s="64"/>
      <c r="N496" s="63"/>
    </row>
    <row r="497" spans="4:14" x14ac:dyDescent="0.25">
      <c r="D497" s="64"/>
      <c r="L497" s="64"/>
      <c r="N497" s="63"/>
    </row>
    <row r="498" spans="4:14" x14ac:dyDescent="0.25">
      <c r="D498" s="64"/>
      <c r="L498" s="64"/>
      <c r="N498" s="63"/>
    </row>
    <row r="499" spans="4:14" x14ac:dyDescent="0.25">
      <c r="D499" s="64"/>
      <c r="L499" s="64"/>
      <c r="N499" s="63"/>
    </row>
    <row r="500" spans="4:14" x14ac:dyDescent="0.25">
      <c r="D500" s="64"/>
      <c r="L500" s="64"/>
      <c r="N500" s="63"/>
    </row>
    <row r="501" spans="4:14" x14ac:dyDescent="0.25">
      <c r="D501" s="64"/>
      <c r="L501" s="64"/>
      <c r="N501" s="63"/>
    </row>
    <row r="502" spans="4:14" x14ac:dyDescent="0.25">
      <c r="D502" s="64"/>
      <c r="L502" s="64"/>
      <c r="N502" s="63"/>
    </row>
    <row r="503" spans="4:14" x14ac:dyDescent="0.25">
      <c r="D503" s="64"/>
      <c r="L503" s="64"/>
      <c r="N503" s="63"/>
    </row>
    <row r="504" spans="4:14" x14ac:dyDescent="0.25">
      <c r="D504" s="64"/>
      <c r="L504" s="64"/>
      <c r="N504" s="63"/>
    </row>
    <row r="505" spans="4:14" x14ac:dyDescent="0.25">
      <c r="D505" s="64"/>
      <c r="L505" s="64"/>
      <c r="N505" s="63"/>
    </row>
    <row r="506" spans="4:14" x14ac:dyDescent="0.25">
      <c r="D506" s="64"/>
      <c r="L506" s="64"/>
      <c r="N506" s="63"/>
    </row>
    <row r="507" spans="4:14" x14ac:dyDescent="0.25">
      <c r="D507" s="64"/>
      <c r="L507" s="64"/>
      <c r="N507" s="63"/>
    </row>
    <row r="508" spans="4:14" x14ac:dyDescent="0.25">
      <c r="D508" s="64"/>
      <c r="L508" s="64"/>
      <c r="N508" s="63"/>
    </row>
    <row r="509" spans="4:14" x14ac:dyDescent="0.25">
      <c r="D509" s="64"/>
      <c r="L509" s="64"/>
      <c r="N509" s="63"/>
    </row>
    <row r="510" spans="4:14" x14ac:dyDescent="0.25">
      <c r="D510" s="64"/>
      <c r="L510" s="64"/>
      <c r="N510" s="63"/>
    </row>
    <row r="511" spans="4:14" x14ac:dyDescent="0.25">
      <c r="D511" s="64"/>
      <c r="L511" s="64"/>
      <c r="N511" s="63"/>
    </row>
    <row r="512" spans="4:14" x14ac:dyDescent="0.25">
      <c r="D512" s="64"/>
      <c r="L512" s="64"/>
      <c r="N512" s="63"/>
    </row>
    <row r="513" spans="4:14" x14ac:dyDescent="0.25">
      <c r="D513" s="64"/>
      <c r="L513" s="64"/>
      <c r="N513" s="63"/>
    </row>
    <row r="514" spans="4:14" x14ac:dyDescent="0.25">
      <c r="D514" s="64"/>
      <c r="L514" s="64"/>
      <c r="N514" s="63"/>
    </row>
    <row r="515" spans="4:14" x14ac:dyDescent="0.25">
      <c r="D515" s="64"/>
      <c r="L515" s="64"/>
      <c r="N515" s="63"/>
    </row>
    <row r="516" spans="4:14" x14ac:dyDescent="0.25">
      <c r="D516" s="64"/>
      <c r="L516" s="64"/>
      <c r="N516" s="63"/>
    </row>
    <row r="517" spans="4:14" x14ac:dyDescent="0.25">
      <c r="D517" s="64"/>
      <c r="L517" s="64"/>
      <c r="N517" s="63"/>
    </row>
    <row r="518" spans="4:14" x14ac:dyDescent="0.25">
      <c r="D518" s="64"/>
      <c r="L518" s="64"/>
      <c r="N518" s="63"/>
    </row>
    <row r="519" spans="4:14" x14ac:dyDescent="0.25">
      <c r="D519" s="64"/>
      <c r="L519" s="64"/>
      <c r="N519" s="63"/>
    </row>
    <row r="520" spans="4:14" x14ac:dyDescent="0.25">
      <c r="D520" s="64"/>
      <c r="L520" s="64"/>
      <c r="N520" s="63"/>
    </row>
    <row r="521" spans="4:14" x14ac:dyDescent="0.25">
      <c r="D521" s="64"/>
      <c r="L521" s="64"/>
      <c r="N521" s="63"/>
    </row>
    <row r="522" spans="4:14" x14ac:dyDescent="0.25">
      <c r="D522" s="64"/>
      <c r="L522" s="64"/>
      <c r="N522" s="63"/>
    </row>
    <row r="523" spans="4:14" x14ac:dyDescent="0.25">
      <c r="D523" s="64"/>
      <c r="L523" s="64"/>
      <c r="N523" s="63"/>
    </row>
    <row r="524" spans="4:14" x14ac:dyDescent="0.25">
      <c r="D524" s="64"/>
      <c r="L524" s="64"/>
      <c r="N524" s="63"/>
    </row>
    <row r="525" spans="4:14" x14ac:dyDescent="0.25">
      <c r="D525" s="64"/>
      <c r="L525" s="64"/>
      <c r="N525" s="63"/>
    </row>
    <row r="526" spans="4:14" x14ac:dyDescent="0.25">
      <c r="D526" s="64"/>
      <c r="L526" s="64"/>
      <c r="N526" s="63"/>
    </row>
    <row r="527" spans="4:14" x14ac:dyDescent="0.25">
      <c r="D527" s="64"/>
      <c r="L527" s="64"/>
      <c r="N527" s="63"/>
    </row>
    <row r="528" spans="4:14" x14ac:dyDescent="0.25">
      <c r="D528" s="64"/>
      <c r="L528" s="64"/>
      <c r="N528" s="63"/>
    </row>
    <row r="529" spans="4:14" x14ac:dyDescent="0.25">
      <c r="D529" s="64"/>
      <c r="L529" s="64"/>
      <c r="N529" s="63"/>
    </row>
    <row r="530" spans="4:14" x14ac:dyDescent="0.25">
      <c r="D530" s="64"/>
      <c r="L530" s="64"/>
      <c r="N530" s="63"/>
    </row>
    <row r="531" spans="4:14" x14ac:dyDescent="0.25">
      <c r="D531" s="64"/>
      <c r="L531" s="64"/>
      <c r="N531" s="63"/>
    </row>
    <row r="532" spans="4:14" x14ac:dyDescent="0.25">
      <c r="D532" s="64"/>
      <c r="L532" s="64"/>
      <c r="N532" s="63"/>
    </row>
    <row r="533" spans="4:14" x14ac:dyDescent="0.25">
      <c r="D533" s="64"/>
      <c r="L533" s="64"/>
      <c r="N533" s="63"/>
    </row>
    <row r="534" spans="4:14" x14ac:dyDescent="0.25">
      <c r="D534" s="64"/>
      <c r="L534" s="64"/>
      <c r="N534" s="63"/>
    </row>
    <row r="535" spans="4:14" x14ac:dyDescent="0.25">
      <c r="D535" s="64"/>
      <c r="L535" s="64"/>
      <c r="N535" s="63"/>
    </row>
    <row r="536" spans="4:14" x14ac:dyDescent="0.25">
      <c r="D536" s="64"/>
      <c r="L536" s="64"/>
      <c r="N536" s="63"/>
    </row>
    <row r="537" spans="4:14" x14ac:dyDescent="0.25">
      <c r="D537" s="64"/>
      <c r="L537" s="64"/>
      <c r="N537" s="63"/>
    </row>
    <row r="538" spans="4:14" x14ac:dyDescent="0.25">
      <c r="D538" s="64"/>
      <c r="L538" s="64"/>
      <c r="N538" s="63"/>
    </row>
    <row r="539" spans="4:14" x14ac:dyDescent="0.25">
      <c r="D539" s="64"/>
      <c r="L539" s="64"/>
      <c r="N539" s="63"/>
    </row>
    <row r="540" spans="4:14" x14ac:dyDescent="0.25">
      <c r="D540" s="64"/>
      <c r="L540" s="64"/>
      <c r="N540" s="63"/>
    </row>
    <row r="541" spans="4:14" x14ac:dyDescent="0.25">
      <c r="D541" s="64"/>
      <c r="L541" s="64"/>
      <c r="N541" s="63"/>
    </row>
    <row r="542" spans="4:14" x14ac:dyDescent="0.25">
      <c r="D542" s="64"/>
      <c r="L542" s="64"/>
      <c r="N542" s="63"/>
    </row>
    <row r="543" spans="4:14" x14ac:dyDescent="0.25">
      <c r="D543" s="64"/>
      <c r="L543" s="64"/>
      <c r="N543" s="63"/>
    </row>
    <row r="544" spans="4:14" x14ac:dyDescent="0.25">
      <c r="D544" s="64"/>
      <c r="L544" s="64"/>
      <c r="N544" s="63"/>
    </row>
    <row r="545" spans="4:14" x14ac:dyDescent="0.25">
      <c r="D545" s="64"/>
      <c r="L545" s="64"/>
      <c r="N545" s="63"/>
    </row>
    <row r="546" spans="4:14" x14ac:dyDescent="0.25">
      <c r="D546" s="64"/>
      <c r="L546" s="64"/>
      <c r="N546" s="63"/>
    </row>
    <row r="547" spans="4:14" x14ac:dyDescent="0.25">
      <c r="D547" s="64"/>
      <c r="L547" s="64"/>
      <c r="N547" s="63"/>
    </row>
    <row r="548" spans="4:14" x14ac:dyDescent="0.25">
      <c r="D548" s="64"/>
      <c r="L548" s="64"/>
      <c r="N548" s="63"/>
    </row>
    <row r="549" spans="4:14" x14ac:dyDescent="0.25">
      <c r="D549" s="64"/>
      <c r="L549" s="64"/>
      <c r="N549" s="63"/>
    </row>
    <row r="550" spans="4:14" x14ac:dyDescent="0.25">
      <c r="D550" s="64"/>
      <c r="L550" s="64"/>
      <c r="N550" s="63"/>
    </row>
    <row r="551" spans="4:14" x14ac:dyDescent="0.25">
      <c r="D551" s="64"/>
      <c r="L551" s="64"/>
      <c r="N551" s="63"/>
    </row>
    <row r="552" spans="4:14" x14ac:dyDescent="0.25">
      <c r="D552" s="64"/>
      <c r="L552" s="64"/>
      <c r="N552" s="63"/>
    </row>
    <row r="553" spans="4:14" x14ac:dyDescent="0.25">
      <c r="D553" s="64"/>
      <c r="L553" s="64"/>
      <c r="N553" s="63"/>
    </row>
    <row r="554" spans="4:14" x14ac:dyDescent="0.25">
      <c r="D554" s="64"/>
      <c r="L554" s="64"/>
      <c r="N554" s="63"/>
    </row>
    <row r="555" spans="4:14" x14ac:dyDescent="0.25">
      <c r="D555" s="64"/>
      <c r="L555" s="64"/>
      <c r="N555" s="63"/>
    </row>
    <row r="556" spans="4:14" x14ac:dyDescent="0.25">
      <c r="D556" s="64"/>
      <c r="L556" s="64"/>
      <c r="N556" s="63"/>
    </row>
    <row r="557" spans="4:14" x14ac:dyDescent="0.25">
      <c r="D557" s="64"/>
      <c r="L557" s="64"/>
      <c r="N557" s="63"/>
    </row>
    <row r="558" spans="4:14" x14ac:dyDescent="0.25">
      <c r="D558" s="64"/>
      <c r="L558" s="64"/>
      <c r="N558" s="63"/>
    </row>
    <row r="559" spans="4:14" x14ac:dyDescent="0.25">
      <c r="D559" s="64"/>
      <c r="L559" s="64"/>
      <c r="N559" s="63"/>
    </row>
    <row r="560" spans="4:14" x14ac:dyDescent="0.25">
      <c r="D560" s="64"/>
      <c r="L560" s="64"/>
      <c r="N560" s="63"/>
    </row>
    <row r="561" spans="4:14" x14ac:dyDescent="0.25">
      <c r="D561" s="64"/>
      <c r="L561" s="64"/>
      <c r="N561" s="63"/>
    </row>
    <row r="562" spans="4:14" x14ac:dyDescent="0.25">
      <c r="D562" s="64"/>
      <c r="L562" s="64"/>
      <c r="N562" s="63"/>
    </row>
    <row r="563" spans="4:14" x14ac:dyDescent="0.25">
      <c r="D563" s="64"/>
      <c r="L563" s="64"/>
      <c r="N563" s="63"/>
    </row>
    <row r="564" spans="4:14" x14ac:dyDescent="0.25">
      <c r="D564" s="64"/>
      <c r="L564" s="64"/>
      <c r="N564" s="63"/>
    </row>
    <row r="565" spans="4:14" x14ac:dyDescent="0.25">
      <c r="D565" s="64"/>
      <c r="L565" s="64"/>
      <c r="N565" s="63"/>
    </row>
    <row r="566" spans="4:14" x14ac:dyDescent="0.25">
      <c r="D566" s="64"/>
      <c r="L566" s="64"/>
      <c r="N566" s="63"/>
    </row>
    <row r="567" spans="4:14" x14ac:dyDescent="0.25">
      <c r="D567" s="64"/>
      <c r="L567" s="64"/>
      <c r="N567" s="63"/>
    </row>
    <row r="568" spans="4:14" x14ac:dyDescent="0.25">
      <c r="D568" s="64"/>
      <c r="L568" s="64"/>
      <c r="N568" s="63"/>
    </row>
    <row r="569" spans="4:14" x14ac:dyDescent="0.25">
      <c r="D569" s="64"/>
      <c r="L569" s="64"/>
      <c r="N569" s="63"/>
    </row>
    <row r="570" spans="4:14" x14ac:dyDescent="0.25">
      <c r="D570" s="64"/>
      <c r="L570" s="64"/>
      <c r="N570" s="63"/>
    </row>
    <row r="571" spans="4:14" x14ac:dyDescent="0.25">
      <c r="D571" s="64"/>
      <c r="L571" s="64"/>
      <c r="N571" s="63"/>
    </row>
    <row r="572" spans="4:14" x14ac:dyDescent="0.25">
      <c r="D572" s="64"/>
      <c r="L572" s="64"/>
      <c r="N572" s="63"/>
    </row>
    <row r="573" spans="4:14" x14ac:dyDescent="0.25">
      <c r="D573" s="64"/>
      <c r="L573" s="64"/>
      <c r="N573" s="63"/>
    </row>
    <row r="574" spans="4:14" x14ac:dyDescent="0.25">
      <c r="D574" s="64"/>
      <c r="L574" s="64"/>
      <c r="N574" s="63"/>
    </row>
    <row r="575" spans="4:14" x14ac:dyDescent="0.25">
      <c r="D575" s="64"/>
      <c r="L575" s="64"/>
      <c r="N575" s="63"/>
    </row>
    <row r="576" spans="4:14" x14ac:dyDescent="0.25">
      <c r="D576" s="64"/>
      <c r="L576" s="64"/>
      <c r="N576" s="63"/>
    </row>
    <row r="577" spans="4:14" x14ac:dyDescent="0.25">
      <c r="D577" s="64"/>
      <c r="L577" s="64"/>
      <c r="N577" s="63"/>
    </row>
    <row r="578" spans="4:14" x14ac:dyDescent="0.25">
      <c r="D578" s="64"/>
      <c r="L578" s="64"/>
      <c r="N578" s="63"/>
    </row>
    <row r="579" spans="4:14" x14ac:dyDescent="0.25">
      <c r="D579" s="64"/>
      <c r="L579" s="64"/>
      <c r="N579" s="63"/>
    </row>
    <row r="580" spans="4:14" x14ac:dyDescent="0.25">
      <c r="D580" s="64"/>
      <c r="L580" s="64"/>
      <c r="N580" s="63"/>
    </row>
    <row r="581" spans="4:14" x14ac:dyDescent="0.25">
      <c r="D581" s="64"/>
      <c r="L581" s="64"/>
      <c r="N581" s="63"/>
    </row>
    <row r="582" spans="4:14" x14ac:dyDescent="0.25">
      <c r="D582" s="64"/>
      <c r="L582" s="64"/>
      <c r="N582" s="63"/>
    </row>
    <row r="583" spans="4:14" x14ac:dyDescent="0.25">
      <c r="D583" s="64"/>
      <c r="L583" s="64"/>
      <c r="N583" s="63"/>
    </row>
    <row r="584" spans="4:14" x14ac:dyDescent="0.25">
      <c r="D584" s="64"/>
      <c r="L584" s="64"/>
      <c r="N584" s="63"/>
    </row>
    <row r="585" spans="4:14" x14ac:dyDescent="0.25">
      <c r="D585" s="64"/>
      <c r="L585" s="64"/>
      <c r="N585" s="63"/>
    </row>
    <row r="586" spans="4:14" x14ac:dyDescent="0.25">
      <c r="D586" s="64"/>
      <c r="L586" s="64"/>
      <c r="N586" s="63"/>
    </row>
    <row r="587" spans="4:14" x14ac:dyDescent="0.25">
      <c r="D587" s="64"/>
      <c r="L587" s="64"/>
      <c r="N587" s="63"/>
    </row>
    <row r="588" spans="4:14" x14ac:dyDescent="0.25">
      <c r="D588" s="64"/>
      <c r="L588" s="64"/>
      <c r="N588" s="63"/>
    </row>
    <row r="589" spans="4:14" x14ac:dyDescent="0.25">
      <c r="D589" s="64"/>
      <c r="L589" s="64"/>
      <c r="N589" s="63"/>
    </row>
    <row r="590" spans="4:14" x14ac:dyDescent="0.25">
      <c r="D590" s="64"/>
      <c r="L590" s="64"/>
      <c r="N590" s="63"/>
    </row>
    <row r="591" spans="4:14" x14ac:dyDescent="0.25">
      <c r="D591" s="64"/>
      <c r="L591" s="64"/>
      <c r="N591" s="63"/>
    </row>
    <row r="592" spans="4:14" x14ac:dyDescent="0.25">
      <c r="D592" s="64"/>
      <c r="L592" s="64"/>
      <c r="N592" s="63"/>
    </row>
    <row r="593" spans="4:14" x14ac:dyDescent="0.25">
      <c r="D593" s="64"/>
      <c r="L593" s="64"/>
      <c r="N593" s="63"/>
    </row>
    <row r="594" spans="4:14" x14ac:dyDescent="0.25">
      <c r="D594" s="64"/>
      <c r="L594" s="64"/>
      <c r="N594" s="63"/>
    </row>
    <row r="595" spans="4:14" x14ac:dyDescent="0.25">
      <c r="D595" s="64"/>
      <c r="L595" s="64"/>
      <c r="N595" s="63"/>
    </row>
    <row r="596" spans="4:14" x14ac:dyDescent="0.25">
      <c r="D596" s="64"/>
      <c r="L596" s="64"/>
      <c r="N596" s="63"/>
    </row>
    <row r="597" spans="4:14" x14ac:dyDescent="0.25">
      <c r="D597" s="64"/>
      <c r="L597" s="64"/>
      <c r="N597" s="63"/>
    </row>
    <row r="598" spans="4:14" x14ac:dyDescent="0.25">
      <c r="D598" s="64"/>
      <c r="L598" s="64"/>
      <c r="N598" s="63"/>
    </row>
    <row r="599" spans="4:14" x14ac:dyDescent="0.25">
      <c r="D599" s="64"/>
      <c r="L599" s="64"/>
      <c r="N599" s="63"/>
    </row>
    <row r="600" spans="4:14" x14ac:dyDescent="0.25">
      <c r="D600" s="64"/>
      <c r="L600" s="64"/>
      <c r="N600" s="63"/>
    </row>
    <row r="601" spans="4:14" x14ac:dyDescent="0.25">
      <c r="D601" s="64"/>
      <c r="L601" s="64"/>
      <c r="N601" s="63"/>
    </row>
    <row r="602" spans="4:14" x14ac:dyDescent="0.25">
      <c r="D602" s="64"/>
      <c r="L602" s="64"/>
      <c r="N602" s="63"/>
    </row>
    <row r="603" spans="4:14" x14ac:dyDescent="0.25">
      <c r="D603" s="64"/>
      <c r="L603" s="64"/>
      <c r="N603" s="63"/>
    </row>
    <row r="604" spans="4:14" x14ac:dyDescent="0.25">
      <c r="D604" s="64"/>
      <c r="L604" s="64"/>
      <c r="N604" s="63"/>
    </row>
    <row r="605" spans="4:14" x14ac:dyDescent="0.25">
      <c r="D605" s="64"/>
      <c r="L605" s="64"/>
      <c r="N605" s="63"/>
    </row>
    <row r="606" spans="4:14" x14ac:dyDescent="0.25">
      <c r="D606" s="64"/>
      <c r="L606" s="64"/>
      <c r="N606" s="63"/>
    </row>
    <row r="607" spans="4:14" x14ac:dyDescent="0.25">
      <c r="D607" s="64"/>
      <c r="L607" s="64"/>
      <c r="N607" s="63"/>
    </row>
    <row r="608" spans="4:14" x14ac:dyDescent="0.25">
      <c r="D608" s="64"/>
      <c r="L608" s="64"/>
      <c r="N608" s="63"/>
    </row>
    <row r="609" spans="4:14" x14ac:dyDescent="0.25">
      <c r="D609" s="64"/>
      <c r="L609" s="64"/>
      <c r="N609" s="63"/>
    </row>
    <row r="610" spans="4:14" x14ac:dyDescent="0.25">
      <c r="D610" s="64"/>
      <c r="L610" s="64"/>
      <c r="N610" s="63"/>
    </row>
    <row r="611" spans="4:14" x14ac:dyDescent="0.25">
      <c r="D611" s="64"/>
      <c r="L611" s="64"/>
      <c r="N611" s="63"/>
    </row>
    <row r="612" spans="4:14" x14ac:dyDescent="0.25">
      <c r="D612" s="64"/>
      <c r="L612" s="64"/>
      <c r="N612" s="63"/>
    </row>
    <row r="613" spans="4:14" x14ac:dyDescent="0.25">
      <c r="D613" s="64"/>
      <c r="L613" s="64"/>
      <c r="N613" s="63"/>
    </row>
    <row r="614" spans="4:14" x14ac:dyDescent="0.25">
      <c r="D614" s="64"/>
      <c r="L614" s="64"/>
      <c r="N614" s="63"/>
    </row>
    <row r="615" spans="4:14" x14ac:dyDescent="0.25">
      <c r="D615" s="64"/>
      <c r="L615" s="64"/>
      <c r="N615" s="63"/>
    </row>
    <row r="616" spans="4:14" x14ac:dyDescent="0.25">
      <c r="D616" s="64"/>
      <c r="L616" s="64"/>
      <c r="N616" s="63"/>
    </row>
    <row r="617" spans="4:14" x14ac:dyDescent="0.25">
      <c r="D617" s="64"/>
      <c r="L617" s="64"/>
      <c r="N617" s="63"/>
    </row>
    <row r="618" spans="4:14" x14ac:dyDescent="0.25">
      <c r="D618" s="64"/>
      <c r="L618" s="64"/>
      <c r="N618" s="63"/>
    </row>
    <row r="619" spans="4:14" x14ac:dyDescent="0.25">
      <c r="D619" s="64"/>
      <c r="L619" s="64"/>
      <c r="N619" s="63"/>
    </row>
    <row r="620" spans="4:14" x14ac:dyDescent="0.25">
      <c r="D620" s="64"/>
      <c r="L620" s="64"/>
      <c r="N620" s="63"/>
    </row>
    <row r="621" spans="4:14" x14ac:dyDescent="0.25">
      <c r="D621" s="64"/>
      <c r="L621" s="64"/>
      <c r="N621" s="63"/>
    </row>
    <row r="622" spans="4:14" x14ac:dyDescent="0.25">
      <c r="D622" s="64"/>
      <c r="L622" s="64"/>
      <c r="N622" s="63"/>
    </row>
    <row r="623" spans="4:14" x14ac:dyDescent="0.25">
      <c r="D623" s="64"/>
      <c r="L623" s="64"/>
      <c r="N623" s="63"/>
    </row>
    <row r="624" spans="4:14" x14ac:dyDescent="0.25">
      <c r="D624" s="64"/>
      <c r="L624" s="64"/>
      <c r="N624" s="63"/>
    </row>
    <row r="625" spans="4:89" x14ac:dyDescent="0.25">
      <c r="D625" s="64"/>
      <c r="L625" s="64"/>
      <c r="N625" s="63"/>
    </row>
    <row r="626" spans="4:89" x14ac:dyDescent="0.25">
      <c r="D626" s="64"/>
      <c r="L626" s="64"/>
      <c r="N626" s="63"/>
    </row>
    <row r="627" spans="4:89" x14ac:dyDescent="0.25">
      <c r="D627" s="64"/>
      <c r="L627" s="64"/>
      <c r="N627" s="63"/>
    </row>
    <row r="628" spans="4:89" x14ac:dyDescent="0.25">
      <c r="D628" s="64"/>
      <c r="L628" s="64"/>
      <c r="N628" s="63"/>
    </row>
    <row r="629" spans="4:89" x14ac:dyDescent="0.25">
      <c r="D629" s="64"/>
      <c r="L629" s="64"/>
      <c r="N629" s="63"/>
    </row>
    <row r="630" spans="4:89" x14ac:dyDescent="0.25">
      <c r="D630" s="64"/>
      <c r="L630" s="64"/>
      <c r="N630" s="63"/>
    </row>
    <row r="631" spans="4:89" x14ac:dyDescent="0.25">
      <c r="D631" s="64"/>
      <c r="L631" s="64"/>
      <c r="N631" s="63"/>
    </row>
    <row r="632" spans="4:89" x14ac:dyDescent="0.25">
      <c r="D632" s="64"/>
      <c r="L632" s="64"/>
      <c r="N632" s="63"/>
    </row>
    <row r="633" spans="4:89" x14ac:dyDescent="0.25">
      <c r="D633" s="64"/>
      <c r="L633" s="64"/>
      <c r="N633" s="63"/>
    </row>
    <row r="634" spans="4:89" x14ac:dyDescent="0.25">
      <c r="D634" s="64"/>
      <c r="L634" s="64"/>
      <c r="N634" s="63"/>
    </row>
    <row r="635" spans="4:89" x14ac:dyDescent="0.25">
      <c r="D635" s="64"/>
      <c r="L635" s="64"/>
      <c r="N635" s="63"/>
    </row>
    <row r="636" spans="4:89" x14ac:dyDescent="0.25">
      <c r="D636" s="64"/>
      <c r="L636" s="64"/>
      <c r="N636" s="63"/>
    </row>
    <row r="637" spans="4:89" x14ac:dyDescent="0.25">
      <c r="D637" s="64"/>
      <c r="L637" s="64"/>
      <c r="N637" s="63"/>
    </row>
    <row r="638" spans="4:89" x14ac:dyDescent="0.25">
      <c r="D638" s="64"/>
      <c r="L638" s="64"/>
      <c r="N638" s="63"/>
    </row>
    <row r="639" spans="4:89" x14ac:dyDescent="0.25">
      <c r="D639" s="64"/>
      <c r="L639" s="64"/>
      <c r="N639" s="63"/>
      <c r="CK639" s="70"/>
    </row>
    <row r="640" spans="4:89" x14ac:dyDescent="0.25">
      <c r="D640" s="64"/>
      <c r="L640" s="64"/>
      <c r="N640" s="63"/>
    </row>
    <row r="641" spans="4:14" x14ac:dyDescent="0.25">
      <c r="D641" s="64"/>
      <c r="L641" s="64"/>
      <c r="N641" s="63"/>
    </row>
    <row r="642" spans="4:14" x14ac:dyDescent="0.25">
      <c r="D642" s="64"/>
      <c r="L642" s="64"/>
      <c r="N642" s="63"/>
    </row>
    <row r="643" spans="4:14" x14ac:dyDescent="0.25">
      <c r="D643" s="64"/>
      <c r="L643" s="64"/>
      <c r="N643" s="63"/>
    </row>
    <row r="644" spans="4:14" x14ac:dyDescent="0.25">
      <c r="D644" s="64"/>
      <c r="L644" s="64"/>
      <c r="N644" s="63"/>
    </row>
    <row r="645" spans="4:14" x14ac:dyDescent="0.25">
      <c r="D645" s="64"/>
      <c r="L645" s="64"/>
      <c r="N645" s="63"/>
    </row>
    <row r="646" spans="4:14" x14ac:dyDescent="0.25">
      <c r="D646" s="64"/>
      <c r="L646" s="64"/>
      <c r="N646" s="63"/>
    </row>
    <row r="647" spans="4:14" x14ac:dyDescent="0.25">
      <c r="D647" s="64"/>
      <c r="L647" s="64"/>
      <c r="N647" s="63"/>
    </row>
    <row r="648" spans="4:14" x14ac:dyDescent="0.25">
      <c r="D648" s="64"/>
      <c r="L648" s="64"/>
      <c r="N648" s="63"/>
    </row>
    <row r="649" spans="4:14" x14ac:dyDescent="0.25">
      <c r="D649" s="64"/>
      <c r="L649" s="64"/>
      <c r="N649" s="63"/>
    </row>
    <row r="650" spans="4:14" x14ac:dyDescent="0.25">
      <c r="D650" s="64"/>
      <c r="L650" s="64"/>
      <c r="N650" s="63"/>
    </row>
    <row r="651" spans="4:14" x14ac:dyDescent="0.25">
      <c r="D651" s="64"/>
      <c r="L651" s="64"/>
      <c r="N651" s="63"/>
    </row>
    <row r="652" spans="4:14" x14ac:dyDescent="0.25">
      <c r="D652" s="64"/>
      <c r="L652" s="64"/>
      <c r="N652" s="63"/>
    </row>
    <row r="653" spans="4:14" x14ac:dyDescent="0.25">
      <c r="D653" s="64"/>
      <c r="L653" s="64"/>
      <c r="N653" s="63"/>
    </row>
    <row r="654" spans="4:14" x14ac:dyDescent="0.25">
      <c r="D654" s="64"/>
      <c r="L654" s="64"/>
      <c r="N654" s="63"/>
    </row>
    <row r="655" spans="4:14" x14ac:dyDescent="0.25">
      <c r="D655" s="64"/>
      <c r="L655" s="64"/>
      <c r="N655" s="63"/>
    </row>
    <row r="656" spans="4:14" x14ac:dyDescent="0.25">
      <c r="D656" s="64"/>
      <c r="L656" s="64"/>
      <c r="N656" s="63"/>
    </row>
    <row r="657" spans="4:14" x14ac:dyDescent="0.25">
      <c r="D657" s="64"/>
      <c r="L657" s="64"/>
      <c r="N657" s="63"/>
    </row>
    <row r="658" spans="4:14" x14ac:dyDescent="0.25">
      <c r="D658" s="64"/>
      <c r="L658" s="64"/>
      <c r="N658" s="63"/>
    </row>
    <row r="659" spans="4:14" x14ac:dyDescent="0.25">
      <c r="D659" s="64"/>
      <c r="L659" s="64"/>
      <c r="N659" s="63"/>
    </row>
    <row r="660" spans="4:14" x14ac:dyDescent="0.25">
      <c r="D660" s="64"/>
      <c r="L660" s="64"/>
      <c r="N660" s="63"/>
    </row>
    <row r="661" spans="4:14" x14ac:dyDescent="0.25">
      <c r="D661" s="64"/>
      <c r="L661" s="64"/>
      <c r="N661" s="63"/>
    </row>
    <row r="662" spans="4:14" x14ac:dyDescent="0.25">
      <c r="D662" s="64"/>
      <c r="L662" s="64"/>
      <c r="N662" s="63"/>
    </row>
    <row r="663" spans="4:14" x14ac:dyDescent="0.25">
      <c r="D663" s="64"/>
      <c r="L663" s="64"/>
      <c r="N663" s="63"/>
    </row>
    <row r="664" spans="4:14" x14ac:dyDescent="0.25">
      <c r="D664" s="64"/>
      <c r="L664" s="64"/>
      <c r="N664" s="63"/>
    </row>
    <row r="665" spans="4:14" x14ac:dyDescent="0.25">
      <c r="D665" s="64"/>
      <c r="L665" s="64"/>
      <c r="N665" s="63"/>
    </row>
    <row r="666" spans="4:14" x14ac:dyDescent="0.25">
      <c r="D666" s="64"/>
      <c r="L666" s="64"/>
      <c r="N666" s="63"/>
    </row>
    <row r="667" spans="4:14" x14ac:dyDescent="0.25">
      <c r="D667" s="64"/>
      <c r="L667" s="64"/>
      <c r="N667" s="63"/>
    </row>
    <row r="668" spans="4:14" x14ac:dyDescent="0.25">
      <c r="D668" s="64"/>
      <c r="L668" s="64"/>
      <c r="N668" s="63"/>
    </row>
    <row r="669" spans="4:14" x14ac:dyDescent="0.25">
      <c r="D669" s="64"/>
      <c r="L669" s="64"/>
      <c r="N669" s="63"/>
    </row>
    <row r="670" spans="4:14" x14ac:dyDescent="0.25">
      <c r="D670" s="64"/>
      <c r="L670" s="64"/>
      <c r="N670" s="63"/>
    </row>
    <row r="671" spans="4:14" x14ac:dyDescent="0.25">
      <c r="D671" s="64"/>
      <c r="L671" s="64"/>
      <c r="N671" s="63"/>
    </row>
    <row r="672" spans="4:14" x14ac:dyDescent="0.25">
      <c r="D672" s="64"/>
      <c r="L672" s="64"/>
      <c r="N672" s="63"/>
    </row>
    <row r="673" spans="4:14" x14ac:dyDescent="0.25">
      <c r="D673" s="64"/>
      <c r="L673" s="64"/>
      <c r="N673" s="63"/>
    </row>
    <row r="674" spans="4:14" x14ac:dyDescent="0.25">
      <c r="D674" s="64"/>
      <c r="L674" s="64"/>
      <c r="N674" s="63"/>
    </row>
    <row r="675" spans="4:14" x14ac:dyDescent="0.25">
      <c r="D675" s="64"/>
      <c r="L675" s="64"/>
      <c r="N675" s="63"/>
    </row>
    <row r="676" spans="4:14" x14ac:dyDescent="0.25">
      <c r="D676" s="64"/>
      <c r="L676" s="64"/>
      <c r="N676" s="63"/>
    </row>
    <row r="677" spans="4:14" x14ac:dyDescent="0.25">
      <c r="D677" s="64"/>
      <c r="L677" s="64"/>
      <c r="N677" s="63"/>
    </row>
    <row r="678" spans="4:14" x14ac:dyDescent="0.25">
      <c r="D678" s="64"/>
      <c r="L678" s="64"/>
      <c r="N678" s="63"/>
    </row>
    <row r="679" spans="4:14" x14ac:dyDescent="0.25">
      <c r="D679" s="64"/>
      <c r="L679" s="64"/>
      <c r="N679" s="63"/>
    </row>
    <row r="680" spans="4:14" x14ac:dyDescent="0.25">
      <c r="D680" s="64"/>
      <c r="L680" s="64"/>
      <c r="N680" s="63"/>
    </row>
    <row r="681" spans="4:14" x14ac:dyDescent="0.25">
      <c r="D681" s="64"/>
      <c r="L681" s="64"/>
      <c r="N681" s="63"/>
    </row>
    <row r="682" spans="4:14" x14ac:dyDescent="0.25">
      <c r="D682" s="64"/>
      <c r="L682" s="64"/>
      <c r="N682" s="63"/>
    </row>
    <row r="683" spans="4:14" x14ac:dyDescent="0.25">
      <c r="D683" s="64"/>
      <c r="L683" s="64"/>
      <c r="N683" s="63"/>
    </row>
    <row r="684" spans="4:14" x14ac:dyDescent="0.25">
      <c r="D684" s="64"/>
      <c r="L684" s="64"/>
      <c r="N684" s="63"/>
    </row>
    <row r="685" spans="4:14" x14ac:dyDescent="0.25">
      <c r="D685" s="64"/>
      <c r="L685" s="64"/>
      <c r="N685" s="63"/>
    </row>
    <row r="686" spans="4:14" x14ac:dyDescent="0.25">
      <c r="D686" s="64"/>
      <c r="L686" s="64"/>
      <c r="N686" s="63"/>
    </row>
    <row r="687" spans="4:14" x14ac:dyDescent="0.25">
      <c r="D687" s="64"/>
      <c r="L687" s="64"/>
      <c r="N687" s="63"/>
    </row>
    <row r="688" spans="4:14" x14ac:dyDescent="0.25">
      <c r="D688" s="64"/>
      <c r="L688" s="64"/>
      <c r="N688" s="63"/>
    </row>
    <row r="689" spans="4:14" x14ac:dyDescent="0.25">
      <c r="D689" s="64"/>
      <c r="L689" s="64"/>
      <c r="N689" s="63"/>
    </row>
    <row r="690" spans="4:14" x14ac:dyDescent="0.25">
      <c r="D690" s="64"/>
      <c r="L690" s="64"/>
      <c r="N690" s="63"/>
    </row>
    <row r="691" spans="4:14" x14ac:dyDescent="0.25">
      <c r="D691" s="64"/>
      <c r="L691" s="64"/>
      <c r="N691" s="63"/>
    </row>
    <row r="692" spans="4:14" x14ac:dyDescent="0.25">
      <c r="D692" s="64"/>
      <c r="L692" s="64"/>
      <c r="N692" s="63"/>
    </row>
    <row r="693" spans="4:14" x14ac:dyDescent="0.25">
      <c r="D693" s="64"/>
      <c r="L693" s="64"/>
      <c r="N693" s="63"/>
    </row>
    <row r="694" spans="4:14" x14ac:dyDescent="0.25">
      <c r="D694" s="64"/>
      <c r="L694" s="64"/>
      <c r="N694" s="63"/>
    </row>
    <row r="695" spans="4:14" x14ac:dyDescent="0.25">
      <c r="D695" s="64"/>
      <c r="L695" s="64"/>
      <c r="N695" s="63"/>
    </row>
    <row r="696" spans="4:14" x14ac:dyDescent="0.25">
      <c r="D696" s="64"/>
      <c r="L696" s="64"/>
      <c r="N696" s="63"/>
    </row>
    <row r="697" spans="4:14" x14ac:dyDescent="0.25">
      <c r="D697" s="64"/>
      <c r="L697" s="64"/>
      <c r="N697" s="63"/>
    </row>
    <row r="698" spans="4:14" x14ac:dyDescent="0.25">
      <c r="D698" s="64"/>
      <c r="L698" s="64"/>
      <c r="N698" s="63"/>
    </row>
    <row r="699" spans="4:14" x14ac:dyDescent="0.25">
      <c r="D699" s="64"/>
      <c r="L699" s="64"/>
      <c r="N699" s="63"/>
    </row>
    <row r="700" spans="4:14" x14ac:dyDescent="0.25">
      <c r="D700" s="64"/>
      <c r="L700" s="64"/>
      <c r="N700" s="63"/>
    </row>
    <row r="701" spans="4:14" x14ac:dyDescent="0.25">
      <c r="D701" s="64"/>
      <c r="L701" s="64"/>
      <c r="N701" s="63"/>
    </row>
    <row r="702" spans="4:14" x14ac:dyDescent="0.25">
      <c r="D702" s="64"/>
      <c r="L702" s="64"/>
      <c r="N702" s="63"/>
    </row>
    <row r="703" spans="4:14" x14ac:dyDescent="0.25">
      <c r="D703" s="64"/>
      <c r="L703" s="64"/>
      <c r="N703" s="63"/>
    </row>
    <row r="704" spans="4:14" x14ac:dyDescent="0.25">
      <c r="D704" s="64"/>
      <c r="L704" s="64"/>
      <c r="N704" s="63"/>
    </row>
    <row r="705" spans="4:14" x14ac:dyDescent="0.25">
      <c r="D705" s="64"/>
      <c r="L705" s="64"/>
      <c r="N705" s="63"/>
    </row>
    <row r="706" spans="4:14" x14ac:dyDescent="0.25">
      <c r="D706" s="64"/>
      <c r="L706" s="64"/>
      <c r="N706" s="63"/>
    </row>
    <row r="707" spans="4:14" x14ac:dyDescent="0.25">
      <c r="D707" s="64"/>
      <c r="L707" s="64"/>
      <c r="N707" s="63"/>
    </row>
    <row r="708" spans="4:14" x14ac:dyDescent="0.25">
      <c r="D708" s="64"/>
      <c r="L708" s="64"/>
      <c r="N708" s="63"/>
    </row>
    <row r="709" spans="4:14" x14ac:dyDescent="0.25">
      <c r="D709" s="64"/>
      <c r="L709" s="64"/>
      <c r="N709" s="63"/>
    </row>
    <row r="710" spans="4:14" x14ac:dyDescent="0.25">
      <c r="D710" s="64"/>
      <c r="L710" s="64"/>
      <c r="N710" s="63"/>
    </row>
    <row r="711" spans="4:14" x14ac:dyDescent="0.25">
      <c r="D711" s="64"/>
      <c r="L711" s="64"/>
      <c r="N711" s="63"/>
    </row>
    <row r="712" spans="4:14" x14ac:dyDescent="0.25">
      <c r="D712" s="64"/>
      <c r="L712" s="64"/>
      <c r="N712" s="63"/>
    </row>
    <row r="713" spans="4:14" x14ac:dyDescent="0.25">
      <c r="D713" s="64"/>
      <c r="L713" s="64"/>
      <c r="N713" s="63"/>
    </row>
    <row r="714" spans="4:14" x14ac:dyDescent="0.25">
      <c r="D714" s="64"/>
      <c r="L714" s="64"/>
      <c r="N714" s="63"/>
    </row>
    <row r="715" spans="4:14" x14ac:dyDescent="0.25">
      <c r="D715" s="64"/>
      <c r="L715" s="64"/>
      <c r="N715" s="63"/>
    </row>
    <row r="716" spans="4:14" x14ac:dyDescent="0.25">
      <c r="D716" s="64"/>
      <c r="L716" s="64"/>
      <c r="N716" s="63"/>
    </row>
    <row r="717" spans="4:14" x14ac:dyDescent="0.25">
      <c r="D717" s="64"/>
      <c r="L717" s="64"/>
      <c r="N717" s="63"/>
    </row>
    <row r="718" spans="4:14" x14ac:dyDescent="0.25">
      <c r="D718" s="64"/>
      <c r="L718" s="64"/>
      <c r="N718" s="63"/>
    </row>
    <row r="719" spans="4:14" x14ac:dyDescent="0.25">
      <c r="D719" s="64"/>
      <c r="L719" s="64"/>
      <c r="N719" s="63"/>
    </row>
    <row r="720" spans="4:14" x14ac:dyDescent="0.25">
      <c r="D720" s="64"/>
      <c r="L720" s="64"/>
      <c r="N720" s="63"/>
    </row>
    <row r="721" spans="4:14" x14ac:dyDescent="0.25">
      <c r="D721" s="64"/>
      <c r="L721" s="64"/>
      <c r="N721" s="63"/>
    </row>
    <row r="722" spans="4:14" x14ac:dyDescent="0.25">
      <c r="D722" s="64"/>
      <c r="L722" s="64"/>
      <c r="N722" s="63"/>
    </row>
    <row r="723" spans="4:14" x14ac:dyDescent="0.25">
      <c r="D723" s="64"/>
      <c r="L723" s="64"/>
      <c r="N723" s="63"/>
    </row>
    <row r="724" spans="4:14" x14ac:dyDescent="0.25">
      <c r="D724" s="64"/>
      <c r="L724" s="64"/>
      <c r="N724" s="63"/>
    </row>
    <row r="725" spans="4:14" x14ac:dyDescent="0.25">
      <c r="D725" s="64"/>
      <c r="L725" s="64"/>
      <c r="N725" s="63"/>
    </row>
    <row r="726" spans="4:14" x14ac:dyDescent="0.25">
      <c r="D726" s="64"/>
      <c r="L726" s="64"/>
      <c r="N726" s="63"/>
    </row>
    <row r="727" spans="4:14" x14ac:dyDescent="0.25">
      <c r="D727" s="64"/>
      <c r="L727" s="64"/>
      <c r="N727" s="63"/>
    </row>
    <row r="728" spans="4:14" x14ac:dyDescent="0.25">
      <c r="D728" s="64"/>
      <c r="L728" s="64"/>
      <c r="N728" s="63"/>
    </row>
    <row r="729" spans="4:14" x14ac:dyDescent="0.25">
      <c r="D729" s="64"/>
      <c r="L729" s="64"/>
      <c r="N729" s="63"/>
    </row>
    <row r="730" spans="4:14" x14ac:dyDescent="0.25">
      <c r="D730" s="64"/>
      <c r="L730" s="64"/>
      <c r="N730" s="63"/>
    </row>
    <row r="731" spans="4:14" x14ac:dyDescent="0.25">
      <c r="D731" s="64"/>
      <c r="L731" s="64"/>
      <c r="N731" s="63"/>
    </row>
    <row r="732" spans="4:14" x14ac:dyDescent="0.25">
      <c r="D732" s="64"/>
      <c r="L732" s="64"/>
      <c r="N732" s="63"/>
    </row>
    <row r="733" spans="4:14" x14ac:dyDescent="0.25">
      <c r="D733" s="64"/>
      <c r="L733" s="64"/>
      <c r="N733" s="63"/>
    </row>
    <row r="734" spans="4:14" x14ac:dyDescent="0.25">
      <c r="D734" s="64"/>
      <c r="L734" s="64"/>
      <c r="N734" s="63"/>
    </row>
    <row r="735" spans="4:14" x14ac:dyDescent="0.25">
      <c r="D735" s="64"/>
      <c r="L735" s="64"/>
      <c r="N735" s="63"/>
    </row>
    <row r="736" spans="4:14" x14ac:dyDescent="0.25">
      <c r="D736" s="64"/>
      <c r="L736" s="64"/>
      <c r="N736" s="63"/>
    </row>
    <row r="737" spans="4:14" x14ac:dyDescent="0.25">
      <c r="D737" s="64"/>
      <c r="L737" s="64"/>
      <c r="N737" s="63"/>
    </row>
    <row r="738" spans="4:14" x14ac:dyDescent="0.25">
      <c r="D738" s="64"/>
      <c r="L738" s="64"/>
      <c r="N738" s="63"/>
    </row>
    <row r="739" spans="4:14" x14ac:dyDescent="0.25">
      <c r="D739" s="64"/>
      <c r="L739" s="64"/>
      <c r="N739" s="63"/>
    </row>
    <row r="740" spans="4:14" x14ac:dyDescent="0.25">
      <c r="D740" s="64"/>
      <c r="L740" s="64"/>
      <c r="N740" s="63"/>
    </row>
    <row r="741" spans="4:14" x14ac:dyDescent="0.25">
      <c r="D741" s="64"/>
      <c r="L741" s="64"/>
      <c r="N741" s="63"/>
    </row>
    <row r="742" spans="4:14" x14ac:dyDescent="0.25">
      <c r="D742" s="64"/>
      <c r="L742" s="64"/>
      <c r="N742" s="63"/>
    </row>
    <row r="743" spans="4:14" x14ac:dyDescent="0.25">
      <c r="D743" s="64"/>
      <c r="L743" s="64"/>
      <c r="N743" s="63"/>
    </row>
    <row r="744" spans="4:14" x14ac:dyDescent="0.25">
      <c r="D744" s="64"/>
      <c r="L744" s="64"/>
      <c r="N744" s="63"/>
    </row>
    <row r="745" spans="4:14" x14ac:dyDescent="0.25">
      <c r="D745" s="64"/>
      <c r="L745" s="64"/>
      <c r="N745" s="63"/>
    </row>
    <row r="746" spans="4:14" x14ac:dyDescent="0.25">
      <c r="D746" s="64"/>
      <c r="L746" s="64"/>
      <c r="N746" s="63"/>
    </row>
    <row r="747" spans="4:14" x14ac:dyDescent="0.25">
      <c r="D747" s="64"/>
      <c r="L747" s="64"/>
      <c r="N747" s="63"/>
    </row>
    <row r="748" spans="4:14" x14ac:dyDescent="0.25">
      <c r="D748" s="64"/>
      <c r="L748" s="64"/>
      <c r="N748" s="63"/>
    </row>
    <row r="749" spans="4:14" x14ac:dyDescent="0.25">
      <c r="D749" s="64"/>
      <c r="L749" s="64"/>
      <c r="N749" s="63"/>
    </row>
    <row r="750" spans="4:14" x14ac:dyDescent="0.25">
      <c r="D750" s="64"/>
      <c r="L750" s="64"/>
      <c r="N750" s="63"/>
    </row>
    <row r="751" spans="4:14" x14ac:dyDescent="0.25">
      <c r="D751" s="64"/>
      <c r="L751" s="64"/>
      <c r="N751" s="63"/>
    </row>
    <row r="752" spans="4:14" x14ac:dyDescent="0.25">
      <c r="D752" s="64"/>
      <c r="L752" s="64"/>
      <c r="N752" s="63"/>
    </row>
    <row r="753" spans="4:14" x14ac:dyDescent="0.25">
      <c r="D753" s="64"/>
      <c r="L753" s="64"/>
      <c r="N753" s="63"/>
    </row>
    <row r="754" spans="4:14" x14ac:dyDescent="0.25">
      <c r="D754" s="64"/>
      <c r="L754" s="64"/>
      <c r="N754" s="63"/>
    </row>
    <row r="755" spans="4:14" x14ac:dyDescent="0.25">
      <c r="D755" s="64"/>
      <c r="L755" s="64"/>
      <c r="N755" s="63"/>
    </row>
    <row r="756" spans="4:14" x14ac:dyDescent="0.25">
      <c r="D756" s="64"/>
      <c r="L756" s="64"/>
      <c r="N756" s="63"/>
    </row>
    <row r="757" spans="4:14" x14ac:dyDescent="0.25">
      <c r="D757" s="64"/>
      <c r="L757" s="64"/>
      <c r="N757" s="63"/>
    </row>
    <row r="758" spans="4:14" x14ac:dyDescent="0.25">
      <c r="D758" s="64"/>
      <c r="L758" s="64"/>
      <c r="N758" s="63"/>
    </row>
    <row r="759" spans="4:14" x14ac:dyDescent="0.25">
      <c r="D759" s="64"/>
      <c r="L759" s="64"/>
      <c r="N759" s="63"/>
    </row>
    <row r="760" spans="4:14" x14ac:dyDescent="0.25">
      <c r="D760" s="64"/>
      <c r="L760" s="64"/>
      <c r="N760" s="63"/>
    </row>
    <row r="761" spans="4:14" x14ac:dyDescent="0.25">
      <c r="D761" s="64"/>
      <c r="L761" s="64"/>
      <c r="N761" s="63"/>
    </row>
    <row r="762" spans="4:14" x14ac:dyDescent="0.25">
      <c r="D762" s="64"/>
      <c r="L762" s="64"/>
      <c r="N762" s="63"/>
    </row>
    <row r="763" spans="4:14" x14ac:dyDescent="0.25">
      <c r="D763" s="64"/>
      <c r="L763" s="64"/>
      <c r="N763" s="63"/>
    </row>
    <row r="764" spans="4:14" x14ac:dyDescent="0.25">
      <c r="D764" s="64"/>
      <c r="L764" s="64"/>
      <c r="N764" s="63"/>
    </row>
    <row r="765" spans="4:14" x14ac:dyDescent="0.25">
      <c r="D765" s="64"/>
      <c r="L765" s="64"/>
      <c r="N765" s="63"/>
    </row>
    <row r="766" spans="4:14" x14ac:dyDescent="0.25">
      <c r="D766" s="64"/>
      <c r="L766" s="64"/>
      <c r="N766" s="63"/>
    </row>
    <row r="767" spans="4:14" x14ac:dyDescent="0.25">
      <c r="D767" s="64"/>
      <c r="L767" s="64"/>
      <c r="N767" s="63"/>
    </row>
    <row r="768" spans="4:14" x14ac:dyDescent="0.25">
      <c r="D768" s="64"/>
      <c r="L768" s="64"/>
      <c r="N768" s="63"/>
    </row>
    <row r="769" spans="4:14" x14ac:dyDescent="0.25">
      <c r="D769" s="64"/>
      <c r="L769" s="64"/>
      <c r="N769" s="63"/>
    </row>
    <row r="770" spans="4:14" x14ac:dyDescent="0.25">
      <c r="D770" s="64"/>
      <c r="L770" s="64"/>
      <c r="N770" s="63"/>
    </row>
    <row r="771" spans="4:14" x14ac:dyDescent="0.25">
      <c r="D771" s="64"/>
      <c r="L771" s="64"/>
      <c r="N771" s="63"/>
    </row>
    <row r="772" spans="4:14" x14ac:dyDescent="0.25">
      <c r="D772" s="64"/>
      <c r="L772" s="64"/>
      <c r="N772" s="63"/>
    </row>
    <row r="773" spans="4:14" x14ac:dyDescent="0.25">
      <c r="D773" s="64"/>
      <c r="L773" s="64"/>
      <c r="N773" s="63"/>
    </row>
    <row r="774" spans="4:14" x14ac:dyDescent="0.25">
      <c r="D774" s="64"/>
      <c r="L774" s="64"/>
      <c r="N774" s="63"/>
    </row>
    <row r="775" spans="4:14" x14ac:dyDescent="0.25">
      <c r="D775" s="64"/>
      <c r="L775" s="64"/>
      <c r="N775" s="63"/>
    </row>
    <row r="776" spans="4:14" x14ac:dyDescent="0.25">
      <c r="D776" s="64"/>
      <c r="L776" s="64"/>
      <c r="N776" s="63"/>
    </row>
    <row r="777" spans="4:14" x14ac:dyDescent="0.25">
      <c r="D777" s="64"/>
      <c r="L777" s="64"/>
      <c r="N777" s="63"/>
    </row>
    <row r="778" spans="4:14" x14ac:dyDescent="0.25">
      <c r="D778" s="64"/>
      <c r="L778" s="64"/>
      <c r="N778" s="63"/>
    </row>
    <row r="779" spans="4:14" x14ac:dyDescent="0.25">
      <c r="D779" s="64"/>
      <c r="L779" s="64"/>
      <c r="N779" s="63"/>
    </row>
    <row r="780" spans="4:14" x14ac:dyDescent="0.25">
      <c r="D780" s="64"/>
      <c r="L780" s="64"/>
      <c r="N780" s="63"/>
    </row>
    <row r="781" spans="4:14" x14ac:dyDescent="0.25">
      <c r="D781" s="64"/>
      <c r="L781" s="64"/>
      <c r="N781" s="63"/>
    </row>
    <row r="782" spans="4:14" x14ac:dyDescent="0.25">
      <c r="D782" s="64"/>
      <c r="L782" s="64"/>
      <c r="N782" s="63"/>
    </row>
    <row r="783" spans="4:14" x14ac:dyDescent="0.25">
      <c r="D783" s="64"/>
      <c r="L783" s="64"/>
      <c r="N783" s="63"/>
    </row>
    <row r="784" spans="4:14" x14ac:dyDescent="0.25">
      <c r="D784" s="64"/>
      <c r="L784" s="64"/>
      <c r="N784" s="63"/>
    </row>
    <row r="785" spans="4:14" x14ac:dyDescent="0.25">
      <c r="D785" s="64"/>
      <c r="L785" s="64"/>
      <c r="N785" s="63"/>
    </row>
    <row r="786" spans="4:14" x14ac:dyDescent="0.25">
      <c r="D786" s="64"/>
      <c r="L786" s="64"/>
      <c r="N786" s="63"/>
    </row>
    <row r="787" spans="4:14" x14ac:dyDescent="0.25">
      <c r="D787" s="64"/>
      <c r="L787" s="64"/>
      <c r="N787" s="63"/>
    </row>
    <row r="788" spans="4:14" x14ac:dyDescent="0.25">
      <c r="D788" s="64"/>
      <c r="L788" s="64"/>
      <c r="N788" s="63"/>
    </row>
    <row r="789" spans="4:14" x14ac:dyDescent="0.25">
      <c r="D789" s="64"/>
      <c r="L789" s="64"/>
      <c r="N789" s="63"/>
    </row>
    <row r="790" spans="4:14" x14ac:dyDescent="0.25">
      <c r="D790" s="64"/>
      <c r="L790" s="64"/>
      <c r="N790" s="63"/>
    </row>
    <row r="791" spans="4:14" x14ac:dyDescent="0.25">
      <c r="D791" s="64"/>
      <c r="L791" s="64"/>
      <c r="N791" s="63"/>
    </row>
    <row r="792" spans="4:14" x14ac:dyDescent="0.25">
      <c r="D792" s="64"/>
      <c r="L792" s="64"/>
      <c r="N792" s="63"/>
    </row>
    <row r="793" spans="4:14" x14ac:dyDescent="0.25">
      <c r="D793" s="64"/>
      <c r="L793" s="64"/>
      <c r="N793" s="63"/>
    </row>
    <row r="794" spans="4:14" x14ac:dyDescent="0.25">
      <c r="D794" s="64"/>
      <c r="L794" s="64"/>
      <c r="N794" s="63"/>
    </row>
    <row r="795" spans="4:14" x14ac:dyDescent="0.25">
      <c r="D795" s="64"/>
      <c r="L795" s="64"/>
      <c r="N795" s="63"/>
    </row>
    <row r="796" spans="4:14" x14ac:dyDescent="0.25">
      <c r="D796" s="64"/>
      <c r="L796" s="64"/>
      <c r="N796" s="63"/>
    </row>
    <row r="797" spans="4:14" x14ac:dyDescent="0.25">
      <c r="D797" s="64"/>
      <c r="L797" s="64"/>
      <c r="N797" s="63"/>
    </row>
    <row r="798" spans="4:14" x14ac:dyDescent="0.25">
      <c r="D798" s="64"/>
      <c r="L798" s="64"/>
      <c r="N798" s="63"/>
    </row>
    <row r="799" spans="4:14" x14ac:dyDescent="0.25">
      <c r="D799" s="64"/>
      <c r="L799" s="64"/>
      <c r="N799" s="63"/>
    </row>
    <row r="800" spans="4:14" x14ac:dyDescent="0.25">
      <c r="D800" s="64"/>
      <c r="L800" s="64"/>
      <c r="N800" s="63"/>
    </row>
    <row r="801" spans="4:14" x14ac:dyDescent="0.25">
      <c r="D801" s="64"/>
      <c r="L801" s="64"/>
      <c r="N801" s="63"/>
    </row>
    <row r="802" spans="4:14" x14ac:dyDescent="0.25">
      <c r="D802" s="64"/>
      <c r="L802" s="64"/>
      <c r="N802" s="63"/>
    </row>
    <row r="803" spans="4:14" x14ac:dyDescent="0.25">
      <c r="D803" s="64"/>
      <c r="L803" s="64"/>
      <c r="N803" s="63"/>
    </row>
    <row r="804" spans="4:14" x14ac:dyDescent="0.25">
      <c r="D804" s="64"/>
      <c r="L804" s="64"/>
      <c r="N804" s="63"/>
    </row>
    <row r="805" spans="4:14" x14ac:dyDescent="0.25">
      <c r="D805" s="64"/>
      <c r="L805" s="64"/>
      <c r="N805" s="63"/>
    </row>
    <row r="806" spans="4:14" x14ac:dyDescent="0.25">
      <c r="D806" s="64"/>
      <c r="L806" s="64"/>
      <c r="N806" s="63"/>
    </row>
    <row r="807" spans="4:14" x14ac:dyDescent="0.25">
      <c r="D807" s="64"/>
      <c r="L807" s="64"/>
      <c r="N807" s="63"/>
    </row>
    <row r="808" spans="4:14" x14ac:dyDescent="0.25">
      <c r="D808" s="64"/>
      <c r="L808" s="64"/>
      <c r="N808" s="63"/>
    </row>
    <row r="809" spans="4:14" x14ac:dyDescent="0.25">
      <c r="D809" s="64"/>
      <c r="L809" s="64"/>
      <c r="N809" s="63"/>
    </row>
    <row r="810" spans="4:14" x14ac:dyDescent="0.25">
      <c r="D810" s="64"/>
      <c r="L810" s="64"/>
      <c r="N810" s="63"/>
    </row>
    <row r="811" spans="4:14" x14ac:dyDescent="0.25">
      <c r="D811" s="64"/>
      <c r="L811" s="64"/>
      <c r="N811" s="63"/>
    </row>
    <row r="812" spans="4:14" x14ac:dyDescent="0.25">
      <c r="D812" s="64"/>
      <c r="L812" s="64"/>
      <c r="N812" s="63"/>
    </row>
    <row r="813" spans="4:14" x14ac:dyDescent="0.25">
      <c r="D813" s="64"/>
      <c r="L813" s="64"/>
      <c r="N813" s="63"/>
    </row>
    <row r="814" spans="4:14" x14ac:dyDescent="0.25">
      <c r="D814" s="64"/>
      <c r="L814" s="64"/>
      <c r="N814" s="63"/>
    </row>
    <row r="815" spans="4:14" x14ac:dyDescent="0.25">
      <c r="D815" s="64"/>
      <c r="L815" s="64"/>
      <c r="N815" s="63"/>
    </row>
    <row r="816" spans="4:14" x14ac:dyDescent="0.25">
      <c r="D816" s="64"/>
      <c r="L816" s="64"/>
      <c r="N816" s="63"/>
    </row>
    <row r="817" spans="4:14" x14ac:dyDescent="0.25">
      <c r="D817" s="64"/>
      <c r="L817" s="64"/>
      <c r="N817" s="63"/>
    </row>
    <row r="818" spans="4:14" x14ac:dyDescent="0.25">
      <c r="D818" s="64"/>
      <c r="L818" s="64"/>
      <c r="N818" s="63"/>
    </row>
    <row r="819" spans="4:14" x14ac:dyDescent="0.25">
      <c r="D819" s="64"/>
      <c r="L819" s="64"/>
      <c r="N819" s="63"/>
    </row>
    <row r="820" spans="4:14" x14ac:dyDescent="0.25">
      <c r="D820" s="64"/>
      <c r="L820" s="64"/>
      <c r="N820" s="63"/>
    </row>
    <row r="821" spans="4:14" x14ac:dyDescent="0.25">
      <c r="D821" s="64"/>
      <c r="L821" s="64"/>
      <c r="N821" s="63"/>
    </row>
    <row r="822" spans="4:14" x14ac:dyDescent="0.25">
      <c r="D822" s="64"/>
      <c r="L822" s="64"/>
      <c r="N822" s="63"/>
    </row>
    <row r="823" spans="4:14" x14ac:dyDescent="0.25">
      <c r="D823" s="64"/>
      <c r="L823" s="64"/>
      <c r="N823" s="63"/>
    </row>
    <row r="824" spans="4:14" x14ac:dyDescent="0.25">
      <c r="D824" s="64"/>
      <c r="L824" s="64"/>
      <c r="N824" s="63"/>
    </row>
    <row r="825" spans="4:14" x14ac:dyDescent="0.25">
      <c r="D825" s="64"/>
      <c r="L825" s="64"/>
      <c r="N825" s="63"/>
    </row>
    <row r="826" spans="4:14" x14ac:dyDescent="0.25">
      <c r="D826" s="64"/>
      <c r="L826" s="64"/>
      <c r="N826" s="63"/>
    </row>
    <row r="827" spans="4:14" x14ac:dyDescent="0.25">
      <c r="D827" s="64"/>
      <c r="L827" s="64"/>
      <c r="N827" s="63"/>
    </row>
    <row r="828" spans="4:14" x14ac:dyDescent="0.25">
      <c r="D828" s="64"/>
      <c r="L828" s="64"/>
      <c r="N828" s="63"/>
    </row>
    <row r="829" spans="4:14" x14ac:dyDescent="0.25">
      <c r="D829" s="64"/>
      <c r="L829" s="64"/>
      <c r="N829" s="63"/>
    </row>
    <row r="830" spans="4:14" x14ac:dyDescent="0.25">
      <c r="D830" s="64"/>
      <c r="L830" s="64"/>
      <c r="N830" s="63"/>
    </row>
    <row r="831" spans="4:14" x14ac:dyDescent="0.25">
      <c r="D831" s="64"/>
      <c r="L831" s="64"/>
      <c r="N831" s="63"/>
    </row>
    <row r="832" spans="4:14" x14ac:dyDescent="0.25">
      <c r="D832" s="64"/>
      <c r="L832" s="64"/>
      <c r="N832" s="63"/>
    </row>
    <row r="833" spans="4:14" x14ac:dyDescent="0.25">
      <c r="D833" s="64"/>
      <c r="L833" s="64"/>
      <c r="N833" s="63"/>
    </row>
    <row r="834" spans="4:14" x14ac:dyDescent="0.25">
      <c r="D834" s="64"/>
      <c r="L834" s="64"/>
      <c r="N834" s="63"/>
    </row>
    <row r="835" spans="4:14" x14ac:dyDescent="0.25">
      <c r="D835" s="64"/>
      <c r="L835" s="64"/>
      <c r="N835" s="63"/>
    </row>
    <row r="836" spans="4:14" x14ac:dyDescent="0.25">
      <c r="D836" s="64"/>
      <c r="L836" s="64"/>
      <c r="N836" s="63"/>
    </row>
    <row r="837" spans="4:14" x14ac:dyDescent="0.25">
      <c r="D837" s="64"/>
      <c r="L837" s="64"/>
      <c r="N837" s="63"/>
    </row>
    <row r="838" spans="4:14" x14ac:dyDescent="0.25">
      <c r="D838" s="64"/>
      <c r="L838" s="64"/>
      <c r="N838" s="63"/>
    </row>
    <row r="839" spans="4:14" x14ac:dyDescent="0.25">
      <c r="D839" s="64"/>
      <c r="L839" s="64"/>
      <c r="N839" s="63"/>
    </row>
    <row r="840" spans="4:14" x14ac:dyDescent="0.25">
      <c r="D840" s="64"/>
      <c r="L840" s="64"/>
      <c r="N840" s="63"/>
    </row>
    <row r="841" spans="4:14" x14ac:dyDescent="0.25">
      <c r="D841" s="64"/>
      <c r="L841" s="64"/>
      <c r="N841" s="63"/>
    </row>
    <row r="842" spans="4:14" x14ac:dyDescent="0.25">
      <c r="D842" s="64"/>
      <c r="L842" s="64"/>
      <c r="N842" s="63"/>
    </row>
    <row r="843" spans="4:14" x14ac:dyDescent="0.25">
      <c r="D843" s="64"/>
      <c r="L843" s="64"/>
      <c r="N843" s="63"/>
    </row>
    <row r="844" spans="4:14" x14ac:dyDescent="0.25">
      <c r="D844" s="64"/>
      <c r="L844" s="64"/>
      <c r="N844" s="63"/>
    </row>
    <row r="845" spans="4:14" x14ac:dyDescent="0.25">
      <c r="D845" s="64"/>
      <c r="L845" s="64"/>
      <c r="N845" s="63"/>
    </row>
    <row r="846" spans="4:14" x14ac:dyDescent="0.25">
      <c r="D846" s="64"/>
      <c r="L846" s="64"/>
      <c r="N846" s="63"/>
    </row>
    <row r="847" spans="4:14" x14ac:dyDescent="0.25">
      <c r="D847" s="64"/>
      <c r="L847" s="64"/>
      <c r="N847" s="63"/>
    </row>
    <row r="848" spans="4:14" x14ac:dyDescent="0.25">
      <c r="D848" s="64"/>
      <c r="L848" s="64"/>
      <c r="N848" s="63"/>
    </row>
    <row r="849" spans="4:14" x14ac:dyDescent="0.25">
      <c r="D849" s="64"/>
      <c r="L849" s="64"/>
      <c r="N849" s="63"/>
    </row>
    <row r="850" spans="4:14" x14ac:dyDescent="0.25">
      <c r="D850" s="64"/>
      <c r="L850" s="64"/>
      <c r="N850" s="63"/>
    </row>
    <row r="851" spans="4:14" x14ac:dyDescent="0.25">
      <c r="D851" s="64"/>
      <c r="L851" s="64"/>
      <c r="N851" s="63"/>
    </row>
    <row r="852" spans="4:14" x14ac:dyDescent="0.25">
      <c r="D852" s="64"/>
      <c r="L852" s="64"/>
      <c r="N852" s="63"/>
    </row>
    <row r="853" spans="4:14" x14ac:dyDescent="0.25">
      <c r="D853" s="64"/>
      <c r="L853" s="64"/>
      <c r="N853" s="63"/>
    </row>
    <row r="854" spans="4:14" x14ac:dyDescent="0.25">
      <c r="D854" s="64"/>
      <c r="L854" s="64"/>
      <c r="N854" s="63"/>
    </row>
    <row r="855" spans="4:14" x14ac:dyDescent="0.25">
      <c r="D855" s="64"/>
      <c r="L855" s="64"/>
      <c r="N855" s="63"/>
    </row>
    <row r="856" spans="4:14" x14ac:dyDescent="0.25">
      <c r="D856" s="64"/>
      <c r="L856" s="64"/>
      <c r="N856" s="63"/>
    </row>
    <row r="857" spans="4:14" x14ac:dyDescent="0.25">
      <c r="D857" s="64"/>
      <c r="L857" s="64"/>
      <c r="N857" s="63"/>
    </row>
    <row r="858" spans="4:14" x14ac:dyDescent="0.25">
      <c r="D858" s="64"/>
      <c r="L858" s="64"/>
      <c r="N858" s="63"/>
    </row>
    <row r="859" spans="4:14" x14ac:dyDescent="0.25">
      <c r="D859" s="64"/>
      <c r="L859" s="64"/>
      <c r="N859" s="63"/>
    </row>
    <row r="860" spans="4:14" x14ac:dyDescent="0.25">
      <c r="D860" s="64"/>
      <c r="L860" s="64"/>
      <c r="N860" s="63"/>
    </row>
    <row r="861" spans="4:14" x14ac:dyDescent="0.25">
      <c r="D861" s="64"/>
      <c r="L861" s="64"/>
      <c r="N861" s="63"/>
    </row>
    <row r="862" spans="4:14" x14ac:dyDescent="0.25">
      <c r="D862" s="64"/>
      <c r="L862" s="64"/>
      <c r="N862" s="63"/>
    </row>
    <row r="863" spans="4:14" x14ac:dyDescent="0.25">
      <c r="D863" s="64"/>
      <c r="L863" s="64"/>
      <c r="N863" s="63"/>
    </row>
    <row r="864" spans="4:14" x14ac:dyDescent="0.25">
      <c r="D864" s="64"/>
      <c r="L864" s="64"/>
      <c r="N864" s="63"/>
    </row>
    <row r="865" spans="4:14" x14ac:dyDescent="0.25">
      <c r="D865" s="64"/>
      <c r="L865" s="64"/>
      <c r="N865" s="63"/>
    </row>
    <row r="866" spans="4:14" x14ac:dyDescent="0.25">
      <c r="D866" s="64"/>
      <c r="L866" s="64"/>
      <c r="N866" s="63"/>
    </row>
    <row r="867" spans="4:14" x14ac:dyDescent="0.25">
      <c r="D867" s="64"/>
      <c r="L867" s="64"/>
      <c r="N867" s="63"/>
    </row>
    <row r="868" spans="4:14" x14ac:dyDescent="0.25">
      <c r="D868" s="64"/>
      <c r="L868" s="64"/>
      <c r="N868" s="63"/>
    </row>
    <row r="869" spans="4:14" x14ac:dyDescent="0.25">
      <c r="D869" s="64"/>
      <c r="L869" s="64"/>
      <c r="N869" s="63"/>
    </row>
    <row r="870" spans="4:14" x14ac:dyDescent="0.25">
      <c r="D870" s="64"/>
      <c r="L870" s="64"/>
      <c r="N870" s="63"/>
    </row>
    <row r="871" spans="4:14" x14ac:dyDescent="0.25">
      <c r="D871" s="64"/>
      <c r="L871" s="64"/>
      <c r="N871" s="63"/>
    </row>
    <row r="872" spans="4:14" x14ac:dyDescent="0.25">
      <c r="D872" s="64"/>
      <c r="L872" s="64"/>
      <c r="N872" s="63"/>
    </row>
    <row r="873" spans="4:14" x14ac:dyDescent="0.25">
      <c r="D873" s="64"/>
      <c r="L873" s="64"/>
      <c r="N873" s="63"/>
    </row>
    <row r="874" spans="4:14" x14ac:dyDescent="0.25">
      <c r="D874" s="64"/>
      <c r="L874" s="64"/>
      <c r="N874" s="63"/>
    </row>
    <row r="875" spans="4:14" x14ac:dyDescent="0.25">
      <c r="D875" s="64"/>
      <c r="L875" s="64"/>
      <c r="N875" s="63"/>
    </row>
    <row r="876" spans="4:14" x14ac:dyDescent="0.25">
      <c r="D876" s="64"/>
      <c r="L876" s="64"/>
      <c r="N876" s="63"/>
    </row>
    <row r="877" spans="4:14" x14ac:dyDescent="0.25">
      <c r="D877" s="64"/>
      <c r="L877" s="64"/>
      <c r="N877" s="63"/>
    </row>
    <row r="878" spans="4:14" x14ac:dyDescent="0.25">
      <c r="D878" s="64"/>
      <c r="L878" s="64"/>
      <c r="N878" s="63"/>
    </row>
    <row r="879" spans="4:14" x14ac:dyDescent="0.25">
      <c r="D879" s="64"/>
      <c r="L879" s="64"/>
      <c r="N879" s="63"/>
    </row>
    <row r="880" spans="4:14" x14ac:dyDescent="0.25">
      <c r="D880" s="64"/>
      <c r="L880" s="64"/>
      <c r="N880" s="63"/>
    </row>
    <row r="881" spans="4:14" x14ac:dyDescent="0.25">
      <c r="D881" s="64"/>
      <c r="L881" s="64"/>
      <c r="N881" s="63"/>
    </row>
    <row r="882" spans="4:14" x14ac:dyDescent="0.25">
      <c r="D882" s="64"/>
      <c r="L882" s="64"/>
      <c r="N882" s="63"/>
    </row>
    <row r="883" spans="4:14" x14ac:dyDescent="0.25">
      <c r="D883" s="64"/>
      <c r="L883" s="64"/>
      <c r="N883" s="63"/>
    </row>
    <row r="884" spans="4:14" x14ac:dyDescent="0.25">
      <c r="D884" s="64"/>
      <c r="L884" s="64"/>
      <c r="N884" s="63"/>
    </row>
    <row r="885" spans="4:14" x14ac:dyDescent="0.25">
      <c r="D885" s="64"/>
      <c r="L885" s="64"/>
      <c r="N885" s="63"/>
    </row>
    <row r="886" spans="4:14" x14ac:dyDescent="0.25">
      <c r="D886" s="64"/>
      <c r="L886" s="64"/>
      <c r="N886" s="63"/>
    </row>
    <row r="887" spans="4:14" x14ac:dyDescent="0.25">
      <c r="D887" s="64"/>
      <c r="L887" s="64"/>
      <c r="N887" s="63"/>
    </row>
    <row r="888" spans="4:14" x14ac:dyDescent="0.25">
      <c r="D888" s="64"/>
      <c r="L888" s="64"/>
      <c r="N888" s="63"/>
    </row>
    <row r="889" spans="4:14" x14ac:dyDescent="0.25">
      <c r="D889" s="64"/>
      <c r="L889" s="64"/>
      <c r="N889" s="63"/>
    </row>
    <row r="890" spans="4:14" x14ac:dyDescent="0.25">
      <c r="D890" s="64"/>
      <c r="L890" s="64"/>
      <c r="N890" s="63"/>
    </row>
    <row r="891" spans="4:14" x14ac:dyDescent="0.25">
      <c r="D891" s="64"/>
      <c r="L891" s="64"/>
      <c r="N891" s="63"/>
    </row>
    <row r="892" spans="4:14" x14ac:dyDescent="0.25">
      <c r="D892" s="64"/>
      <c r="L892" s="64"/>
      <c r="N892" s="63"/>
    </row>
    <row r="893" spans="4:14" x14ac:dyDescent="0.25">
      <c r="D893" s="64"/>
      <c r="L893" s="64"/>
      <c r="N893" s="63"/>
    </row>
    <row r="894" spans="4:14" x14ac:dyDescent="0.25">
      <c r="D894" s="64"/>
      <c r="L894" s="64"/>
      <c r="N894" s="63"/>
    </row>
    <row r="895" spans="4:14" x14ac:dyDescent="0.25">
      <c r="D895" s="64"/>
      <c r="L895" s="64"/>
      <c r="N895" s="63"/>
    </row>
    <row r="896" spans="4:14" x14ac:dyDescent="0.25">
      <c r="D896" s="64"/>
      <c r="L896" s="64"/>
      <c r="N896" s="63"/>
    </row>
    <row r="897" spans="4:14" x14ac:dyDescent="0.25">
      <c r="D897" s="64"/>
      <c r="L897" s="64"/>
      <c r="N897" s="63"/>
    </row>
    <row r="898" spans="4:14" x14ac:dyDescent="0.25">
      <c r="D898" s="64"/>
      <c r="L898" s="64"/>
      <c r="N898" s="63"/>
    </row>
    <row r="899" spans="4:14" x14ac:dyDescent="0.25">
      <c r="D899" s="64"/>
      <c r="L899" s="64"/>
      <c r="N899" s="63"/>
    </row>
    <row r="900" spans="4:14" x14ac:dyDescent="0.25">
      <c r="D900" s="64"/>
      <c r="L900" s="64"/>
      <c r="N900" s="63"/>
    </row>
    <row r="901" spans="4:14" x14ac:dyDescent="0.25">
      <c r="D901" s="64"/>
      <c r="L901" s="64"/>
      <c r="N901" s="63"/>
    </row>
    <row r="902" spans="4:14" x14ac:dyDescent="0.25">
      <c r="D902" s="64"/>
      <c r="L902" s="64"/>
      <c r="N902" s="63"/>
    </row>
    <row r="903" spans="4:14" x14ac:dyDescent="0.25">
      <c r="D903" s="64"/>
      <c r="L903" s="64"/>
      <c r="N903" s="63"/>
    </row>
    <row r="904" spans="4:14" x14ac:dyDescent="0.25">
      <c r="D904" s="64"/>
      <c r="L904" s="64"/>
      <c r="N904" s="63"/>
    </row>
    <row r="905" spans="4:14" x14ac:dyDescent="0.25">
      <c r="D905" s="64"/>
      <c r="L905" s="64"/>
      <c r="N905" s="63"/>
    </row>
    <row r="906" spans="4:14" x14ac:dyDescent="0.25">
      <c r="D906" s="64"/>
      <c r="L906" s="64"/>
      <c r="N906" s="63"/>
    </row>
    <row r="907" spans="4:14" x14ac:dyDescent="0.25">
      <c r="D907" s="64"/>
      <c r="L907" s="64"/>
      <c r="N907" s="63"/>
    </row>
    <row r="908" spans="4:14" x14ac:dyDescent="0.25">
      <c r="D908" s="64"/>
      <c r="L908" s="64"/>
      <c r="N908" s="63"/>
    </row>
    <row r="909" spans="4:14" x14ac:dyDescent="0.25">
      <c r="D909" s="64"/>
      <c r="L909" s="64"/>
      <c r="N909" s="63"/>
    </row>
    <row r="910" spans="4:14" x14ac:dyDescent="0.25">
      <c r="D910" s="64"/>
      <c r="L910" s="64"/>
      <c r="N910" s="63"/>
    </row>
    <row r="911" spans="4:14" x14ac:dyDescent="0.25">
      <c r="D911" s="64"/>
      <c r="L911" s="64"/>
      <c r="N911" s="63"/>
    </row>
    <row r="912" spans="4:14" x14ac:dyDescent="0.25">
      <c r="D912" s="64"/>
      <c r="L912" s="64"/>
      <c r="N912" s="63"/>
    </row>
    <row r="913" spans="4:14" x14ac:dyDescent="0.25">
      <c r="D913" s="64"/>
      <c r="L913" s="64"/>
      <c r="N913" s="63"/>
    </row>
    <row r="914" spans="4:14" x14ac:dyDescent="0.25">
      <c r="D914" s="64"/>
      <c r="L914" s="64"/>
      <c r="N914" s="63"/>
    </row>
    <row r="915" spans="4:14" x14ac:dyDescent="0.25">
      <c r="D915" s="64"/>
      <c r="L915" s="64"/>
      <c r="N915" s="63"/>
    </row>
    <row r="916" spans="4:14" x14ac:dyDescent="0.25">
      <c r="D916" s="64"/>
      <c r="L916" s="64"/>
      <c r="N916" s="63"/>
    </row>
    <row r="917" spans="4:14" x14ac:dyDescent="0.25">
      <c r="D917" s="64"/>
      <c r="L917" s="64"/>
      <c r="N917" s="63"/>
    </row>
    <row r="918" spans="4:14" x14ac:dyDescent="0.25">
      <c r="D918" s="64"/>
      <c r="L918" s="64"/>
      <c r="N918" s="63"/>
    </row>
    <row r="919" spans="4:14" x14ac:dyDescent="0.25">
      <c r="D919" s="64"/>
      <c r="L919" s="64"/>
      <c r="N919" s="63"/>
    </row>
    <row r="920" spans="4:14" x14ac:dyDescent="0.25">
      <c r="D920" s="64"/>
      <c r="L920" s="64"/>
      <c r="N920" s="63"/>
    </row>
    <row r="921" spans="4:14" x14ac:dyDescent="0.25">
      <c r="D921" s="64"/>
      <c r="L921" s="64"/>
      <c r="N921" s="63"/>
    </row>
    <row r="922" spans="4:14" x14ac:dyDescent="0.25">
      <c r="D922" s="64"/>
      <c r="L922" s="64"/>
      <c r="N922" s="63"/>
    </row>
    <row r="923" spans="4:14" x14ac:dyDescent="0.25">
      <c r="D923" s="64"/>
      <c r="L923" s="64"/>
      <c r="N923" s="63"/>
    </row>
    <row r="924" spans="4:14" x14ac:dyDescent="0.25">
      <c r="D924" s="64"/>
      <c r="L924" s="64"/>
      <c r="N924" s="63"/>
    </row>
    <row r="925" spans="4:14" x14ac:dyDescent="0.25">
      <c r="D925" s="64"/>
      <c r="L925" s="64"/>
      <c r="N925" s="63"/>
    </row>
    <row r="926" spans="4:14" x14ac:dyDescent="0.25">
      <c r="D926" s="64"/>
      <c r="L926" s="64"/>
      <c r="N926" s="63"/>
    </row>
    <row r="927" spans="4:14" x14ac:dyDescent="0.25">
      <c r="D927" s="64"/>
      <c r="L927" s="64"/>
      <c r="N927" s="63"/>
    </row>
    <row r="928" spans="4:14" x14ac:dyDescent="0.25">
      <c r="D928" s="64"/>
      <c r="L928" s="64"/>
      <c r="N928" s="63"/>
    </row>
    <row r="929" spans="4:14" x14ac:dyDescent="0.25">
      <c r="D929" s="64"/>
      <c r="L929" s="64"/>
      <c r="N929" s="63"/>
    </row>
    <row r="930" spans="4:14" x14ac:dyDescent="0.25">
      <c r="D930" s="64"/>
      <c r="L930" s="64"/>
      <c r="N930" s="63"/>
    </row>
    <row r="931" spans="4:14" x14ac:dyDescent="0.25">
      <c r="D931" s="64"/>
      <c r="L931" s="64"/>
      <c r="N931" s="63"/>
    </row>
    <row r="932" spans="4:14" x14ac:dyDescent="0.25">
      <c r="D932" s="64"/>
      <c r="L932" s="64"/>
      <c r="N932" s="63"/>
    </row>
    <row r="933" spans="4:14" x14ac:dyDescent="0.25">
      <c r="D933" s="64"/>
      <c r="L933" s="64"/>
      <c r="N933" s="63"/>
    </row>
    <row r="934" spans="4:14" x14ac:dyDescent="0.25">
      <c r="D934" s="64"/>
      <c r="L934" s="64"/>
      <c r="N934" s="63"/>
    </row>
    <row r="935" spans="4:14" x14ac:dyDescent="0.25">
      <c r="D935" s="64"/>
      <c r="L935" s="64"/>
      <c r="N935" s="63"/>
    </row>
    <row r="936" spans="4:14" x14ac:dyDescent="0.25">
      <c r="D936" s="64"/>
      <c r="L936" s="64"/>
      <c r="N936" s="63"/>
    </row>
    <row r="937" spans="4:14" x14ac:dyDescent="0.25">
      <c r="D937" s="64"/>
      <c r="L937" s="64"/>
      <c r="N937" s="63"/>
    </row>
    <row r="938" spans="4:14" x14ac:dyDescent="0.25">
      <c r="D938" s="64"/>
      <c r="L938" s="64"/>
      <c r="N938" s="63"/>
    </row>
    <row r="939" spans="4:14" x14ac:dyDescent="0.25">
      <c r="D939" s="64"/>
      <c r="L939" s="64"/>
      <c r="N939" s="63"/>
    </row>
    <row r="940" spans="4:14" x14ac:dyDescent="0.25">
      <c r="D940" s="64"/>
      <c r="L940" s="64"/>
      <c r="N940" s="63"/>
    </row>
    <row r="941" spans="4:14" x14ac:dyDescent="0.25">
      <c r="D941" s="64"/>
      <c r="L941" s="64"/>
      <c r="N941" s="63"/>
    </row>
    <row r="942" spans="4:14" x14ac:dyDescent="0.25">
      <c r="D942" s="64"/>
      <c r="L942" s="64"/>
      <c r="N942" s="63"/>
    </row>
    <row r="943" spans="4:14" x14ac:dyDescent="0.25">
      <c r="D943" s="64"/>
      <c r="L943" s="64"/>
      <c r="N943" s="63"/>
    </row>
    <row r="944" spans="4:14" x14ac:dyDescent="0.25">
      <c r="D944" s="64"/>
      <c r="L944" s="64"/>
      <c r="N944" s="63"/>
    </row>
    <row r="945" spans="4:14" x14ac:dyDescent="0.25">
      <c r="D945" s="64"/>
      <c r="L945" s="64"/>
      <c r="N945" s="63"/>
    </row>
    <row r="946" spans="4:14" x14ac:dyDescent="0.25">
      <c r="D946" s="64"/>
      <c r="L946" s="64"/>
      <c r="N946" s="63"/>
    </row>
    <row r="947" spans="4:14" x14ac:dyDescent="0.25">
      <c r="D947" s="64"/>
      <c r="L947" s="64"/>
      <c r="N947" s="63"/>
    </row>
    <row r="948" spans="4:14" x14ac:dyDescent="0.25">
      <c r="D948" s="64"/>
      <c r="L948" s="64"/>
      <c r="N948" s="63"/>
    </row>
    <row r="949" spans="4:14" x14ac:dyDescent="0.25">
      <c r="D949" s="64"/>
      <c r="L949" s="64"/>
      <c r="N949" s="63"/>
    </row>
    <row r="950" spans="4:14" x14ac:dyDescent="0.25">
      <c r="D950" s="64"/>
      <c r="L950" s="64"/>
      <c r="N950" s="63"/>
    </row>
    <row r="951" spans="4:14" x14ac:dyDescent="0.25">
      <c r="D951" s="64"/>
      <c r="L951" s="64"/>
      <c r="N951" s="63"/>
    </row>
    <row r="952" spans="4:14" x14ac:dyDescent="0.25">
      <c r="D952" s="64"/>
      <c r="L952" s="64"/>
      <c r="N952" s="63"/>
    </row>
    <row r="953" spans="4:14" x14ac:dyDescent="0.25">
      <c r="D953" s="64"/>
      <c r="L953" s="64"/>
      <c r="N953" s="63"/>
    </row>
    <row r="954" spans="4:14" x14ac:dyDescent="0.25">
      <c r="D954" s="64"/>
      <c r="L954" s="64"/>
      <c r="N954" s="63"/>
    </row>
    <row r="955" spans="4:14" x14ac:dyDescent="0.25">
      <c r="D955" s="64"/>
      <c r="L955" s="64"/>
      <c r="N955" s="63"/>
    </row>
    <row r="956" spans="4:14" x14ac:dyDescent="0.25">
      <c r="D956" s="64"/>
      <c r="L956" s="64"/>
      <c r="N956" s="63"/>
    </row>
    <row r="957" spans="4:14" x14ac:dyDescent="0.25">
      <c r="D957" s="64"/>
      <c r="L957" s="64"/>
      <c r="N957" s="63"/>
    </row>
    <row r="958" spans="4:14" x14ac:dyDescent="0.25">
      <c r="D958" s="64"/>
      <c r="L958" s="64"/>
      <c r="N958" s="63"/>
    </row>
    <row r="959" spans="4:14" x14ac:dyDescent="0.25">
      <c r="D959" s="64"/>
      <c r="L959" s="64"/>
      <c r="N959" s="63"/>
    </row>
    <row r="960" spans="4:14" x14ac:dyDescent="0.25">
      <c r="D960" s="64"/>
      <c r="L960" s="64"/>
      <c r="N960" s="63"/>
    </row>
    <row r="961" spans="4:14" x14ac:dyDescent="0.25">
      <c r="D961" s="64"/>
      <c r="L961" s="64"/>
      <c r="N961" s="63"/>
    </row>
    <row r="962" spans="4:14" x14ac:dyDescent="0.25">
      <c r="D962" s="64"/>
      <c r="L962" s="64"/>
      <c r="N962" s="63"/>
    </row>
    <row r="963" spans="4:14" x14ac:dyDescent="0.25">
      <c r="D963" s="64"/>
      <c r="L963" s="64"/>
      <c r="N963" s="63"/>
    </row>
    <row r="964" spans="4:14" x14ac:dyDescent="0.25">
      <c r="D964" s="64"/>
      <c r="L964" s="64"/>
      <c r="N964" s="63"/>
    </row>
    <row r="965" spans="4:14" x14ac:dyDescent="0.25">
      <c r="D965" s="64"/>
      <c r="L965" s="64"/>
      <c r="N965" s="63"/>
    </row>
    <row r="966" spans="4:14" x14ac:dyDescent="0.25">
      <c r="D966" s="64"/>
      <c r="L966" s="64"/>
      <c r="N966" s="63"/>
    </row>
    <row r="967" spans="4:14" x14ac:dyDescent="0.25">
      <c r="D967" s="64"/>
      <c r="L967" s="64"/>
      <c r="N967" s="63"/>
    </row>
    <row r="968" spans="4:14" x14ac:dyDescent="0.25">
      <c r="D968" s="64"/>
      <c r="L968" s="64"/>
      <c r="N968" s="63"/>
    </row>
    <row r="969" spans="4:14" x14ac:dyDescent="0.25">
      <c r="D969" s="64"/>
      <c r="L969" s="64"/>
      <c r="N969" s="63"/>
    </row>
    <row r="970" spans="4:14" x14ac:dyDescent="0.25">
      <c r="D970" s="64"/>
      <c r="L970" s="64"/>
      <c r="N970" s="63"/>
    </row>
    <row r="971" spans="4:14" x14ac:dyDescent="0.25">
      <c r="D971" s="64"/>
      <c r="L971" s="64"/>
      <c r="N971" s="63"/>
    </row>
    <row r="972" spans="4:14" x14ac:dyDescent="0.25">
      <c r="D972" s="64"/>
      <c r="L972" s="64"/>
      <c r="N972" s="63"/>
    </row>
    <row r="973" spans="4:14" x14ac:dyDescent="0.25">
      <c r="D973" s="64"/>
      <c r="L973" s="64"/>
      <c r="N973" s="63"/>
    </row>
    <row r="974" spans="4:14" x14ac:dyDescent="0.25">
      <c r="D974" s="64"/>
      <c r="L974" s="64"/>
      <c r="N974" s="63"/>
    </row>
    <row r="975" spans="4:14" x14ac:dyDescent="0.25">
      <c r="D975" s="64"/>
      <c r="L975" s="64"/>
      <c r="N975" s="63"/>
    </row>
    <row r="976" spans="4:14" x14ac:dyDescent="0.25">
      <c r="D976" s="64"/>
      <c r="L976" s="64"/>
      <c r="N976" s="63"/>
    </row>
    <row r="977" spans="4:14" x14ac:dyDescent="0.25">
      <c r="D977" s="64"/>
      <c r="L977" s="64"/>
      <c r="N977" s="63"/>
    </row>
    <row r="978" spans="4:14" x14ac:dyDescent="0.25">
      <c r="D978" s="64"/>
      <c r="L978" s="64"/>
      <c r="N978" s="63"/>
    </row>
    <row r="979" spans="4:14" x14ac:dyDescent="0.25">
      <c r="D979" s="64"/>
      <c r="L979" s="64"/>
      <c r="N979" s="63"/>
    </row>
    <row r="980" spans="4:14" x14ac:dyDescent="0.25">
      <c r="D980" s="64"/>
      <c r="L980" s="64"/>
      <c r="N980" s="63"/>
    </row>
    <row r="981" spans="4:14" x14ac:dyDescent="0.25">
      <c r="D981" s="64"/>
      <c r="L981" s="64"/>
      <c r="N981" s="63"/>
    </row>
    <row r="982" spans="4:14" x14ac:dyDescent="0.25">
      <c r="D982" s="64"/>
      <c r="L982" s="64"/>
      <c r="N982" s="63"/>
    </row>
    <row r="983" spans="4:14" x14ac:dyDescent="0.25">
      <c r="D983" s="64"/>
      <c r="L983" s="64"/>
      <c r="N983" s="63"/>
    </row>
    <row r="984" spans="4:14" x14ac:dyDescent="0.25">
      <c r="D984" s="64"/>
      <c r="L984" s="64"/>
      <c r="N984" s="63"/>
    </row>
    <row r="985" spans="4:14" x14ac:dyDescent="0.25">
      <c r="D985" s="64"/>
      <c r="L985" s="64"/>
      <c r="N985" s="63"/>
    </row>
    <row r="986" spans="4:14" x14ac:dyDescent="0.25">
      <c r="D986" s="64"/>
      <c r="L986" s="64"/>
      <c r="N986" s="63"/>
    </row>
    <row r="987" spans="4:14" x14ac:dyDescent="0.25">
      <c r="D987" s="64"/>
      <c r="L987" s="64"/>
      <c r="N987" s="63"/>
    </row>
    <row r="988" spans="4:14" x14ac:dyDescent="0.25">
      <c r="D988" s="64"/>
      <c r="L988" s="64"/>
      <c r="N988" s="63"/>
    </row>
    <row r="989" spans="4:14" x14ac:dyDescent="0.25">
      <c r="D989" s="64"/>
      <c r="L989" s="64"/>
      <c r="N989" s="63"/>
    </row>
    <row r="990" spans="4:14" x14ac:dyDescent="0.25">
      <c r="D990" s="64"/>
      <c r="L990" s="64"/>
      <c r="N990" s="63"/>
    </row>
    <row r="991" spans="4:14" x14ac:dyDescent="0.25">
      <c r="D991" s="64"/>
      <c r="L991" s="64"/>
      <c r="N991" s="63"/>
    </row>
    <row r="992" spans="4:14" x14ac:dyDescent="0.25">
      <c r="D992" s="64"/>
      <c r="L992" s="64"/>
      <c r="N992" s="63"/>
    </row>
    <row r="993" spans="4:14" x14ac:dyDescent="0.25">
      <c r="D993" s="64"/>
      <c r="L993" s="64"/>
      <c r="N993" s="63"/>
    </row>
    <row r="994" spans="4:14" x14ac:dyDescent="0.25">
      <c r="D994" s="64"/>
      <c r="L994" s="64"/>
      <c r="N994" s="63"/>
    </row>
    <row r="995" spans="4:14" x14ac:dyDescent="0.25">
      <c r="D995" s="64"/>
      <c r="L995" s="64"/>
      <c r="N995" s="63"/>
    </row>
    <row r="996" spans="4:14" x14ac:dyDescent="0.25">
      <c r="D996" s="64"/>
      <c r="L996" s="64"/>
      <c r="N996" s="63"/>
    </row>
    <row r="997" spans="4:14" x14ac:dyDescent="0.25">
      <c r="D997" s="64"/>
      <c r="L997" s="64"/>
      <c r="N997" s="63"/>
    </row>
    <row r="998" spans="4:14" x14ac:dyDescent="0.25">
      <c r="D998" s="64"/>
      <c r="L998" s="64"/>
      <c r="N998" s="63"/>
    </row>
    <row r="999" spans="4:14" x14ac:dyDescent="0.25">
      <c r="D999" s="64"/>
      <c r="L999" s="64"/>
      <c r="N999" s="63"/>
    </row>
    <row r="1000" spans="4:14" x14ac:dyDescent="0.25">
      <c r="D1000" s="64"/>
      <c r="L1000" s="64"/>
      <c r="N1000" s="63"/>
    </row>
    <row r="1001" spans="4:14" x14ac:dyDescent="0.25">
      <c r="D1001" s="64"/>
      <c r="L1001" s="64"/>
      <c r="N1001" s="63"/>
    </row>
    <row r="1002" spans="4:14" x14ac:dyDescent="0.25">
      <c r="D1002" s="64"/>
      <c r="L1002" s="64"/>
      <c r="N1002" s="63"/>
    </row>
    <row r="1003" spans="4:14" x14ac:dyDescent="0.25">
      <c r="D1003" s="64"/>
      <c r="L1003" s="64"/>
      <c r="N1003" s="63"/>
    </row>
    <row r="1004" spans="4:14" x14ac:dyDescent="0.25">
      <c r="D1004" s="64"/>
      <c r="L1004" s="64"/>
      <c r="N1004" s="63"/>
    </row>
    <row r="1005" spans="4:14" x14ac:dyDescent="0.25">
      <c r="D1005" s="64"/>
      <c r="L1005" s="64"/>
      <c r="N1005" s="63"/>
    </row>
    <row r="1006" spans="4:14" x14ac:dyDescent="0.25">
      <c r="D1006" s="64"/>
      <c r="L1006" s="64"/>
      <c r="N1006" s="63"/>
    </row>
    <row r="1007" spans="4:14" x14ac:dyDescent="0.25">
      <c r="D1007" s="64"/>
      <c r="L1007" s="64"/>
      <c r="N1007" s="63"/>
    </row>
    <row r="1008" spans="4:14" x14ac:dyDescent="0.25">
      <c r="D1008" s="64"/>
      <c r="L1008" s="64"/>
      <c r="N1008" s="63"/>
    </row>
    <row r="1009" spans="4:14" x14ac:dyDescent="0.25">
      <c r="D1009" s="64"/>
      <c r="L1009" s="64"/>
      <c r="N1009" s="63"/>
    </row>
    <row r="1010" spans="4:14" x14ac:dyDescent="0.25">
      <c r="D1010" s="64"/>
      <c r="L1010" s="64"/>
      <c r="N1010" s="63"/>
    </row>
    <row r="1011" spans="4:14" x14ac:dyDescent="0.25">
      <c r="D1011" s="64"/>
      <c r="L1011" s="64"/>
      <c r="N1011" s="63"/>
    </row>
    <row r="1012" spans="4:14" x14ac:dyDescent="0.25">
      <c r="D1012" s="64"/>
      <c r="L1012" s="64"/>
      <c r="N1012" s="63"/>
    </row>
    <row r="1013" spans="4:14" x14ac:dyDescent="0.25">
      <c r="D1013" s="64"/>
      <c r="L1013" s="64"/>
      <c r="N1013" s="63"/>
    </row>
    <row r="1014" spans="4:14" x14ac:dyDescent="0.25">
      <c r="D1014" s="64"/>
      <c r="L1014" s="64"/>
      <c r="N1014" s="63"/>
    </row>
    <row r="1015" spans="4:14" x14ac:dyDescent="0.25">
      <c r="D1015" s="64"/>
      <c r="L1015" s="64"/>
      <c r="N1015" s="63"/>
    </row>
    <row r="1016" spans="4:14" x14ac:dyDescent="0.25">
      <c r="D1016" s="64"/>
      <c r="L1016" s="64"/>
      <c r="N1016" s="63"/>
    </row>
    <row r="1017" spans="4:14" x14ac:dyDescent="0.25">
      <c r="D1017" s="64"/>
      <c r="L1017" s="64"/>
      <c r="N1017" s="63"/>
    </row>
    <row r="1018" spans="4:14" x14ac:dyDescent="0.25">
      <c r="D1018" s="64"/>
      <c r="L1018" s="64"/>
      <c r="N1018" s="63"/>
    </row>
    <row r="1019" spans="4:14" x14ac:dyDescent="0.25">
      <c r="D1019" s="64"/>
      <c r="L1019" s="64"/>
      <c r="N1019" s="63"/>
    </row>
    <row r="1020" spans="4:14" x14ac:dyDescent="0.25">
      <c r="D1020" s="64"/>
      <c r="L1020" s="64"/>
      <c r="N1020" s="63"/>
    </row>
    <row r="1021" spans="4:14" x14ac:dyDescent="0.25">
      <c r="D1021" s="64"/>
      <c r="L1021" s="64"/>
      <c r="N1021" s="63"/>
    </row>
    <row r="1022" spans="4:14" x14ac:dyDescent="0.25">
      <c r="D1022" s="64"/>
      <c r="L1022" s="64"/>
      <c r="N1022" s="63"/>
    </row>
    <row r="1023" spans="4:14" x14ac:dyDescent="0.25">
      <c r="D1023" s="64"/>
      <c r="L1023" s="64"/>
      <c r="N1023" s="63"/>
    </row>
    <row r="1024" spans="4:14" x14ac:dyDescent="0.25">
      <c r="D1024" s="64"/>
      <c r="L1024" s="64"/>
      <c r="N1024" s="63"/>
    </row>
    <row r="1025" spans="4:14" x14ac:dyDescent="0.25">
      <c r="D1025" s="64"/>
      <c r="L1025" s="64"/>
      <c r="N1025" s="63"/>
    </row>
    <row r="1026" spans="4:14" x14ac:dyDescent="0.25">
      <c r="D1026" s="64"/>
      <c r="L1026" s="64"/>
      <c r="N1026" s="63"/>
    </row>
    <row r="1027" spans="4:14" x14ac:dyDescent="0.25">
      <c r="D1027" s="64"/>
      <c r="L1027" s="64"/>
      <c r="N1027" s="63"/>
    </row>
    <row r="1028" spans="4:14" x14ac:dyDescent="0.25">
      <c r="D1028" s="64"/>
      <c r="L1028" s="64"/>
      <c r="N1028" s="63"/>
    </row>
    <row r="1029" spans="4:14" x14ac:dyDescent="0.25">
      <c r="D1029" s="64"/>
      <c r="L1029" s="64"/>
      <c r="N1029" s="63"/>
    </row>
    <row r="1030" spans="4:14" x14ac:dyDescent="0.25">
      <c r="D1030" s="64"/>
      <c r="L1030" s="64"/>
      <c r="N1030" s="63"/>
    </row>
    <row r="1031" spans="4:14" x14ac:dyDescent="0.25">
      <c r="D1031" s="64"/>
      <c r="L1031" s="64"/>
      <c r="N1031" s="63"/>
    </row>
    <row r="1032" spans="4:14" x14ac:dyDescent="0.25">
      <c r="D1032" s="64"/>
      <c r="L1032" s="64"/>
      <c r="N1032" s="63"/>
    </row>
    <row r="1033" spans="4:14" x14ac:dyDescent="0.25">
      <c r="D1033" s="64"/>
      <c r="L1033" s="64"/>
      <c r="N1033" s="63"/>
    </row>
    <row r="1034" spans="4:14" x14ac:dyDescent="0.25">
      <c r="D1034" s="64"/>
      <c r="L1034" s="64"/>
      <c r="N1034" s="63"/>
    </row>
    <row r="1035" spans="4:14" x14ac:dyDescent="0.25">
      <c r="D1035" s="64"/>
      <c r="L1035" s="64"/>
      <c r="N1035" s="63"/>
    </row>
    <row r="1036" spans="4:14" x14ac:dyDescent="0.25">
      <c r="D1036" s="64"/>
      <c r="L1036" s="64"/>
      <c r="N1036" s="63"/>
    </row>
    <row r="1037" spans="4:14" x14ac:dyDescent="0.25">
      <c r="D1037" s="64"/>
      <c r="L1037" s="64"/>
      <c r="N1037" s="63"/>
    </row>
    <row r="1038" spans="4:14" x14ac:dyDescent="0.25">
      <c r="D1038" s="64"/>
      <c r="L1038" s="64"/>
      <c r="N1038" s="63"/>
    </row>
    <row r="1039" spans="4:14" x14ac:dyDescent="0.25">
      <c r="D1039" s="64"/>
      <c r="L1039" s="64"/>
      <c r="N1039" s="63"/>
    </row>
    <row r="1040" spans="4:14" x14ac:dyDescent="0.25">
      <c r="D1040" s="64"/>
      <c r="L1040" s="64"/>
      <c r="N1040" s="63"/>
    </row>
    <row r="1041" spans="4:14" x14ac:dyDescent="0.25">
      <c r="D1041" s="64"/>
      <c r="L1041" s="64"/>
      <c r="N1041" s="63"/>
    </row>
    <row r="1042" spans="4:14" x14ac:dyDescent="0.25">
      <c r="D1042" s="64"/>
      <c r="L1042" s="64"/>
      <c r="N1042" s="63"/>
    </row>
    <row r="1043" spans="4:14" x14ac:dyDescent="0.25">
      <c r="D1043" s="64"/>
      <c r="L1043" s="64"/>
      <c r="N1043" s="63"/>
    </row>
    <row r="1044" spans="4:14" x14ac:dyDescent="0.25">
      <c r="D1044" s="64"/>
      <c r="L1044" s="64"/>
      <c r="N1044" s="63"/>
    </row>
    <row r="1045" spans="4:14" x14ac:dyDescent="0.25">
      <c r="D1045" s="64"/>
      <c r="L1045" s="64"/>
      <c r="N1045" s="63"/>
    </row>
    <row r="1046" spans="4:14" x14ac:dyDescent="0.25">
      <c r="D1046" s="64"/>
      <c r="L1046" s="64"/>
      <c r="N1046" s="63"/>
    </row>
    <row r="1047" spans="4:14" x14ac:dyDescent="0.25">
      <c r="D1047" s="64"/>
      <c r="L1047" s="64"/>
      <c r="N1047" s="63"/>
    </row>
    <row r="1048" spans="4:14" x14ac:dyDescent="0.25">
      <c r="D1048" s="64"/>
      <c r="L1048" s="64"/>
      <c r="N1048" s="63"/>
    </row>
    <row r="1049" spans="4:14" x14ac:dyDescent="0.25">
      <c r="D1049" s="64"/>
      <c r="L1049" s="64"/>
      <c r="N1049" s="63"/>
    </row>
    <row r="1050" spans="4:14" x14ac:dyDescent="0.25">
      <c r="D1050" s="64"/>
      <c r="L1050" s="64"/>
      <c r="N1050" s="63"/>
    </row>
    <row r="1051" spans="4:14" x14ac:dyDescent="0.25">
      <c r="D1051" s="64"/>
      <c r="L1051" s="64"/>
      <c r="N1051" s="63"/>
    </row>
    <row r="1052" spans="4:14" x14ac:dyDescent="0.25">
      <c r="D1052" s="64"/>
      <c r="L1052" s="64"/>
      <c r="N1052" s="63"/>
    </row>
    <row r="1053" spans="4:14" x14ac:dyDescent="0.25">
      <c r="D1053" s="64"/>
      <c r="L1053" s="64"/>
      <c r="N1053" s="63"/>
    </row>
    <row r="1054" spans="4:14" x14ac:dyDescent="0.25">
      <c r="D1054" s="64"/>
      <c r="L1054" s="64"/>
      <c r="N1054" s="63"/>
    </row>
    <row r="1055" spans="4:14" x14ac:dyDescent="0.25">
      <c r="D1055" s="64"/>
      <c r="L1055" s="64"/>
      <c r="N1055" s="63"/>
    </row>
    <row r="1056" spans="4:14" x14ac:dyDescent="0.25">
      <c r="D1056" s="64"/>
      <c r="L1056" s="64"/>
      <c r="N1056" s="63"/>
    </row>
    <row r="1057" spans="4:14" x14ac:dyDescent="0.25">
      <c r="D1057" s="64"/>
      <c r="L1057" s="64"/>
      <c r="N1057" s="63"/>
    </row>
    <row r="1058" spans="4:14" x14ac:dyDescent="0.25">
      <c r="D1058" s="64"/>
      <c r="L1058" s="64"/>
      <c r="N1058" s="63"/>
    </row>
    <row r="1059" spans="4:14" x14ac:dyDescent="0.25">
      <c r="D1059" s="64"/>
      <c r="L1059" s="64"/>
      <c r="N1059" s="63"/>
    </row>
    <row r="1060" spans="4:14" x14ac:dyDescent="0.25">
      <c r="D1060" s="64"/>
      <c r="L1060" s="64"/>
      <c r="N1060" s="63"/>
    </row>
    <row r="1061" spans="4:14" x14ac:dyDescent="0.25">
      <c r="D1061" s="64"/>
      <c r="L1061" s="64"/>
      <c r="N1061" s="63"/>
    </row>
    <row r="1062" spans="4:14" x14ac:dyDescent="0.25">
      <c r="D1062" s="64"/>
      <c r="L1062" s="64"/>
      <c r="N1062" s="63"/>
    </row>
    <row r="1063" spans="4:14" x14ac:dyDescent="0.25">
      <c r="D1063" s="64"/>
      <c r="L1063" s="64"/>
      <c r="N1063" s="63"/>
    </row>
    <row r="1064" spans="4:14" x14ac:dyDescent="0.25">
      <c r="D1064" s="64"/>
      <c r="L1064" s="64"/>
      <c r="N1064" s="63"/>
    </row>
    <row r="1065" spans="4:14" x14ac:dyDescent="0.25">
      <c r="D1065" s="64"/>
      <c r="L1065" s="64"/>
      <c r="N1065" s="63"/>
    </row>
    <row r="1066" spans="4:14" x14ac:dyDescent="0.25">
      <c r="D1066" s="64"/>
      <c r="L1066" s="64"/>
      <c r="N1066" s="63"/>
    </row>
    <row r="1067" spans="4:14" x14ac:dyDescent="0.25">
      <c r="D1067" s="64"/>
      <c r="L1067" s="64"/>
      <c r="N1067" s="63"/>
    </row>
    <row r="1068" spans="4:14" x14ac:dyDescent="0.25">
      <c r="D1068" s="64"/>
      <c r="L1068" s="64"/>
      <c r="N1068" s="63"/>
    </row>
    <row r="1069" spans="4:14" x14ac:dyDescent="0.25">
      <c r="D1069" s="64"/>
      <c r="L1069" s="64"/>
      <c r="N1069" s="63"/>
    </row>
    <row r="1070" spans="4:14" x14ac:dyDescent="0.25">
      <c r="D1070" s="64"/>
      <c r="L1070" s="64"/>
      <c r="N1070" s="63"/>
    </row>
    <row r="1071" spans="4:14" x14ac:dyDescent="0.25">
      <c r="D1071" s="64"/>
      <c r="L1071" s="64"/>
      <c r="N1071" s="63"/>
    </row>
    <row r="1072" spans="4:14" x14ac:dyDescent="0.25">
      <c r="D1072" s="64"/>
      <c r="L1072" s="64"/>
      <c r="N1072" s="63"/>
    </row>
    <row r="1073" spans="4:14" x14ac:dyDescent="0.25">
      <c r="D1073" s="64"/>
      <c r="L1073" s="64"/>
      <c r="N1073" s="63"/>
    </row>
    <row r="1074" spans="4:14" x14ac:dyDescent="0.25">
      <c r="D1074" s="64"/>
      <c r="L1074" s="64"/>
      <c r="N1074" s="63"/>
    </row>
    <row r="1075" spans="4:14" x14ac:dyDescent="0.25">
      <c r="D1075" s="64"/>
      <c r="L1075" s="64"/>
      <c r="N1075" s="63"/>
    </row>
    <row r="1076" spans="4:14" x14ac:dyDescent="0.25">
      <c r="D1076" s="64"/>
      <c r="L1076" s="64"/>
      <c r="N1076" s="63"/>
    </row>
    <row r="1077" spans="4:14" x14ac:dyDescent="0.25">
      <c r="D1077" s="64"/>
      <c r="L1077" s="64"/>
      <c r="N1077" s="63"/>
    </row>
    <row r="1078" spans="4:14" x14ac:dyDescent="0.25">
      <c r="D1078" s="64"/>
      <c r="L1078" s="64"/>
      <c r="N1078" s="63"/>
    </row>
    <row r="1079" spans="4:14" x14ac:dyDescent="0.25">
      <c r="D1079" s="64"/>
      <c r="L1079" s="64"/>
      <c r="N1079" s="63"/>
    </row>
    <row r="1080" spans="4:14" x14ac:dyDescent="0.25">
      <c r="D1080" s="64"/>
      <c r="L1080" s="64"/>
      <c r="N1080" s="63"/>
    </row>
    <row r="1081" spans="4:14" x14ac:dyDescent="0.25">
      <c r="D1081" s="64"/>
      <c r="L1081" s="64"/>
      <c r="N1081" s="63"/>
    </row>
    <row r="1082" spans="4:14" x14ac:dyDescent="0.25">
      <c r="D1082" s="64"/>
      <c r="L1082" s="64"/>
      <c r="N1082" s="63"/>
    </row>
    <row r="1083" spans="4:14" x14ac:dyDescent="0.25">
      <c r="D1083" s="64"/>
      <c r="L1083" s="64"/>
      <c r="N1083" s="63"/>
    </row>
    <row r="1084" spans="4:14" x14ac:dyDescent="0.25">
      <c r="D1084" s="64"/>
      <c r="L1084" s="64"/>
      <c r="N1084" s="63"/>
    </row>
    <row r="1085" spans="4:14" x14ac:dyDescent="0.25">
      <c r="D1085" s="64"/>
      <c r="L1085" s="64"/>
      <c r="N1085" s="63"/>
    </row>
    <row r="1086" spans="4:14" x14ac:dyDescent="0.25">
      <c r="D1086" s="64"/>
      <c r="L1086" s="64"/>
      <c r="N1086" s="63"/>
    </row>
    <row r="1087" spans="4:14" x14ac:dyDescent="0.25">
      <c r="D1087" s="64"/>
      <c r="L1087" s="64"/>
      <c r="N1087" s="63"/>
    </row>
    <row r="1088" spans="4:14" x14ac:dyDescent="0.25">
      <c r="D1088" s="64"/>
      <c r="L1088" s="64"/>
      <c r="N1088" s="63"/>
    </row>
    <row r="1089" spans="4:14" x14ac:dyDescent="0.25">
      <c r="D1089" s="64"/>
      <c r="L1089" s="64"/>
      <c r="N1089" s="63"/>
    </row>
    <row r="1090" spans="4:14" x14ac:dyDescent="0.25">
      <c r="D1090" s="64"/>
      <c r="L1090" s="64"/>
      <c r="N1090" s="63"/>
    </row>
    <row r="1091" spans="4:14" x14ac:dyDescent="0.25">
      <c r="D1091" s="64"/>
      <c r="L1091" s="64"/>
      <c r="N1091" s="63"/>
    </row>
    <row r="1092" spans="4:14" x14ac:dyDescent="0.25">
      <c r="D1092" s="64"/>
      <c r="L1092" s="64"/>
      <c r="N1092" s="63"/>
    </row>
    <row r="1093" spans="4:14" x14ac:dyDescent="0.25">
      <c r="D1093" s="64"/>
      <c r="L1093" s="64"/>
      <c r="N1093" s="63"/>
    </row>
    <row r="1094" spans="4:14" x14ac:dyDescent="0.25">
      <c r="D1094" s="64"/>
      <c r="L1094" s="64"/>
      <c r="N1094" s="63"/>
    </row>
    <row r="1095" spans="4:14" x14ac:dyDescent="0.25">
      <c r="D1095" s="64"/>
      <c r="L1095" s="64"/>
      <c r="N1095" s="63"/>
    </row>
    <row r="1096" spans="4:14" x14ac:dyDescent="0.25">
      <c r="D1096" s="64"/>
      <c r="L1096" s="64"/>
      <c r="N1096" s="63"/>
    </row>
    <row r="1097" spans="4:14" x14ac:dyDescent="0.25">
      <c r="D1097" s="64"/>
      <c r="L1097" s="64"/>
      <c r="N1097" s="63"/>
    </row>
    <row r="1098" spans="4:14" x14ac:dyDescent="0.25">
      <c r="D1098" s="64"/>
      <c r="L1098" s="64"/>
      <c r="N1098" s="63"/>
    </row>
    <row r="1099" spans="4:14" x14ac:dyDescent="0.25">
      <c r="D1099" s="64"/>
      <c r="L1099" s="64"/>
      <c r="N1099" s="63"/>
    </row>
    <row r="1100" spans="4:14" x14ac:dyDescent="0.25">
      <c r="D1100" s="64"/>
      <c r="L1100" s="64"/>
      <c r="N1100" s="63"/>
    </row>
    <row r="1101" spans="4:14" x14ac:dyDescent="0.25">
      <c r="D1101" s="64"/>
      <c r="L1101" s="64"/>
      <c r="N1101" s="63"/>
    </row>
    <row r="1102" spans="4:14" x14ac:dyDescent="0.25">
      <c r="D1102" s="64"/>
      <c r="L1102" s="64"/>
      <c r="N1102" s="63"/>
    </row>
    <row r="1103" spans="4:14" x14ac:dyDescent="0.25">
      <c r="D1103" s="64"/>
      <c r="L1103" s="64"/>
      <c r="N1103" s="63"/>
    </row>
    <row r="1104" spans="4:14" x14ac:dyDescent="0.25">
      <c r="D1104" s="64"/>
      <c r="L1104" s="64"/>
      <c r="N1104" s="63"/>
    </row>
    <row r="1105" spans="4:14" x14ac:dyDescent="0.25">
      <c r="D1105" s="64"/>
      <c r="L1105" s="64"/>
      <c r="N1105" s="63"/>
    </row>
    <row r="1106" spans="4:14" x14ac:dyDescent="0.25">
      <c r="D1106" s="64"/>
      <c r="L1106" s="64"/>
      <c r="N1106" s="63"/>
    </row>
    <row r="1107" spans="4:14" x14ac:dyDescent="0.25">
      <c r="D1107" s="64"/>
      <c r="L1107" s="64"/>
      <c r="N1107" s="63"/>
    </row>
    <row r="1108" spans="4:14" x14ac:dyDescent="0.25">
      <c r="D1108" s="64"/>
      <c r="L1108" s="64"/>
      <c r="N1108" s="63"/>
    </row>
    <row r="1109" spans="4:14" x14ac:dyDescent="0.25">
      <c r="D1109" s="64"/>
      <c r="L1109" s="64"/>
      <c r="N1109" s="63"/>
    </row>
    <row r="1110" spans="4:14" x14ac:dyDescent="0.25">
      <c r="D1110" s="64"/>
      <c r="L1110" s="64"/>
      <c r="N1110" s="63"/>
    </row>
    <row r="1111" spans="4:14" x14ac:dyDescent="0.25">
      <c r="D1111" s="64"/>
      <c r="L1111" s="64"/>
      <c r="N1111" s="63"/>
    </row>
    <row r="1112" spans="4:14" x14ac:dyDescent="0.25">
      <c r="D1112" s="64"/>
      <c r="L1112" s="64"/>
      <c r="N1112" s="63"/>
    </row>
    <row r="1113" spans="4:14" x14ac:dyDescent="0.25">
      <c r="D1113" s="64"/>
      <c r="L1113" s="64"/>
      <c r="N1113" s="63"/>
    </row>
    <row r="1114" spans="4:14" x14ac:dyDescent="0.25">
      <c r="D1114" s="64"/>
      <c r="L1114" s="64"/>
      <c r="N1114" s="63"/>
    </row>
    <row r="1115" spans="4:14" x14ac:dyDescent="0.25">
      <c r="D1115" s="64"/>
      <c r="L1115" s="64"/>
      <c r="N1115" s="63"/>
    </row>
    <row r="1116" spans="4:14" x14ac:dyDescent="0.25">
      <c r="D1116" s="64"/>
      <c r="L1116" s="64"/>
      <c r="N1116" s="63"/>
    </row>
    <row r="1117" spans="4:14" x14ac:dyDescent="0.25">
      <c r="D1117" s="64"/>
      <c r="L1117" s="64"/>
      <c r="N1117" s="63"/>
    </row>
    <row r="1118" spans="4:14" x14ac:dyDescent="0.25">
      <c r="D1118" s="64"/>
      <c r="L1118" s="64"/>
      <c r="N1118" s="63"/>
    </row>
    <row r="1119" spans="4:14" x14ac:dyDescent="0.25">
      <c r="D1119" s="64"/>
      <c r="L1119" s="64"/>
      <c r="N1119" s="63"/>
    </row>
    <row r="1120" spans="4:14" x14ac:dyDescent="0.25">
      <c r="D1120" s="64"/>
      <c r="L1120" s="64"/>
      <c r="N1120" s="63"/>
    </row>
    <row r="1121" spans="4:14" x14ac:dyDescent="0.25">
      <c r="D1121" s="64"/>
      <c r="L1121" s="64"/>
      <c r="N1121" s="63"/>
    </row>
    <row r="1122" spans="4:14" x14ac:dyDescent="0.25">
      <c r="D1122" s="64"/>
      <c r="L1122" s="64"/>
      <c r="N1122" s="63"/>
    </row>
    <row r="1123" spans="4:14" x14ac:dyDescent="0.25">
      <c r="D1123" s="64"/>
      <c r="L1123" s="64"/>
      <c r="N1123" s="63"/>
    </row>
    <row r="1124" spans="4:14" x14ac:dyDescent="0.25">
      <c r="D1124" s="64"/>
      <c r="L1124" s="64"/>
      <c r="N1124" s="63"/>
    </row>
    <row r="1125" spans="4:14" x14ac:dyDescent="0.25">
      <c r="D1125" s="64"/>
      <c r="L1125" s="64"/>
      <c r="N1125" s="63"/>
    </row>
    <row r="1126" spans="4:14" x14ac:dyDescent="0.25">
      <c r="D1126" s="64"/>
      <c r="L1126" s="64"/>
      <c r="N1126" s="63"/>
    </row>
    <row r="1127" spans="4:14" x14ac:dyDescent="0.25">
      <c r="D1127" s="64"/>
      <c r="L1127" s="64"/>
      <c r="N1127" s="63"/>
    </row>
    <row r="1128" spans="4:14" x14ac:dyDescent="0.25">
      <c r="D1128" s="64"/>
      <c r="L1128" s="64"/>
      <c r="N1128" s="63"/>
    </row>
    <row r="1129" spans="4:14" x14ac:dyDescent="0.25">
      <c r="D1129" s="64"/>
      <c r="L1129" s="64"/>
      <c r="N1129" s="63"/>
    </row>
    <row r="1130" spans="4:14" x14ac:dyDescent="0.25">
      <c r="D1130" s="64"/>
      <c r="L1130" s="64"/>
      <c r="N1130" s="63"/>
    </row>
    <row r="1131" spans="4:14" x14ac:dyDescent="0.25">
      <c r="D1131" s="64"/>
      <c r="L1131" s="64"/>
      <c r="N1131" s="63"/>
    </row>
    <row r="1132" spans="4:14" x14ac:dyDescent="0.25">
      <c r="D1132" s="64"/>
      <c r="L1132" s="64"/>
      <c r="N1132" s="63"/>
    </row>
    <row r="1133" spans="4:14" x14ac:dyDescent="0.25">
      <c r="D1133" s="64"/>
      <c r="L1133" s="64"/>
      <c r="N1133" s="63"/>
    </row>
    <row r="1134" spans="4:14" x14ac:dyDescent="0.25">
      <c r="D1134" s="64"/>
      <c r="L1134" s="64"/>
      <c r="N1134" s="63"/>
    </row>
    <row r="1135" spans="4:14" x14ac:dyDescent="0.25">
      <c r="D1135" s="64"/>
      <c r="L1135" s="64"/>
      <c r="N1135" s="63"/>
    </row>
    <row r="1136" spans="4:14" x14ac:dyDescent="0.25">
      <c r="D1136" s="64"/>
      <c r="L1136" s="64"/>
      <c r="N1136" s="63"/>
    </row>
    <row r="1137" spans="4:14" x14ac:dyDescent="0.25">
      <c r="D1137" s="64"/>
      <c r="L1137" s="64"/>
      <c r="N1137" s="63"/>
    </row>
    <row r="1138" spans="4:14" x14ac:dyDescent="0.25">
      <c r="D1138" s="64"/>
      <c r="L1138" s="64"/>
      <c r="N1138" s="63"/>
    </row>
    <row r="1139" spans="4:14" x14ac:dyDescent="0.25">
      <c r="D1139" s="64"/>
      <c r="L1139" s="64"/>
      <c r="N1139" s="63"/>
    </row>
    <row r="1140" spans="4:14" x14ac:dyDescent="0.25">
      <c r="D1140" s="64"/>
      <c r="L1140" s="64"/>
      <c r="N1140" s="63"/>
    </row>
    <row r="1141" spans="4:14" x14ac:dyDescent="0.25">
      <c r="D1141" s="64"/>
      <c r="L1141" s="64"/>
      <c r="N1141" s="63"/>
    </row>
    <row r="1142" spans="4:14" x14ac:dyDescent="0.25">
      <c r="D1142" s="64"/>
      <c r="L1142" s="64"/>
      <c r="N1142" s="63"/>
    </row>
    <row r="1143" spans="4:14" x14ac:dyDescent="0.25">
      <c r="D1143" s="64"/>
      <c r="L1143" s="64"/>
      <c r="N1143" s="63"/>
    </row>
    <row r="1144" spans="4:14" x14ac:dyDescent="0.25">
      <c r="D1144" s="64"/>
      <c r="L1144" s="64"/>
      <c r="N1144" s="63"/>
    </row>
    <row r="1145" spans="4:14" x14ac:dyDescent="0.25">
      <c r="D1145" s="64"/>
      <c r="L1145" s="64"/>
      <c r="N1145" s="63"/>
    </row>
    <row r="1146" spans="4:14" x14ac:dyDescent="0.25">
      <c r="D1146" s="64"/>
      <c r="L1146" s="64"/>
      <c r="N1146" s="63"/>
    </row>
    <row r="1147" spans="4:14" x14ac:dyDescent="0.25">
      <c r="D1147" s="64"/>
      <c r="L1147" s="64"/>
      <c r="N1147" s="63"/>
    </row>
    <row r="1148" spans="4:14" x14ac:dyDescent="0.25">
      <c r="D1148" s="64"/>
      <c r="L1148" s="64"/>
      <c r="N1148" s="63"/>
    </row>
    <row r="1149" spans="4:14" x14ac:dyDescent="0.25">
      <c r="D1149" s="64"/>
      <c r="L1149" s="64"/>
      <c r="N1149" s="63"/>
    </row>
    <row r="1150" spans="4:14" x14ac:dyDescent="0.25">
      <c r="D1150" s="64"/>
      <c r="L1150" s="64"/>
      <c r="N1150" s="63"/>
    </row>
    <row r="1151" spans="4:14" x14ac:dyDescent="0.25">
      <c r="D1151" s="64"/>
      <c r="L1151" s="64"/>
      <c r="N1151" s="63"/>
    </row>
    <row r="1152" spans="4:14" x14ac:dyDescent="0.25">
      <c r="D1152" s="64"/>
      <c r="L1152" s="64"/>
      <c r="N1152" s="63"/>
    </row>
    <row r="1153" spans="4:14" x14ac:dyDescent="0.25">
      <c r="D1153" s="64"/>
      <c r="L1153" s="64"/>
      <c r="N1153" s="63"/>
    </row>
    <row r="1154" spans="4:14" x14ac:dyDescent="0.25">
      <c r="D1154" s="64"/>
      <c r="L1154" s="64"/>
      <c r="N1154" s="63"/>
    </row>
    <row r="1155" spans="4:14" x14ac:dyDescent="0.25">
      <c r="D1155" s="64"/>
      <c r="L1155" s="64"/>
      <c r="N1155" s="63"/>
    </row>
    <row r="1156" spans="4:14" x14ac:dyDescent="0.25">
      <c r="D1156" s="64"/>
      <c r="L1156" s="64"/>
      <c r="N1156" s="63"/>
    </row>
    <row r="1157" spans="4:14" x14ac:dyDescent="0.25">
      <c r="D1157" s="64"/>
      <c r="L1157" s="64"/>
      <c r="N1157" s="63"/>
    </row>
    <row r="1158" spans="4:14" x14ac:dyDescent="0.25">
      <c r="D1158" s="64"/>
      <c r="L1158" s="64"/>
      <c r="N1158" s="63"/>
    </row>
    <row r="1159" spans="4:14" x14ac:dyDescent="0.25">
      <c r="D1159" s="64"/>
      <c r="L1159" s="64"/>
      <c r="N1159" s="63"/>
    </row>
    <row r="1160" spans="4:14" x14ac:dyDescent="0.25">
      <c r="D1160" s="64"/>
      <c r="L1160" s="64"/>
      <c r="N1160" s="63"/>
    </row>
    <row r="1161" spans="4:14" x14ac:dyDescent="0.25">
      <c r="D1161" s="64"/>
      <c r="L1161" s="64"/>
      <c r="N1161" s="63"/>
    </row>
    <row r="1162" spans="4:14" x14ac:dyDescent="0.25">
      <c r="D1162" s="64"/>
      <c r="L1162" s="64"/>
      <c r="N1162" s="63"/>
    </row>
    <row r="1163" spans="4:14" x14ac:dyDescent="0.25">
      <c r="D1163" s="64"/>
      <c r="L1163" s="64"/>
      <c r="N1163" s="63"/>
    </row>
    <row r="1164" spans="4:14" x14ac:dyDescent="0.25">
      <c r="D1164" s="64"/>
      <c r="L1164" s="64"/>
      <c r="N1164" s="63"/>
    </row>
    <row r="1165" spans="4:14" x14ac:dyDescent="0.25">
      <c r="D1165" s="64"/>
      <c r="L1165" s="64"/>
      <c r="N1165" s="63"/>
    </row>
    <row r="1166" spans="4:14" x14ac:dyDescent="0.25">
      <c r="D1166" s="64"/>
      <c r="L1166" s="64"/>
      <c r="N1166" s="63"/>
    </row>
    <row r="1167" spans="4:14" x14ac:dyDescent="0.25">
      <c r="D1167" s="64"/>
      <c r="L1167" s="64"/>
      <c r="N1167" s="63"/>
    </row>
    <row r="1168" spans="4:14" x14ac:dyDescent="0.25">
      <c r="D1168" s="64"/>
      <c r="L1168" s="64"/>
      <c r="N1168" s="63"/>
    </row>
    <row r="1169" spans="4:14" x14ac:dyDescent="0.25">
      <c r="D1169" s="64"/>
      <c r="L1169" s="64"/>
      <c r="N1169" s="63"/>
    </row>
    <row r="1170" spans="4:14" x14ac:dyDescent="0.25">
      <c r="D1170" s="64"/>
      <c r="L1170" s="64"/>
      <c r="N1170" s="63"/>
    </row>
    <row r="1171" spans="4:14" x14ac:dyDescent="0.25">
      <c r="D1171" s="64"/>
      <c r="L1171" s="64"/>
      <c r="N1171" s="63"/>
    </row>
    <row r="1172" spans="4:14" x14ac:dyDescent="0.25">
      <c r="D1172" s="64"/>
      <c r="L1172" s="64"/>
      <c r="N1172" s="63"/>
    </row>
    <row r="1173" spans="4:14" x14ac:dyDescent="0.25">
      <c r="D1173" s="64"/>
      <c r="L1173" s="64"/>
      <c r="N1173" s="63"/>
    </row>
    <row r="1174" spans="4:14" x14ac:dyDescent="0.25">
      <c r="D1174" s="64"/>
      <c r="L1174" s="64"/>
      <c r="N1174" s="63"/>
    </row>
    <row r="1175" spans="4:14" x14ac:dyDescent="0.25">
      <c r="D1175" s="64"/>
      <c r="L1175" s="64"/>
      <c r="N1175" s="63"/>
    </row>
    <row r="1176" spans="4:14" x14ac:dyDescent="0.25">
      <c r="D1176" s="64"/>
      <c r="L1176" s="64"/>
      <c r="N1176" s="63"/>
    </row>
    <row r="1177" spans="4:14" x14ac:dyDescent="0.25">
      <c r="D1177" s="64"/>
      <c r="L1177" s="64"/>
      <c r="N1177" s="63"/>
    </row>
    <row r="1178" spans="4:14" x14ac:dyDescent="0.25">
      <c r="D1178" s="64"/>
      <c r="L1178" s="64"/>
      <c r="N1178" s="63"/>
    </row>
    <row r="1179" spans="4:14" x14ac:dyDescent="0.25">
      <c r="D1179" s="64"/>
      <c r="L1179" s="64"/>
      <c r="N1179" s="63"/>
    </row>
    <row r="1180" spans="4:14" x14ac:dyDescent="0.25">
      <c r="D1180" s="64"/>
      <c r="L1180" s="64"/>
      <c r="N1180" s="63"/>
    </row>
    <row r="1181" spans="4:14" x14ac:dyDescent="0.25">
      <c r="D1181" s="64"/>
      <c r="L1181" s="64"/>
      <c r="N1181" s="63"/>
    </row>
    <row r="1182" spans="4:14" x14ac:dyDescent="0.25">
      <c r="D1182" s="64"/>
      <c r="L1182" s="64"/>
      <c r="N1182" s="63"/>
    </row>
    <row r="1183" spans="4:14" x14ac:dyDescent="0.25">
      <c r="D1183" s="64"/>
      <c r="L1183" s="64"/>
      <c r="N1183" s="63"/>
    </row>
    <row r="1184" spans="4:14" x14ac:dyDescent="0.25">
      <c r="D1184" s="64"/>
      <c r="L1184" s="64"/>
      <c r="N1184" s="63"/>
    </row>
    <row r="1185" spans="4:14" x14ac:dyDescent="0.25">
      <c r="D1185" s="64"/>
      <c r="L1185" s="64"/>
      <c r="N1185" s="63"/>
    </row>
    <row r="1186" spans="4:14" x14ac:dyDescent="0.25">
      <c r="D1186" s="64"/>
      <c r="L1186" s="64"/>
      <c r="N1186" s="63"/>
    </row>
    <row r="1187" spans="4:14" x14ac:dyDescent="0.25">
      <c r="D1187" s="64"/>
      <c r="L1187" s="64"/>
      <c r="N1187" s="63"/>
    </row>
    <row r="1188" spans="4:14" x14ac:dyDescent="0.25">
      <c r="D1188" s="64"/>
      <c r="L1188" s="64"/>
      <c r="N1188" s="63"/>
    </row>
    <row r="1189" spans="4:14" x14ac:dyDescent="0.25">
      <c r="D1189" s="64"/>
      <c r="L1189" s="64"/>
      <c r="N1189" s="63"/>
    </row>
    <row r="1190" spans="4:14" x14ac:dyDescent="0.25">
      <c r="D1190" s="64"/>
      <c r="L1190" s="64"/>
      <c r="N1190" s="63"/>
    </row>
    <row r="1191" spans="4:14" x14ac:dyDescent="0.25">
      <c r="D1191" s="64"/>
      <c r="L1191" s="64"/>
      <c r="N1191" s="63"/>
    </row>
    <row r="1192" spans="4:14" x14ac:dyDescent="0.25">
      <c r="D1192" s="64"/>
      <c r="L1192" s="64"/>
      <c r="N1192" s="63"/>
    </row>
    <row r="1193" spans="4:14" x14ac:dyDescent="0.25">
      <c r="D1193" s="64"/>
      <c r="L1193" s="64"/>
      <c r="N1193" s="63"/>
    </row>
    <row r="1194" spans="4:14" x14ac:dyDescent="0.25">
      <c r="D1194" s="64"/>
      <c r="L1194" s="64"/>
      <c r="N1194" s="63"/>
    </row>
    <row r="1195" spans="4:14" x14ac:dyDescent="0.25">
      <c r="D1195" s="64"/>
      <c r="L1195" s="64"/>
      <c r="N1195" s="63"/>
    </row>
    <row r="1196" spans="4:14" x14ac:dyDescent="0.25">
      <c r="D1196" s="64"/>
      <c r="L1196" s="64"/>
      <c r="N1196" s="63"/>
    </row>
    <row r="1197" spans="4:14" x14ac:dyDescent="0.25">
      <c r="D1197" s="64"/>
      <c r="L1197" s="64"/>
      <c r="N1197" s="63"/>
    </row>
    <row r="1198" spans="4:14" x14ac:dyDescent="0.25">
      <c r="D1198" s="64"/>
      <c r="L1198" s="64"/>
      <c r="N1198" s="63"/>
    </row>
    <row r="1199" spans="4:14" x14ac:dyDescent="0.25">
      <c r="D1199" s="64"/>
      <c r="L1199" s="64"/>
      <c r="N1199" s="63"/>
    </row>
    <row r="1200" spans="4:14" x14ac:dyDescent="0.25">
      <c r="D1200" s="64"/>
      <c r="L1200" s="64"/>
      <c r="N1200" s="63"/>
    </row>
    <row r="1201" spans="4:14" x14ac:dyDescent="0.25">
      <c r="D1201" s="64"/>
      <c r="L1201" s="64"/>
      <c r="N1201" s="63"/>
    </row>
    <row r="1202" spans="4:14" x14ac:dyDescent="0.25">
      <c r="D1202" s="64"/>
      <c r="L1202" s="64"/>
      <c r="N1202" s="63"/>
    </row>
    <row r="1203" spans="4:14" x14ac:dyDescent="0.25">
      <c r="D1203" s="64"/>
      <c r="L1203" s="64"/>
      <c r="N1203" s="63"/>
    </row>
    <row r="1204" spans="4:14" x14ac:dyDescent="0.25">
      <c r="D1204" s="64"/>
      <c r="L1204" s="64"/>
      <c r="N1204" s="63"/>
    </row>
    <row r="1205" spans="4:14" x14ac:dyDescent="0.25">
      <c r="D1205" s="64"/>
      <c r="L1205" s="64"/>
      <c r="N1205" s="63"/>
    </row>
    <row r="1206" spans="4:14" x14ac:dyDescent="0.25">
      <c r="D1206" s="64"/>
      <c r="L1206" s="64"/>
      <c r="N1206" s="63"/>
    </row>
    <row r="1207" spans="4:14" x14ac:dyDescent="0.25">
      <c r="D1207" s="64"/>
      <c r="L1207" s="64"/>
      <c r="N1207" s="63"/>
    </row>
    <row r="1208" spans="4:14" x14ac:dyDescent="0.25">
      <c r="D1208" s="64"/>
      <c r="L1208" s="64"/>
      <c r="N1208" s="63"/>
    </row>
    <row r="1209" spans="4:14" x14ac:dyDescent="0.25">
      <c r="D1209" s="64"/>
      <c r="L1209" s="64"/>
      <c r="N1209" s="63"/>
    </row>
    <row r="1210" spans="4:14" x14ac:dyDescent="0.25">
      <c r="D1210" s="64"/>
      <c r="L1210" s="64"/>
      <c r="N1210" s="63"/>
    </row>
    <row r="1211" spans="4:14" x14ac:dyDescent="0.25">
      <c r="D1211" s="64"/>
      <c r="L1211" s="64"/>
      <c r="N1211" s="63"/>
    </row>
    <row r="1212" spans="4:14" x14ac:dyDescent="0.25">
      <c r="D1212" s="64"/>
      <c r="L1212" s="64"/>
      <c r="N1212" s="63"/>
    </row>
    <row r="1213" spans="4:14" x14ac:dyDescent="0.25">
      <c r="D1213" s="64"/>
      <c r="L1213" s="64"/>
      <c r="N1213" s="63"/>
    </row>
    <row r="1214" spans="4:14" x14ac:dyDescent="0.25">
      <c r="D1214" s="64"/>
      <c r="L1214" s="64"/>
      <c r="N1214" s="63"/>
    </row>
    <row r="1215" spans="4:14" x14ac:dyDescent="0.25">
      <c r="D1215" s="64"/>
      <c r="L1215" s="64"/>
      <c r="N1215" s="63"/>
    </row>
    <row r="1216" spans="4:14" x14ac:dyDescent="0.25">
      <c r="D1216" s="64"/>
      <c r="L1216" s="64"/>
      <c r="N1216" s="63"/>
    </row>
    <row r="1217" spans="4:14" x14ac:dyDescent="0.25">
      <c r="D1217" s="64"/>
      <c r="L1217" s="64"/>
      <c r="N1217" s="63"/>
    </row>
    <row r="1218" spans="4:14" x14ac:dyDescent="0.25">
      <c r="D1218" s="64"/>
      <c r="L1218" s="64"/>
      <c r="N1218" s="63"/>
    </row>
    <row r="1219" spans="4:14" x14ac:dyDescent="0.25">
      <c r="D1219" s="64"/>
      <c r="L1219" s="64"/>
      <c r="N1219" s="63"/>
    </row>
    <row r="1220" spans="4:14" x14ac:dyDescent="0.25">
      <c r="D1220" s="64"/>
      <c r="L1220" s="64"/>
      <c r="N1220" s="63"/>
    </row>
    <row r="1221" spans="4:14" x14ac:dyDescent="0.25">
      <c r="D1221" s="64"/>
      <c r="L1221" s="64"/>
      <c r="N1221" s="63"/>
    </row>
    <row r="1222" spans="4:14" x14ac:dyDescent="0.25">
      <c r="D1222" s="64"/>
      <c r="L1222" s="64"/>
      <c r="N1222" s="63"/>
    </row>
    <row r="1223" spans="4:14" x14ac:dyDescent="0.25">
      <c r="D1223" s="64"/>
      <c r="L1223" s="64"/>
      <c r="N1223" s="63"/>
    </row>
    <row r="1224" spans="4:14" x14ac:dyDescent="0.25">
      <c r="D1224" s="64"/>
      <c r="L1224" s="64"/>
      <c r="N1224" s="63"/>
    </row>
    <row r="1225" spans="4:14" x14ac:dyDescent="0.25">
      <c r="D1225" s="64"/>
      <c r="L1225" s="64"/>
      <c r="N1225" s="63"/>
    </row>
    <row r="1226" spans="4:14" x14ac:dyDescent="0.25">
      <c r="D1226" s="64"/>
      <c r="L1226" s="64"/>
      <c r="N1226" s="63"/>
    </row>
    <row r="1227" spans="4:14" x14ac:dyDescent="0.25">
      <c r="D1227" s="64"/>
      <c r="L1227" s="64"/>
      <c r="N1227" s="63"/>
    </row>
    <row r="1228" spans="4:14" x14ac:dyDescent="0.25">
      <c r="D1228" s="64"/>
      <c r="L1228" s="64"/>
      <c r="N1228" s="63"/>
    </row>
    <row r="1229" spans="4:14" x14ac:dyDescent="0.25">
      <c r="D1229" s="64"/>
      <c r="L1229" s="64"/>
      <c r="N1229" s="63"/>
    </row>
    <row r="1230" spans="4:14" x14ac:dyDescent="0.25">
      <c r="D1230" s="64"/>
      <c r="L1230" s="64"/>
      <c r="N1230" s="63"/>
    </row>
    <row r="1231" spans="4:14" x14ac:dyDescent="0.25">
      <c r="D1231" s="64"/>
      <c r="L1231" s="64"/>
      <c r="N1231" s="63"/>
    </row>
    <row r="1232" spans="4:14" x14ac:dyDescent="0.25">
      <c r="D1232" s="64"/>
      <c r="L1232" s="64"/>
      <c r="N1232" s="63"/>
    </row>
    <row r="1233" spans="4:14" x14ac:dyDescent="0.25">
      <c r="D1233" s="64"/>
      <c r="L1233" s="64"/>
      <c r="N1233" s="63"/>
    </row>
    <row r="1234" spans="4:14" x14ac:dyDescent="0.25">
      <c r="D1234" s="64"/>
      <c r="L1234" s="64"/>
      <c r="N1234" s="63"/>
    </row>
    <row r="1235" spans="4:14" x14ac:dyDescent="0.25">
      <c r="D1235" s="64"/>
      <c r="L1235" s="64"/>
      <c r="N1235" s="63"/>
    </row>
    <row r="1236" spans="4:14" x14ac:dyDescent="0.25">
      <c r="D1236" s="64"/>
      <c r="L1236" s="64"/>
      <c r="N1236" s="63"/>
    </row>
    <row r="1237" spans="4:14" x14ac:dyDescent="0.25">
      <c r="D1237" s="64"/>
      <c r="L1237" s="64"/>
      <c r="N1237" s="63"/>
    </row>
    <row r="1238" spans="4:14" x14ac:dyDescent="0.25">
      <c r="D1238" s="64"/>
      <c r="L1238" s="64"/>
      <c r="N1238" s="63"/>
    </row>
    <row r="1239" spans="4:14" x14ac:dyDescent="0.25">
      <c r="D1239" s="64"/>
      <c r="L1239" s="64"/>
      <c r="N1239" s="63"/>
    </row>
    <row r="1240" spans="4:14" x14ac:dyDescent="0.25">
      <c r="D1240" s="64"/>
      <c r="L1240" s="64"/>
      <c r="N1240" s="63"/>
    </row>
    <row r="1241" spans="4:14" x14ac:dyDescent="0.25">
      <c r="D1241" s="64"/>
      <c r="L1241" s="64"/>
      <c r="N1241" s="63"/>
    </row>
    <row r="1242" spans="4:14" x14ac:dyDescent="0.25">
      <c r="D1242" s="64"/>
      <c r="L1242" s="64"/>
      <c r="N1242" s="63"/>
    </row>
    <row r="1243" spans="4:14" x14ac:dyDescent="0.25">
      <c r="D1243" s="64"/>
      <c r="L1243" s="64"/>
      <c r="N1243" s="63"/>
    </row>
    <row r="1244" spans="4:14" x14ac:dyDescent="0.25">
      <c r="D1244" s="64"/>
      <c r="L1244" s="64"/>
      <c r="N1244" s="63"/>
    </row>
    <row r="1245" spans="4:14" x14ac:dyDescent="0.25">
      <c r="D1245" s="64"/>
      <c r="L1245" s="64"/>
      <c r="N1245" s="63"/>
    </row>
    <row r="1246" spans="4:14" x14ac:dyDescent="0.25">
      <c r="D1246" s="64"/>
      <c r="L1246" s="64"/>
      <c r="N1246" s="63"/>
    </row>
    <row r="1247" spans="4:14" x14ac:dyDescent="0.25">
      <c r="D1247" s="64"/>
      <c r="L1247" s="64"/>
      <c r="N1247" s="63"/>
    </row>
    <row r="1248" spans="4:14" x14ac:dyDescent="0.25">
      <c r="D1248" s="64"/>
      <c r="L1248" s="64"/>
      <c r="N1248" s="63"/>
    </row>
    <row r="1249" spans="4:14" x14ac:dyDescent="0.25">
      <c r="D1249" s="64"/>
      <c r="L1249" s="64"/>
      <c r="N1249" s="63"/>
    </row>
    <row r="1250" spans="4:14" x14ac:dyDescent="0.25">
      <c r="D1250" s="64"/>
      <c r="L1250" s="64"/>
      <c r="N1250" s="63"/>
    </row>
    <row r="1251" spans="4:14" x14ac:dyDescent="0.25">
      <c r="D1251" s="64"/>
      <c r="L1251" s="64"/>
      <c r="N1251" s="63"/>
    </row>
    <row r="1252" spans="4:14" x14ac:dyDescent="0.25">
      <c r="D1252" s="64"/>
      <c r="L1252" s="64"/>
      <c r="N1252" s="63"/>
    </row>
    <row r="1253" spans="4:14" x14ac:dyDescent="0.25">
      <c r="D1253" s="64"/>
      <c r="L1253" s="64"/>
      <c r="N1253" s="63"/>
    </row>
    <row r="1254" spans="4:14" x14ac:dyDescent="0.25">
      <c r="D1254" s="64"/>
      <c r="L1254" s="64"/>
      <c r="N1254" s="63"/>
    </row>
    <row r="1255" spans="4:14" x14ac:dyDescent="0.25">
      <c r="D1255" s="64"/>
      <c r="L1255" s="64"/>
      <c r="N1255" s="63"/>
    </row>
    <row r="1256" spans="4:14" x14ac:dyDescent="0.25">
      <c r="D1256" s="64"/>
      <c r="L1256" s="64"/>
      <c r="N1256" s="63"/>
    </row>
    <row r="1257" spans="4:14" x14ac:dyDescent="0.25">
      <c r="D1257" s="64"/>
      <c r="L1257" s="64"/>
      <c r="N1257" s="63"/>
    </row>
    <row r="1258" spans="4:14" x14ac:dyDescent="0.25">
      <c r="D1258" s="64"/>
      <c r="L1258" s="64"/>
      <c r="N1258" s="63"/>
    </row>
    <row r="1259" spans="4:14" x14ac:dyDescent="0.25">
      <c r="D1259" s="64"/>
      <c r="L1259" s="64"/>
      <c r="N1259" s="63"/>
    </row>
    <row r="1260" spans="4:14" x14ac:dyDescent="0.25">
      <c r="D1260" s="64"/>
      <c r="L1260" s="64"/>
      <c r="N1260" s="63"/>
    </row>
    <row r="1261" spans="4:14" x14ac:dyDescent="0.25">
      <c r="D1261" s="64"/>
      <c r="L1261" s="64"/>
      <c r="N1261" s="63"/>
    </row>
    <row r="1262" spans="4:14" x14ac:dyDescent="0.25">
      <c r="D1262" s="64"/>
      <c r="L1262" s="64"/>
      <c r="N1262" s="63"/>
    </row>
    <row r="1263" spans="4:14" x14ac:dyDescent="0.25">
      <c r="D1263" s="64"/>
      <c r="L1263" s="64"/>
      <c r="N1263" s="63"/>
    </row>
    <row r="1264" spans="4:14" x14ac:dyDescent="0.25">
      <c r="D1264" s="64"/>
      <c r="L1264" s="64"/>
      <c r="N1264" s="63"/>
    </row>
    <row r="1265" spans="4:14" x14ac:dyDescent="0.25">
      <c r="D1265" s="64"/>
      <c r="L1265" s="64"/>
      <c r="N1265" s="63"/>
    </row>
    <row r="1266" spans="4:14" x14ac:dyDescent="0.25">
      <c r="D1266" s="64"/>
      <c r="L1266" s="64"/>
      <c r="N1266" s="63"/>
    </row>
    <row r="1267" spans="4:14" x14ac:dyDescent="0.25">
      <c r="D1267" s="64"/>
      <c r="L1267" s="64"/>
      <c r="N1267" s="63"/>
    </row>
    <row r="1268" spans="4:14" x14ac:dyDescent="0.25">
      <c r="D1268" s="64"/>
      <c r="L1268" s="64"/>
      <c r="N1268" s="63"/>
    </row>
    <row r="1269" spans="4:14" x14ac:dyDescent="0.25">
      <c r="D1269" s="64"/>
      <c r="L1269" s="64"/>
      <c r="N1269" s="63"/>
    </row>
    <row r="1270" spans="4:14" x14ac:dyDescent="0.25">
      <c r="D1270" s="64"/>
      <c r="L1270" s="64"/>
      <c r="N1270" s="63"/>
    </row>
    <row r="1271" spans="4:14" x14ac:dyDescent="0.25">
      <c r="D1271" s="64"/>
      <c r="L1271" s="64"/>
      <c r="N1271" s="63"/>
    </row>
    <row r="1272" spans="4:14" x14ac:dyDescent="0.25">
      <c r="D1272" s="64"/>
      <c r="L1272" s="64"/>
      <c r="N1272" s="63"/>
    </row>
    <row r="1273" spans="4:14" x14ac:dyDescent="0.25">
      <c r="D1273" s="64"/>
      <c r="L1273" s="64"/>
      <c r="N1273" s="63"/>
    </row>
    <row r="1274" spans="4:14" x14ac:dyDescent="0.25">
      <c r="D1274" s="64"/>
      <c r="L1274" s="64"/>
      <c r="N1274" s="63"/>
    </row>
    <row r="1275" spans="4:14" x14ac:dyDescent="0.25">
      <c r="D1275" s="64"/>
      <c r="L1275" s="64"/>
      <c r="N1275" s="63"/>
    </row>
    <row r="1276" spans="4:14" x14ac:dyDescent="0.25">
      <c r="D1276" s="64"/>
      <c r="L1276" s="64"/>
      <c r="N1276" s="63"/>
    </row>
    <row r="1277" spans="4:14" x14ac:dyDescent="0.25">
      <c r="D1277" s="64"/>
      <c r="L1277" s="64"/>
      <c r="N1277" s="63"/>
    </row>
    <row r="1278" spans="4:14" x14ac:dyDescent="0.25">
      <c r="D1278" s="64"/>
      <c r="L1278" s="64"/>
      <c r="N1278" s="63"/>
    </row>
    <row r="1279" spans="4:14" x14ac:dyDescent="0.25">
      <c r="D1279" s="64"/>
      <c r="L1279" s="64"/>
      <c r="N1279" s="63"/>
    </row>
    <row r="1280" spans="4:14" x14ac:dyDescent="0.25">
      <c r="D1280" s="64"/>
      <c r="L1280" s="64"/>
      <c r="N1280" s="63"/>
    </row>
    <row r="1281" spans="4:14" x14ac:dyDescent="0.25">
      <c r="D1281" s="64"/>
      <c r="L1281" s="64"/>
      <c r="N1281" s="63"/>
    </row>
    <row r="1282" spans="4:14" x14ac:dyDescent="0.25">
      <c r="D1282" s="64"/>
      <c r="L1282" s="64"/>
      <c r="N1282" s="63"/>
    </row>
    <row r="1283" spans="4:14" x14ac:dyDescent="0.25">
      <c r="D1283" s="64"/>
      <c r="L1283" s="64"/>
      <c r="N1283" s="63"/>
    </row>
    <row r="1284" spans="4:14" x14ac:dyDescent="0.25">
      <c r="D1284" s="64"/>
      <c r="L1284" s="64"/>
      <c r="N1284" s="63"/>
    </row>
    <row r="1285" spans="4:14" x14ac:dyDescent="0.25">
      <c r="D1285" s="64"/>
      <c r="L1285" s="64"/>
      <c r="N1285" s="63"/>
    </row>
    <row r="1286" spans="4:14" x14ac:dyDescent="0.25">
      <c r="D1286" s="64"/>
      <c r="L1286" s="64"/>
      <c r="N1286" s="63"/>
    </row>
    <row r="1287" spans="4:14" x14ac:dyDescent="0.25">
      <c r="D1287" s="64"/>
      <c r="L1287" s="64"/>
      <c r="N1287" s="63"/>
    </row>
    <row r="1288" spans="4:14" x14ac:dyDescent="0.25">
      <c r="D1288" s="64"/>
      <c r="L1288" s="64"/>
      <c r="N1288" s="63"/>
    </row>
    <row r="1289" spans="4:14" x14ac:dyDescent="0.25">
      <c r="D1289" s="64"/>
      <c r="L1289" s="64"/>
      <c r="N1289" s="63"/>
    </row>
    <row r="1290" spans="4:14" x14ac:dyDescent="0.25">
      <c r="D1290" s="64"/>
      <c r="L1290" s="64"/>
      <c r="N1290" s="63"/>
    </row>
    <row r="1291" spans="4:14" x14ac:dyDescent="0.25">
      <c r="D1291" s="64"/>
      <c r="L1291" s="64"/>
      <c r="N1291" s="63"/>
    </row>
    <row r="1292" spans="4:14" x14ac:dyDescent="0.25">
      <c r="D1292" s="64"/>
      <c r="L1292" s="64"/>
      <c r="N1292" s="63"/>
    </row>
    <row r="1293" spans="4:14" x14ac:dyDescent="0.25">
      <c r="D1293" s="64"/>
      <c r="L1293" s="64"/>
      <c r="N1293" s="63"/>
    </row>
    <row r="1294" spans="4:14" x14ac:dyDescent="0.25">
      <c r="D1294" s="64"/>
      <c r="L1294" s="64"/>
      <c r="N1294" s="63"/>
    </row>
    <row r="1295" spans="4:14" x14ac:dyDescent="0.25">
      <c r="D1295" s="64"/>
      <c r="L1295" s="64"/>
      <c r="N1295" s="63"/>
    </row>
    <row r="1296" spans="4:14" x14ac:dyDescent="0.25">
      <c r="D1296" s="64"/>
      <c r="L1296" s="64"/>
      <c r="N1296" s="63"/>
    </row>
    <row r="1297" spans="4:14" x14ac:dyDescent="0.25">
      <c r="D1297" s="64"/>
      <c r="L1297" s="64"/>
      <c r="N1297" s="63"/>
    </row>
    <row r="1298" spans="4:14" x14ac:dyDescent="0.25">
      <c r="D1298" s="64"/>
      <c r="L1298" s="64"/>
      <c r="N1298" s="63"/>
    </row>
    <row r="1299" spans="4:14" x14ac:dyDescent="0.25">
      <c r="D1299" s="64"/>
      <c r="L1299" s="64"/>
      <c r="N1299" s="63"/>
    </row>
    <row r="1300" spans="4:14" x14ac:dyDescent="0.25">
      <c r="D1300" s="64"/>
      <c r="L1300" s="64"/>
      <c r="N1300" s="63"/>
    </row>
    <row r="1301" spans="4:14" x14ac:dyDescent="0.25">
      <c r="D1301" s="64"/>
      <c r="L1301" s="64"/>
      <c r="N1301" s="63"/>
    </row>
    <row r="1302" spans="4:14" x14ac:dyDescent="0.25">
      <c r="D1302" s="64"/>
      <c r="L1302" s="64"/>
      <c r="N1302" s="63"/>
    </row>
    <row r="1303" spans="4:14" x14ac:dyDescent="0.25">
      <c r="D1303" s="64"/>
      <c r="L1303" s="64"/>
      <c r="N1303" s="63"/>
    </row>
    <row r="1304" spans="4:14" x14ac:dyDescent="0.25">
      <c r="D1304" s="64"/>
      <c r="L1304" s="64"/>
      <c r="N1304" s="63"/>
    </row>
    <row r="1305" spans="4:14" x14ac:dyDescent="0.25">
      <c r="D1305" s="64"/>
      <c r="L1305" s="64"/>
      <c r="N1305" s="63"/>
    </row>
    <row r="1306" spans="4:14" x14ac:dyDescent="0.25">
      <c r="D1306" s="64"/>
      <c r="L1306" s="64"/>
      <c r="N1306" s="63"/>
    </row>
    <row r="1307" spans="4:14" x14ac:dyDescent="0.25">
      <c r="D1307" s="64"/>
      <c r="L1307" s="64"/>
      <c r="N1307" s="63"/>
    </row>
    <row r="1308" spans="4:14" x14ac:dyDescent="0.25">
      <c r="D1308" s="64"/>
      <c r="L1308" s="64"/>
      <c r="N1308" s="63"/>
    </row>
    <row r="1309" spans="4:14" x14ac:dyDescent="0.25">
      <c r="D1309" s="64"/>
      <c r="L1309" s="64"/>
      <c r="N1309" s="63"/>
    </row>
    <row r="1310" spans="4:14" x14ac:dyDescent="0.25">
      <c r="D1310" s="64"/>
      <c r="L1310" s="64"/>
      <c r="N1310" s="63"/>
    </row>
    <row r="1311" spans="4:14" x14ac:dyDescent="0.25">
      <c r="D1311" s="64"/>
      <c r="L1311" s="64"/>
      <c r="N1311" s="63"/>
    </row>
    <row r="1312" spans="4:14" x14ac:dyDescent="0.25">
      <c r="D1312" s="64"/>
      <c r="L1312" s="64"/>
      <c r="N1312" s="63"/>
    </row>
    <row r="1313" spans="4:14" x14ac:dyDescent="0.25">
      <c r="D1313" s="64"/>
      <c r="L1313" s="64"/>
      <c r="N1313" s="63"/>
    </row>
    <row r="1314" spans="4:14" x14ac:dyDescent="0.25">
      <c r="D1314" s="64"/>
      <c r="L1314" s="64"/>
      <c r="N1314" s="63"/>
    </row>
    <row r="1315" spans="4:14" x14ac:dyDescent="0.25">
      <c r="D1315" s="64"/>
      <c r="L1315" s="64"/>
      <c r="N1315" s="63"/>
    </row>
    <row r="1316" spans="4:14" x14ac:dyDescent="0.25">
      <c r="D1316" s="64"/>
      <c r="L1316" s="64"/>
      <c r="N1316" s="63"/>
    </row>
    <row r="1317" spans="4:14" x14ac:dyDescent="0.25">
      <c r="D1317" s="64"/>
      <c r="L1317" s="64"/>
      <c r="N1317" s="63"/>
    </row>
    <row r="1318" spans="4:14" x14ac:dyDescent="0.25">
      <c r="D1318" s="64"/>
      <c r="L1318" s="64"/>
      <c r="N1318" s="63"/>
    </row>
    <row r="1319" spans="4:14" x14ac:dyDescent="0.25">
      <c r="D1319" s="64"/>
      <c r="L1319" s="64"/>
      <c r="N1319" s="63"/>
    </row>
    <row r="1320" spans="4:14" x14ac:dyDescent="0.25">
      <c r="D1320" s="64"/>
      <c r="L1320" s="64"/>
      <c r="N1320" s="63"/>
    </row>
    <row r="1321" spans="4:14" x14ac:dyDescent="0.25">
      <c r="D1321" s="64"/>
      <c r="L1321" s="64"/>
      <c r="N1321" s="63"/>
    </row>
    <row r="1322" spans="4:14" x14ac:dyDescent="0.25">
      <c r="D1322" s="64"/>
      <c r="L1322" s="64"/>
      <c r="N1322" s="63"/>
    </row>
    <row r="1323" spans="4:14" x14ac:dyDescent="0.25">
      <c r="D1323" s="64"/>
      <c r="L1323" s="64"/>
      <c r="N1323" s="63"/>
    </row>
    <row r="1324" spans="4:14" x14ac:dyDescent="0.25">
      <c r="D1324" s="64"/>
      <c r="L1324" s="64"/>
      <c r="N1324" s="63"/>
    </row>
    <row r="1325" spans="4:14" x14ac:dyDescent="0.25">
      <c r="D1325" s="64"/>
      <c r="L1325" s="64"/>
      <c r="N1325" s="63"/>
    </row>
    <row r="1326" spans="4:14" x14ac:dyDescent="0.25">
      <c r="D1326" s="64"/>
      <c r="L1326" s="64"/>
      <c r="N1326" s="63"/>
    </row>
    <row r="1327" spans="4:14" x14ac:dyDescent="0.25">
      <c r="D1327" s="64"/>
      <c r="L1327" s="64"/>
      <c r="N1327" s="63"/>
    </row>
    <row r="1328" spans="4:14" x14ac:dyDescent="0.25">
      <c r="D1328" s="64"/>
      <c r="L1328" s="64"/>
      <c r="N1328" s="63"/>
    </row>
    <row r="1329" spans="4:14" x14ac:dyDescent="0.25">
      <c r="D1329" s="64"/>
      <c r="L1329" s="64"/>
      <c r="N1329" s="63"/>
    </row>
    <row r="1330" spans="4:14" x14ac:dyDescent="0.25">
      <c r="D1330" s="64"/>
      <c r="L1330" s="64"/>
      <c r="N1330" s="63"/>
    </row>
    <row r="1331" spans="4:14" x14ac:dyDescent="0.25">
      <c r="D1331" s="64"/>
      <c r="L1331" s="64"/>
      <c r="N1331" s="63"/>
    </row>
    <row r="1332" spans="4:14" x14ac:dyDescent="0.25">
      <c r="D1332" s="64"/>
      <c r="L1332" s="64"/>
      <c r="N1332" s="63"/>
    </row>
    <row r="1333" spans="4:14" x14ac:dyDescent="0.25">
      <c r="D1333" s="64"/>
      <c r="L1333" s="64"/>
      <c r="N1333" s="63"/>
    </row>
    <row r="1334" spans="4:14" x14ac:dyDescent="0.25">
      <c r="D1334" s="64"/>
      <c r="L1334" s="64"/>
      <c r="N1334" s="63"/>
    </row>
    <row r="1335" spans="4:14" x14ac:dyDescent="0.25">
      <c r="D1335" s="64"/>
      <c r="L1335" s="64"/>
      <c r="N1335" s="63"/>
    </row>
    <row r="1336" spans="4:14" x14ac:dyDescent="0.25">
      <c r="D1336" s="64"/>
      <c r="L1336" s="64"/>
      <c r="N1336" s="63"/>
    </row>
    <row r="1337" spans="4:14" x14ac:dyDescent="0.25">
      <c r="D1337" s="64"/>
      <c r="L1337" s="64"/>
      <c r="N1337" s="63"/>
    </row>
    <row r="1338" spans="4:14" x14ac:dyDescent="0.25">
      <c r="D1338" s="64"/>
      <c r="L1338" s="64"/>
      <c r="N1338" s="63"/>
    </row>
    <row r="1339" spans="4:14" x14ac:dyDescent="0.25">
      <c r="D1339" s="64"/>
      <c r="L1339" s="64"/>
      <c r="N1339" s="63"/>
    </row>
    <row r="1340" spans="4:14" x14ac:dyDescent="0.25">
      <c r="D1340" s="64"/>
      <c r="L1340" s="64"/>
      <c r="N1340" s="63"/>
    </row>
    <row r="1341" spans="4:14" x14ac:dyDescent="0.25">
      <c r="D1341" s="64"/>
      <c r="L1341" s="64"/>
      <c r="N1341" s="63"/>
    </row>
    <row r="1342" spans="4:14" x14ac:dyDescent="0.25">
      <c r="D1342" s="64"/>
      <c r="L1342" s="64"/>
      <c r="N1342" s="63"/>
    </row>
    <row r="1343" spans="4:14" x14ac:dyDescent="0.25">
      <c r="D1343" s="64"/>
      <c r="L1343" s="64"/>
      <c r="N1343" s="63"/>
    </row>
    <row r="1344" spans="4:14" x14ac:dyDescent="0.25">
      <c r="D1344" s="64"/>
      <c r="L1344" s="64"/>
      <c r="N1344" s="63"/>
    </row>
    <row r="1345" spans="4:14" x14ac:dyDescent="0.25">
      <c r="D1345" s="64"/>
      <c r="L1345" s="64"/>
      <c r="N1345" s="63"/>
    </row>
    <row r="1346" spans="4:14" x14ac:dyDescent="0.25">
      <c r="D1346" s="64"/>
      <c r="L1346" s="64"/>
      <c r="N1346" s="63"/>
    </row>
    <row r="1347" spans="4:14" x14ac:dyDescent="0.25">
      <c r="D1347" s="64"/>
      <c r="L1347" s="64"/>
      <c r="N1347" s="63"/>
    </row>
    <row r="1348" spans="4:14" x14ac:dyDescent="0.25">
      <c r="D1348" s="64"/>
      <c r="L1348" s="64"/>
      <c r="N1348" s="63"/>
    </row>
    <row r="1349" spans="4:14" x14ac:dyDescent="0.25">
      <c r="D1349" s="64"/>
      <c r="L1349" s="64"/>
      <c r="N1349" s="63"/>
    </row>
    <row r="1350" spans="4:14" x14ac:dyDescent="0.25">
      <c r="D1350" s="64"/>
      <c r="L1350" s="64"/>
      <c r="N1350" s="63"/>
    </row>
    <row r="1351" spans="4:14" x14ac:dyDescent="0.25">
      <c r="D1351" s="64"/>
      <c r="L1351" s="64"/>
      <c r="N1351" s="63"/>
    </row>
    <row r="1352" spans="4:14" x14ac:dyDescent="0.25">
      <c r="D1352" s="64"/>
      <c r="L1352" s="64"/>
      <c r="N1352" s="63"/>
    </row>
    <row r="1353" spans="4:14" x14ac:dyDescent="0.25">
      <c r="D1353" s="64"/>
      <c r="L1353" s="64"/>
      <c r="N1353" s="63"/>
    </row>
    <row r="1354" spans="4:14" x14ac:dyDescent="0.25">
      <c r="D1354" s="64"/>
      <c r="L1354" s="64"/>
      <c r="N1354" s="63"/>
    </row>
    <row r="1355" spans="4:14" x14ac:dyDescent="0.25">
      <c r="D1355" s="64"/>
      <c r="L1355" s="64"/>
      <c r="N1355" s="63"/>
    </row>
    <row r="1356" spans="4:14" x14ac:dyDescent="0.25">
      <c r="D1356" s="64"/>
      <c r="L1356" s="64"/>
      <c r="N1356" s="63"/>
    </row>
    <row r="1357" spans="4:14" x14ac:dyDescent="0.25">
      <c r="D1357" s="64"/>
      <c r="L1357" s="64"/>
      <c r="N1357" s="63"/>
    </row>
    <row r="1358" spans="4:14" x14ac:dyDescent="0.25">
      <c r="D1358" s="64"/>
      <c r="L1358" s="64"/>
      <c r="N1358" s="63"/>
    </row>
    <row r="1359" spans="4:14" x14ac:dyDescent="0.25">
      <c r="D1359" s="64"/>
      <c r="L1359" s="64"/>
      <c r="N1359" s="63"/>
    </row>
    <row r="1360" spans="4:14" x14ac:dyDescent="0.25">
      <c r="D1360" s="64"/>
      <c r="L1360" s="64"/>
      <c r="N1360" s="63"/>
    </row>
    <row r="1361" spans="4:14" x14ac:dyDescent="0.25">
      <c r="D1361" s="64"/>
      <c r="L1361" s="64"/>
      <c r="N1361" s="63"/>
    </row>
    <row r="1362" spans="4:14" x14ac:dyDescent="0.25">
      <c r="D1362" s="64"/>
      <c r="L1362" s="64"/>
      <c r="N1362" s="63"/>
    </row>
    <row r="1363" spans="4:14" x14ac:dyDescent="0.25">
      <c r="D1363" s="64"/>
      <c r="L1363" s="64"/>
      <c r="N1363" s="63"/>
    </row>
    <row r="1364" spans="4:14" x14ac:dyDescent="0.25">
      <c r="D1364" s="64"/>
      <c r="L1364" s="64"/>
      <c r="N1364" s="63"/>
    </row>
    <row r="1365" spans="4:14" x14ac:dyDescent="0.25">
      <c r="D1365" s="64"/>
      <c r="L1365" s="64"/>
      <c r="N1365" s="63"/>
    </row>
    <row r="1366" spans="4:14" x14ac:dyDescent="0.25">
      <c r="D1366" s="64"/>
      <c r="L1366" s="64"/>
      <c r="N1366" s="63"/>
    </row>
    <row r="1367" spans="4:14" x14ac:dyDescent="0.25">
      <c r="D1367" s="64"/>
      <c r="L1367" s="64"/>
      <c r="N1367" s="63"/>
    </row>
    <row r="1368" spans="4:14" x14ac:dyDescent="0.25">
      <c r="D1368" s="64"/>
      <c r="L1368" s="64"/>
      <c r="N1368" s="63"/>
    </row>
    <row r="1369" spans="4:14" x14ac:dyDescent="0.25">
      <c r="D1369" s="64"/>
      <c r="L1369" s="64"/>
      <c r="N1369" s="63"/>
    </row>
    <row r="1370" spans="4:14" x14ac:dyDescent="0.25">
      <c r="D1370" s="64"/>
      <c r="L1370" s="64"/>
      <c r="N1370" s="63"/>
    </row>
    <row r="1371" spans="4:14" x14ac:dyDescent="0.25">
      <c r="D1371" s="64"/>
      <c r="L1371" s="64"/>
      <c r="N1371" s="63"/>
    </row>
    <row r="1372" spans="4:14" x14ac:dyDescent="0.25">
      <c r="D1372" s="64"/>
      <c r="L1372" s="64"/>
      <c r="N1372" s="63"/>
    </row>
    <row r="1373" spans="4:14" x14ac:dyDescent="0.25">
      <c r="D1373" s="64"/>
      <c r="L1373" s="64"/>
      <c r="N1373" s="63"/>
    </row>
    <row r="1374" spans="4:14" x14ac:dyDescent="0.25">
      <c r="D1374" s="64"/>
      <c r="L1374" s="64"/>
      <c r="N1374" s="63"/>
    </row>
    <row r="1375" spans="4:14" x14ac:dyDescent="0.25">
      <c r="D1375" s="64"/>
      <c r="L1375" s="64"/>
      <c r="N1375" s="63"/>
    </row>
    <row r="1376" spans="4:14" x14ac:dyDescent="0.25">
      <c r="D1376" s="64"/>
      <c r="L1376" s="64"/>
      <c r="N1376" s="63"/>
    </row>
    <row r="1377" spans="4:14" x14ac:dyDescent="0.25">
      <c r="D1377" s="64"/>
      <c r="L1377" s="64"/>
      <c r="N1377" s="63"/>
    </row>
    <row r="1378" spans="4:14" x14ac:dyDescent="0.25">
      <c r="D1378" s="64"/>
      <c r="L1378" s="64"/>
      <c r="N1378" s="63"/>
    </row>
    <row r="1379" spans="4:14" x14ac:dyDescent="0.25">
      <c r="D1379" s="64"/>
      <c r="L1379" s="64"/>
      <c r="N1379" s="63"/>
    </row>
    <row r="1380" spans="4:14" x14ac:dyDescent="0.25">
      <c r="D1380" s="64"/>
      <c r="L1380" s="64"/>
      <c r="N1380" s="63"/>
    </row>
    <row r="1381" spans="4:14" x14ac:dyDescent="0.25">
      <c r="D1381" s="64"/>
      <c r="L1381" s="64"/>
      <c r="N1381" s="63"/>
    </row>
    <row r="1382" spans="4:14" x14ac:dyDescent="0.25">
      <c r="D1382" s="64"/>
      <c r="L1382" s="64"/>
      <c r="N1382" s="63"/>
    </row>
    <row r="1383" spans="4:14" x14ac:dyDescent="0.25">
      <c r="D1383" s="64"/>
      <c r="L1383" s="64"/>
      <c r="N1383" s="63"/>
    </row>
    <row r="1384" spans="4:14" x14ac:dyDescent="0.25">
      <c r="D1384" s="64"/>
      <c r="L1384" s="64"/>
      <c r="N1384" s="63"/>
    </row>
    <row r="1385" spans="4:14" x14ac:dyDescent="0.25">
      <c r="D1385" s="64"/>
      <c r="L1385" s="64"/>
      <c r="N1385" s="63"/>
    </row>
    <row r="1386" spans="4:14" x14ac:dyDescent="0.25">
      <c r="D1386" s="64"/>
      <c r="L1386" s="64"/>
      <c r="N1386" s="63"/>
    </row>
    <row r="1387" spans="4:14" x14ac:dyDescent="0.25">
      <c r="D1387" s="64"/>
      <c r="L1387" s="64"/>
      <c r="N1387" s="63"/>
    </row>
    <row r="1388" spans="4:14" x14ac:dyDescent="0.25">
      <c r="D1388" s="64"/>
      <c r="L1388" s="64"/>
      <c r="N1388" s="63"/>
    </row>
    <row r="1389" spans="4:14" x14ac:dyDescent="0.25">
      <c r="D1389" s="64"/>
      <c r="L1389" s="64"/>
      <c r="N1389" s="63"/>
    </row>
    <row r="1390" spans="4:14" x14ac:dyDescent="0.25">
      <c r="D1390" s="64"/>
      <c r="L1390" s="64"/>
      <c r="N1390" s="63"/>
    </row>
    <row r="1391" spans="4:14" x14ac:dyDescent="0.25">
      <c r="D1391" s="64"/>
      <c r="L1391" s="64"/>
      <c r="N1391" s="63"/>
    </row>
    <row r="1392" spans="4:14" x14ac:dyDescent="0.25">
      <c r="D1392" s="64"/>
      <c r="L1392" s="64"/>
      <c r="N1392" s="63"/>
    </row>
    <row r="1393" spans="4:14" x14ac:dyDescent="0.25">
      <c r="D1393" s="64"/>
      <c r="L1393" s="64"/>
      <c r="N1393" s="63"/>
    </row>
    <row r="1394" spans="4:14" x14ac:dyDescent="0.25">
      <c r="D1394" s="64"/>
      <c r="L1394" s="64"/>
      <c r="N1394" s="63"/>
    </row>
    <row r="1395" spans="4:14" x14ac:dyDescent="0.25">
      <c r="D1395" s="64"/>
      <c r="L1395" s="64"/>
      <c r="N1395" s="63"/>
    </row>
    <row r="1396" spans="4:14" x14ac:dyDescent="0.25">
      <c r="D1396" s="64"/>
      <c r="L1396" s="64"/>
      <c r="N1396" s="63"/>
    </row>
    <row r="1397" spans="4:14" x14ac:dyDescent="0.25">
      <c r="D1397" s="64"/>
      <c r="L1397" s="64"/>
      <c r="N1397" s="63"/>
    </row>
    <row r="1398" spans="4:14" x14ac:dyDescent="0.25">
      <c r="D1398" s="64"/>
      <c r="L1398" s="64"/>
      <c r="N1398" s="63"/>
    </row>
    <row r="1399" spans="4:14" x14ac:dyDescent="0.25">
      <c r="D1399" s="64"/>
      <c r="L1399" s="64"/>
      <c r="N1399" s="63"/>
    </row>
    <row r="1400" spans="4:14" x14ac:dyDescent="0.25">
      <c r="D1400" s="64"/>
      <c r="L1400" s="64"/>
      <c r="N1400" s="63"/>
    </row>
    <row r="1401" spans="4:14" x14ac:dyDescent="0.25">
      <c r="D1401" s="64"/>
      <c r="L1401" s="64"/>
      <c r="N1401" s="63"/>
    </row>
    <row r="1402" spans="4:14" x14ac:dyDescent="0.25">
      <c r="D1402" s="64"/>
      <c r="L1402" s="64"/>
      <c r="N1402" s="63"/>
    </row>
    <row r="1403" spans="4:14" x14ac:dyDescent="0.25">
      <c r="D1403" s="64"/>
      <c r="L1403" s="64"/>
      <c r="N1403" s="63"/>
    </row>
    <row r="1404" spans="4:14" x14ac:dyDescent="0.25">
      <c r="D1404" s="64"/>
      <c r="L1404" s="64"/>
      <c r="N1404" s="63"/>
    </row>
    <row r="1405" spans="4:14" x14ac:dyDescent="0.25">
      <c r="D1405" s="64"/>
      <c r="L1405" s="64"/>
      <c r="N1405" s="63"/>
    </row>
    <row r="1406" spans="4:14" x14ac:dyDescent="0.25">
      <c r="D1406" s="64"/>
      <c r="L1406" s="64"/>
      <c r="N1406" s="63"/>
    </row>
    <row r="1407" spans="4:14" x14ac:dyDescent="0.25">
      <c r="D1407" s="64"/>
      <c r="L1407" s="64"/>
      <c r="N1407" s="63"/>
    </row>
    <row r="1408" spans="4:14" x14ac:dyDescent="0.25">
      <c r="D1408" s="64"/>
      <c r="L1408" s="64"/>
      <c r="N1408" s="63"/>
    </row>
    <row r="1409" spans="4:14" x14ac:dyDescent="0.25">
      <c r="D1409" s="64"/>
      <c r="L1409" s="64"/>
      <c r="N1409" s="63"/>
    </row>
    <row r="1410" spans="4:14" x14ac:dyDescent="0.25">
      <c r="D1410" s="64"/>
      <c r="L1410" s="64"/>
      <c r="N1410" s="63"/>
    </row>
    <row r="1411" spans="4:14" x14ac:dyDescent="0.25">
      <c r="D1411" s="64"/>
      <c r="L1411" s="64"/>
      <c r="N1411" s="63"/>
    </row>
    <row r="1412" spans="4:14" x14ac:dyDescent="0.25">
      <c r="D1412" s="64"/>
      <c r="L1412" s="64"/>
      <c r="N1412" s="63"/>
    </row>
    <row r="1413" spans="4:14" x14ac:dyDescent="0.25">
      <c r="D1413" s="64"/>
      <c r="L1413" s="64"/>
      <c r="N1413" s="63"/>
    </row>
    <row r="1414" spans="4:14" x14ac:dyDescent="0.25">
      <c r="D1414" s="64"/>
      <c r="L1414" s="64"/>
      <c r="N1414" s="63"/>
    </row>
    <row r="1415" spans="4:14" x14ac:dyDescent="0.25">
      <c r="D1415" s="64"/>
      <c r="L1415" s="64"/>
      <c r="N1415" s="63"/>
    </row>
    <row r="1416" spans="4:14" x14ac:dyDescent="0.25">
      <c r="D1416" s="64"/>
      <c r="L1416" s="64"/>
      <c r="N1416" s="63"/>
    </row>
    <row r="1417" spans="4:14" x14ac:dyDescent="0.25">
      <c r="D1417" s="64"/>
      <c r="L1417" s="64"/>
      <c r="N1417" s="63"/>
    </row>
    <row r="1418" spans="4:14" x14ac:dyDescent="0.25">
      <c r="D1418" s="64"/>
      <c r="L1418" s="64"/>
      <c r="N1418" s="63"/>
    </row>
    <row r="1419" spans="4:14" x14ac:dyDescent="0.25">
      <c r="D1419" s="64"/>
      <c r="L1419" s="64"/>
      <c r="N1419" s="63"/>
    </row>
    <row r="1420" spans="4:14" x14ac:dyDescent="0.25">
      <c r="D1420" s="64"/>
      <c r="L1420" s="64"/>
      <c r="N1420" s="63"/>
    </row>
    <row r="1421" spans="4:14" x14ac:dyDescent="0.25">
      <c r="D1421" s="64"/>
      <c r="L1421" s="64"/>
      <c r="N1421" s="63"/>
    </row>
    <row r="1422" spans="4:14" x14ac:dyDescent="0.25">
      <c r="D1422" s="64"/>
      <c r="L1422" s="64"/>
      <c r="N1422" s="63"/>
    </row>
    <row r="1423" spans="4:14" x14ac:dyDescent="0.25">
      <c r="D1423" s="64"/>
      <c r="L1423" s="64"/>
      <c r="N1423" s="63"/>
    </row>
    <row r="1424" spans="4:14" x14ac:dyDescent="0.25">
      <c r="D1424" s="64"/>
      <c r="L1424" s="64"/>
      <c r="N1424" s="63"/>
    </row>
    <row r="1425" spans="4:14" x14ac:dyDescent="0.25">
      <c r="D1425" s="64"/>
      <c r="L1425" s="64"/>
      <c r="N1425" s="63"/>
    </row>
    <row r="1426" spans="4:14" x14ac:dyDescent="0.25">
      <c r="D1426" s="64"/>
      <c r="L1426" s="64"/>
      <c r="N1426" s="63"/>
    </row>
    <row r="1427" spans="4:14" x14ac:dyDescent="0.25">
      <c r="D1427" s="64"/>
      <c r="L1427" s="64"/>
      <c r="N1427" s="63"/>
    </row>
    <row r="1428" spans="4:14" x14ac:dyDescent="0.25">
      <c r="D1428" s="64"/>
      <c r="L1428" s="64"/>
      <c r="N1428" s="63"/>
    </row>
    <row r="1429" spans="4:14" x14ac:dyDescent="0.25">
      <c r="D1429" s="64"/>
      <c r="L1429" s="64"/>
      <c r="N1429" s="63"/>
    </row>
    <row r="1430" spans="4:14" x14ac:dyDescent="0.25">
      <c r="D1430" s="64"/>
      <c r="L1430" s="64"/>
      <c r="N1430" s="63"/>
    </row>
    <row r="1431" spans="4:14" x14ac:dyDescent="0.25">
      <c r="D1431" s="64"/>
      <c r="L1431" s="64"/>
      <c r="N1431" s="63"/>
    </row>
    <row r="1432" spans="4:14" x14ac:dyDescent="0.25">
      <c r="D1432" s="64"/>
      <c r="L1432" s="64"/>
      <c r="N1432" s="63"/>
    </row>
    <row r="1433" spans="4:14" x14ac:dyDescent="0.25">
      <c r="D1433" s="64"/>
      <c r="L1433" s="64"/>
      <c r="N1433" s="63"/>
    </row>
    <row r="1434" spans="4:14" x14ac:dyDescent="0.25">
      <c r="D1434" s="64"/>
      <c r="L1434" s="64"/>
      <c r="N1434" s="63"/>
    </row>
    <row r="1435" spans="4:14" x14ac:dyDescent="0.25">
      <c r="D1435" s="64"/>
      <c r="L1435" s="64"/>
      <c r="N1435" s="63"/>
    </row>
    <row r="1436" spans="4:14" x14ac:dyDescent="0.25">
      <c r="D1436" s="64"/>
      <c r="L1436" s="64"/>
      <c r="N1436" s="63"/>
    </row>
    <row r="1437" spans="4:14" x14ac:dyDescent="0.25">
      <c r="D1437" s="64"/>
      <c r="L1437" s="64"/>
      <c r="N1437" s="63"/>
    </row>
    <row r="1438" spans="4:14" x14ac:dyDescent="0.25">
      <c r="D1438" s="64"/>
      <c r="L1438" s="64"/>
      <c r="N1438" s="63"/>
    </row>
    <row r="1439" spans="4:14" x14ac:dyDescent="0.25">
      <c r="D1439" s="64"/>
      <c r="L1439" s="64"/>
      <c r="N1439" s="63"/>
    </row>
    <row r="1440" spans="4:14" x14ac:dyDescent="0.25">
      <c r="D1440" s="64"/>
      <c r="L1440" s="64"/>
      <c r="N1440" s="63"/>
    </row>
    <row r="1441" spans="4:14" x14ac:dyDescent="0.25">
      <c r="D1441" s="64"/>
      <c r="L1441" s="64"/>
      <c r="N1441" s="63"/>
    </row>
    <row r="1442" spans="4:14" x14ac:dyDescent="0.25">
      <c r="D1442" s="64"/>
      <c r="L1442" s="64"/>
      <c r="N1442" s="63"/>
    </row>
    <row r="1443" spans="4:14" x14ac:dyDescent="0.25">
      <c r="D1443" s="64"/>
      <c r="L1443" s="64"/>
      <c r="N1443" s="63"/>
    </row>
    <row r="1444" spans="4:14" x14ac:dyDescent="0.25">
      <c r="D1444" s="64"/>
      <c r="L1444" s="64"/>
      <c r="N1444" s="63"/>
    </row>
    <row r="1445" spans="4:14" x14ac:dyDescent="0.25">
      <c r="D1445" s="64"/>
      <c r="L1445" s="64"/>
      <c r="N1445" s="63"/>
    </row>
    <row r="1446" spans="4:14" x14ac:dyDescent="0.25">
      <c r="D1446" s="64"/>
      <c r="L1446" s="64"/>
      <c r="N1446" s="63"/>
    </row>
    <row r="1447" spans="4:14" x14ac:dyDescent="0.25">
      <c r="D1447" s="64"/>
      <c r="L1447" s="64"/>
      <c r="N1447" s="63"/>
    </row>
    <row r="1448" spans="4:14" x14ac:dyDescent="0.25">
      <c r="D1448" s="64"/>
      <c r="L1448" s="64"/>
      <c r="N1448" s="63"/>
    </row>
    <row r="1449" spans="4:14" x14ac:dyDescent="0.25">
      <c r="D1449" s="64"/>
      <c r="L1449" s="64"/>
      <c r="N1449" s="63"/>
    </row>
    <row r="1450" spans="4:14" x14ac:dyDescent="0.25">
      <c r="D1450" s="64"/>
      <c r="L1450" s="64"/>
      <c r="N1450" s="63"/>
    </row>
    <row r="1451" spans="4:14" x14ac:dyDescent="0.25">
      <c r="D1451" s="64"/>
      <c r="L1451" s="64"/>
      <c r="N1451" s="63"/>
    </row>
    <row r="1452" spans="4:14" x14ac:dyDescent="0.25">
      <c r="D1452" s="64"/>
      <c r="L1452" s="64"/>
      <c r="N1452" s="63"/>
    </row>
    <row r="1453" spans="4:14" x14ac:dyDescent="0.25">
      <c r="D1453" s="64"/>
      <c r="L1453" s="64"/>
      <c r="N1453" s="63"/>
    </row>
    <row r="1454" spans="4:14" x14ac:dyDescent="0.25">
      <c r="D1454" s="64"/>
      <c r="L1454" s="64"/>
      <c r="N1454" s="63"/>
    </row>
    <row r="1455" spans="4:14" x14ac:dyDescent="0.25">
      <c r="D1455" s="64"/>
      <c r="L1455" s="64"/>
      <c r="N1455" s="63"/>
    </row>
    <row r="1456" spans="4:14" x14ac:dyDescent="0.25">
      <c r="D1456" s="64"/>
      <c r="L1456" s="64"/>
      <c r="N1456" s="63"/>
    </row>
    <row r="1457" spans="4:14" x14ac:dyDescent="0.25">
      <c r="D1457" s="64"/>
      <c r="L1457" s="64"/>
      <c r="N1457" s="63"/>
    </row>
    <row r="1458" spans="4:14" x14ac:dyDescent="0.25">
      <c r="D1458" s="64"/>
      <c r="L1458" s="64"/>
      <c r="N1458" s="63"/>
    </row>
    <row r="1459" spans="4:14" x14ac:dyDescent="0.25">
      <c r="D1459" s="64"/>
      <c r="L1459" s="64"/>
      <c r="N1459" s="63"/>
    </row>
    <row r="1460" spans="4:14" x14ac:dyDescent="0.25">
      <c r="D1460" s="64"/>
      <c r="L1460" s="64"/>
      <c r="N1460" s="63"/>
    </row>
    <row r="1461" spans="4:14" x14ac:dyDescent="0.25">
      <c r="D1461" s="64"/>
      <c r="L1461" s="64"/>
      <c r="N1461" s="63"/>
    </row>
    <row r="1462" spans="4:14" x14ac:dyDescent="0.25">
      <c r="D1462" s="64"/>
      <c r="L1462" s="64"/>
      <c r="N1462" s="63"/>
    </row>
    <row r="1463" spans="4:14" x14ac:dyDescent="0.25">
      <c r="D1463" s="64"/>
      <c r="L1463" s="64"/>
      <c r="N1463" s="63"/>
    </row>
    <row r="1464" spans="4:14" x14ac:dyDescent="0.25">
      <c r="D1464" s="64"/>
      <c r="L1464" s="64"/>
      <c r="N1464" s="63"/>
    </row>
    <row r="1465" spans="4:14" x14ac:dyDescent="0.25">
      <c r="D1465" s="64"/>
      <c r="L1465" s="64"/>
      <c r="N1465" s="63"/>
    </row>
    <row r="1466" spans="4:14" x14ac:dyDescent="0.25">
      <c r="D1466" s="64"/>
      <c r="L1466" s="64"/>
      <c r="N1466" s="63"/>
    </row>
    <row r="1467" spans="4:14" x14ac:dyDescent="0.25">
      <c r="D1467" s="64"/>
      <c r="L1467" s="64"/>
      <c r="N1467" s="63"/>
    </row>
    <row r="1468" spans="4:14" x14ac:dyDescent="0.25">
      <c r="D1468" s="64"/>
      <c r="L1468" s="64"/>
      <c r="N1468" s="63"/>
    </row>
    <row r="1469" spans="4:14" x14ac:dyDescent="0.25">
      <c r="D1469" s="64"/>
      <c r="L1469" s="64"/>
      <c r="N1469" s="63"/>
    </row>
    <row r="1470" spans="4:14" x14ac:dyDescent="0.25">
      <c r="D1470" s="64"/>
      <c r="L1470" s="64"/>
      <c r="N1470" s="63"/>
    </row>
    <row r="1471" spans="4:14" x14ac:dyDescent="0.25">
      <c r="D1471" s="64"/>
      <c r="L1471" s="64"/>
      <c r="N1471" s="63"/>
    </row>
    <row r="1472" spans="4:14" x14ac:dyDescent="0.25">
      <c r="D1472" s="64"/>
      <c r="L1472" s="64"/>
      <c r="N1472" s="63"/>
    </row>
    <row r="1473" spans="4:14" x14ac:dyDescent="0.25">
      <c r="D1473" s="64"/>
      <c r="L1473" s="64"/>
      <c r="N1473" s="63"/>
    </row>
    <row r="1474" spans="4:14" x14ac:dyDescent="0.25">
      <c r="D1474" s="64"/>
      <c r="L1474" s="64"/>
      <c r="N1474" s="63"/>
    </row>
    <row r="1475" spans="4:14" x14ac:dyDescent="0.25">
      <c r="D1475" s="64"/>
      <c r="L1475" s="64"/>
      <c r="N1475" s="63"/>
    </row>
    <row r="1476" spans="4:14" x14ac:dyDescent="0.25">
      <c r="D1476" s="64"/>
      <c r="L1476" s="64"/>
      <c r="N1476" s="63"/>
    </row>
    <row r="1477" spans="4:14" x14ac:dyDescent="0.25">
      <c r="D1477" s="64"/>
      <c r="L1477" s="64"/>
      <c r="N1477" s="63"/>
    </row>
    <row r="1478" spans="4:14" x14ac:dyDescent="0.25">
      <c r="D1478" s="64"/>
      <c r="L1478" s="64"/>
      <c r="N1478" s="63"/>
    </row>
    <row r="1479" spans="4:14" x14ac:dyDescent="0.25">
      <c r="D1479" s="64"/>
      <c r="L1479" s="64"/>
      <c r="N1479" s="63"/>
    </row>
    <row r="1480" spans="4:14" x14ac:dyDescent="0.25">
      <c r="D1480" s="64"/>
      <c r="L1480" s="64"/>
      <c r="N1480" s="63"/>
    </row>
    <row r="1481" spans="4:14" x14ac:dyDescent="0.25">
      <c r="D1481" s="64"/>
      <c r="L1481" s="64"/>
      <c r="N1481" s="63"/>
    </row>
    <row r="1482" spans="4:14" x14ac:dyDescent="0.25">
      <c r="D1482" s="64"/>
      <c r="L1482" s="64"/>
      <c r="N1482" s="63"/>
    </row>
    <row r="1483" spans="4:14" x14ac:dyDescent="0.25">
      <c r="D1483" s="64"/>
      <c r="L1483" s="64"/>
      <c r="N1483" s="63"/>
    </row>
    <row r="1484" spans="4:14" x14ac:dyDescent="0.25">
      <c r="D1484" s="64"/>
      <c r="L1484" s="64"/>
      <c r="N1484" s="63"/>
    </row>
    <row r="1485" spans="4:14" x14ac:dyDescent="0.25">
      <c r="D1485" s="64"/>
      <c r="L1485" s="64"/>
      <c r="N1485" s="63"/>
    </row>
    <row r="1486" spans="4:14" x14ac:dyDescent="0.25">
      <c r="D1486" s="64"/>
      <c r="L1486" s="64"/>
      <c r="N1486" s="63"/>
    </row>
    <row r="1487" spans="4:14" x14ac:dyDescent="0.25">
      <c r="D1487" s="64"/>
      <c r="L1487" s="64"/>
      <c r="N1487" s="63"/>
    </row>
    <row r="1488" spans="4:14" x14ac:dyDescent="0.25">
      <c r="D1488" s="64"/>
      <c r="L1488" s="64"/>
      <c r="N1488" s="63"/>
    </row>
    <row r="1489" spans="4:14" x14ac:dyDescent="0.25">
      <c r="D1489" s="64"/>
      <c r="L1489" s="64"/>
      <c r="N1489" s="63"/>
    </row>
    <row r="1490" spans="4:14" x14ac:dyDescent="0.25">
      <c r="D1490" s="64"/>
      <c r="L1490" s="64"/>
      <c r="N1490" s="63"/>
    </row>
    <row r="1491" spans="4:14" x14ac:dyDescent="0.25">
      <c r="D1491" s="64"/>
      <c r="L1491" s="64"/>
      <c r="N1491" s="63"/>
    </row>
    <row r="1492" spans="4:14" x14ac:dyDescent="0.25">
      <c r="D1492" s="64"/>
      <c r="L1492" s="64"/>
      <c r="N1492" s="63"/>
    </row>
    <row r="1493" spans="4:14" x14ac:dyDescent="0.25">
      <c r="D1493" s="64"/>
      <c r="L1493" s="64"/>
      <c r="N1493" s="63"/>
    </row>
    <row r="1494" spans="4:14" x14ac:dyDescent="0.25">
      <c r="D1494" s="64"/>
      <c r="L1494" s="64"/>
      <c r="N1494" s="63"/>
    </row>
    <row r="1495" spans="4:14" x14ac:dyDescent="0.25">
      <c r="D1495" s="64"/>
      <c r="L1495" s="64"/>
      <c r="N1495" s="63"/>
    </row>
    <row r="1496" spans="4:14" x14ac:dyDescent="0.25">
      <c r="D1496" s="64"/>
      <c r="L1496" s="64"/>
      <c r="N1496" s="63"/>
    </row>
    <row r="1497" spans="4:14" x14ac:dyDescent="0.25">
      <c r="D1497" s="64"/>
      <c r="L1497" s="64"/>
      <c r="N1497" s="63"/>
    </row>
    <row r="1498" spans="4:14" x14ac:dyDescent="0.25">
      <c r="D1498" s="64"/>
      <c r="L1498" s="64"/>
      <c r="N1498" s="63"/>
    </row>
    <row r="1499" spans="4:14" x14ac:dyDescent="0.25">
      <c r="D1499" s="64"/>
      <c r="L1499" s="64"/>
      <c r="N1499" s="63"/>
    </row>
    <row r="1500" spans="4:14" x14ac:dyDescent="0.25">
      <c r="D1500" s="64"/>
      <c r="L1500" s="64"/>
      <c r="N1500" s="63"/>
    </row>
    <row r="1501" spans="4:14" x14ac:dyDescent="0.25">
      <c r="D1501" s="64"/>
      <c r="L1501" s="64"/>
      <c r="N1501" s="63"/>
    </row>
    <row r="1502" spans="4:14" x14ac:dyDescent="0.25">
      <c r="D1502" s="64"/>
      <c r="L1502" s="64"/>
      <c r="N1502" s="63"/>
    </row>
    <row r="1503" spans="4:14" x14ac:dyDescent="0.25">
      <c r="D1503" s="64"/>
      <c r="L1503" s="64"/>
      <c r="N1503" s="63"/>
    </row>
    <row r="1504" spans="4:14" x14ac:dyDescent="0.25">
      <c r="D1504" s="64"/>
      <c r="L1504" s="64"/>
      <c r="N1504" s="63"/>
    </row>
    <row r="1505" spans="4:14" x14ac:dyDescent="0.25">
      <c r="D1505" s="64"/>
      <c r="L1505" s="64"/>
      <c r="N1505" s="63"/>
    </row>
    <row r="1506" spans="4:14" x14ac:dyDescent="0.25">
      <c r="D1506" s="64"/>
      <c r="L1506" s="64"/>
      <c r="N1506" s="63"/>
    </row>
    <row r="1507" spans="4:14" x14ac:dyDescent="0.25">
      <c r="D1507" s="64"/>
      <c r="L1507" s="64"/>
      <c r="N1507" s="63"/>
    </row>
    <row r="1508" spans="4:14" x14ac:dyDescent="0.25">
      <c r="D1508" s="64"/>
      <c r="L1508" s="64"/>
      <c r="N1508" s="63"/>
    </row>
    <row r="1509" spans="4:14" x14ac:dyDescent="0.25">
      <c r="D1509" s="64"/>
      <c r="L1509" s="64"/>
      <c r="N1509" s="63"/>
    </row>
    <row r="1510" spans="4:14" x14ac:dyDescent="0.25">
      <c r="D1510" s="64"/>
      <c r="L1510" s="64"/>
      <c r="N1510" s="63"/>
    </row>
    <row r="1511" spans="4:14" x14ac:dyDescent="0.25">
      <c r="D1511" s="64"/>
      <c r="L1511" s="64"/>
      <c r="N1511" s="63"/>
    </row>
    <row r="1512" spans="4:14" x14ac:dyDescent="0.25">
      <c r="D1512" s="64"/>
      <c r="L1512" s="64"/>
      <c r="N1512" s="63"/>
    </row>
    <row r="1513" spans="4:14" x14ac:dyDescent="0.25">
      <c r="D1513" s="64"/>
      <c r="L1513" s="64"/>
      <c r="N1513" s="63"/>
    </row>
    <row r="1514" spans="4:14" x14ac:dyDescent="0.25">
      <c r="D1514" s="64"/>
      <c r="L1514" s="64"/>
      <c r="N1514" s="63"/>
    </row>
    <row r="1515" spans="4:14" x14ac:dyDescent="0.25">
      <c r="D1515" s="64"/>
      <c r="L1515" s="64"/>
      <c r="N1515" s="63"/>
    </row>
    <row r="1516" spans="4:14" x14ac:dyDescent="0.25">
      <c r="D1516" s="64"/>
      <c r="L1516" s="64"/>
      <c r="N1516" s="63"/>
    </row>
    <row r="1517" spans="4:14" x14ac:dyDescent="0.25">
      <c r="D1517" s="64"/>
      <c r="L1517" s="64"/>
      <c r="N1517" s="63"/>
    </row>
    <row r="1518" spans="4:14" x14ac:dyDescent="0.25">
      <c r="D1518" s="64"/>
      <c r="L1518" s="64"/>
      <c r="N1518" s="63"/>
    </row>
    <row r="1519" spans="4:14" x14ac:dyDescent="0.25">
      <c r="D1519" s="64"/>
      <c r="L1519" s="64"/>
      <c r="N1519" s="63"/>
    </row>
    <row r="1520" spans="4:14" x14ac:dyDescent="0.25">
      <c r="D1520" s="64"/>
      <c r="L1520" s="64"/>
      <c r="N1520" s="63"/>
    </row>
    <row r="1521" spans="4:14" x14ac:dyDescent="0.25">
      <c r="D1521" s="64"/>
      <c r="L1521" s="64"/>
      <c r="N1521" s="63"/>
    </row>
    <row r="1522" spans="4:14" x14ac:dyDescent="0.25">
      <c r="D1522" s="64"/>
      <c r="L1522" s="64"/>
      <c r="N1522" s="63"/>
    </row>
    <row r="1523" spans="4:14" x14ac:dyDescent="0.25">
      <c r="D1523" s="64"/>
      <c r="L1523" s="64"/>
      <c r="N1523" s="63"/>
    </row>
    <row r="1524" spans="4:14" x14ac:dyDescent="0.25">
      <c r="D1524" s="64"/>
      <c r="L1524" s="64"/>
      <c r="N1524" s="63"/>
    </row>
    <row r="1525" spans="4:14" x14ac:dyDescent="0.25">
      <c r="D1525" s="64"/>
      <c r="L1525" s="64"/>
      <c r="N1525" s="63"/>
    </row>
    <row r="1526" spans="4:14" x14ac:dyDescent="0.25">
      <c r="D1526" s="64"/>
      <c r="L1526" s="64"/>
      <c r="N1526" s="63"/>
    </row>
    <row r="1527" spans="4:14" x14ac:dyDescent="0.25">
      <c r="D1527" s="64"/>
      <c r="L1527" s="64"/>
      <c r="N1527" s="63"/>
    </row>
    <row r="1528" spans="4:14" x14ac:dyDescent="0.25">
      <c r="D1528" s="64"/>
      <c r="L1528" s="64"/>
      <c r="N1528" s="63"/>
    </row>
    <row r="1529" spans="4:14" x14ac:dyDescent="0.25">
      <c r="D1529" s="64"/>
      <c r="L1529" s="64"/>
      <c r="N1529" s="63"/>
    </row>
    <row r="1530" spans="4:14" x14ac:dyDescent="0.25">
      <c r="D1530" s="64"/>
      <c r="L1530" s="64"/>
      <c r="N1530" s="63"/>
    </row>
    <row r="1531" spans="4:14" x14ac:dyDescent="0.25">
      <c r="D1531" s="64"/>
      <c r="L1531" s="64"/>
      <c r="N1531" s="63"/>
    </row>
    <row r="1532" spans="4:14" x14ac:dyDescent="0.25">
      <c r="D1532" s="64"/>
      <c r="L1532" s="64"/>
      <c r="N1532" s="63"/>
    </row>
    <row r="1533" spans="4:14" x14ac:dyDescent="0.25">
      <c r="D1533" s="64"/>
      <c r="L1533" s="64"/>
      <c r="N1533" s="63"/>
    </row>
    <row r="1534" spans="4:14" x14ac:dyDescent="0.25">
      <c r="D1534" s="64"/>
      <c r="L1534" s="64"/>
      <c r="N1534" s="63"/>
    </row>
    <row r="1535" spans="4:14" x14ac:dyDescent="0.25">
      <c r="D1535" s="64"/>
      <c r="L1535" s="64"/>
      <c r="N1535" s="63"/>
    </row>
    <row r="1536" spans="4:14" x14ac:dyDescent="0.25">
      <c r="D1536" s="64"/>
      <c r="L1536" s="64"/>
      <c r="N1536" s="63"/>
    </row>
    <row r="1537" spans="4:14" x14ac:dyDescent="0.25">
      <c r="D1537" s="64"/>
      <c r="L1537" s="64"/>
      <c r="N1537" s="63"/>
    </row>
    <row r="1538" spans="4:14" x14ac:dyDescent="0.25">
      <c r="D1538" s="64"/>
      <c r="L1538" s="64"/>
      <c r="N1538" s="63"/>
    </row>
    <row r="1539" spans="4:14" x14ac:dyDescent="0.25">
      <c r="D1539" s="64"/>
      <c r="L1539" s="64"/>
      <c r="N1539" s="63"/>
    </row>
    <row r="1540" spans="4:14" x14ac:dyDescent="0.25">
      <c r="D1540" s="64"/>
      <c r="L1540" s="64"/>
      <c r="N1540" s="63"/>
    </row>
    <row r="1541" spans="4:14" x14ac:dyDescent="0.25">
      <c r="D1541" s="64"/>
      <c r="L1541" s="64"/>
      <c r="N1541" s="63"/>
    </row>
    <row r="1542" spans="4:14" x14ac:dyDescent="0.25">
      <c r="D1542" s="64"/>
      <c r="L1542" s="64"/>
      <c r="N1542" s="63"/>
    </row>
    <row r="1543" spans="4:14" x14ac:dyDescent="0.25">
      <c r="D1543" s="64"/>
      <c r="L1543" s="64"/>
      <c r="N1543" s="63"/>
    </row>
    <row r="1544" spans="4:14" x14ac:dyDescent="0.25">
      <c r="D1544" s="64"/>
      <c r="L1544" s="64"/>
      <c r="N1544" s="63"/>
    </row>
    <row r="1545" spans="4:14" x14ac:dyDescent="0.25">
      <c r="D1545" s="64"/>
      <c r="L1545" s="64"/>
      <c r="N1545" s="63"/>
    </row>
    <row r="1546" spans="4:14" x14ac:dyDescent="0.25">
      <c r="D1546" s="64"/>
      <c r="L1546" s="64"/>
      <c r="N1546" s="63"/>
    </row>
    <row r="1547" spans="4:14" x14ac:dyDescent="0.25">
      <c r="D1547" s="64"/>
      <c r="L1547" s="64"/>
      <c r="N1547" s="63"/>
    </row>
    <row r="1548" spans="4:14" x14ac:dyDescent="0.25">
      <c r="D1548" s="64"/>
      <c r="L1548" s="64"/>
      <c r="N1548" s="63"/>
    </row>
    <row r="1549" spans="4:14" x14ac:dyDescent="0.25">
      <c r="D1549" s="64"/>
      <c r="L1549" s="64"/>
      <c r="N1549" s="63"/>
    </row>
    <row r="1550" spans="4:14" x14ac:dyDescent="0.25">
      <c r="D1550" s="64"/>
      <c r="L1550" s="64"/>
      <c r="N1550" s="63"/>
    </row>
    <row r="1551" spans="4:14" x14ac:dyDescent="0.25">
      <c r="D1551" s="64"/>
      <c r="L1551" s="64"/>
      <c r="N1551" s="63"/>
    </row>
    <row r="1552" spans="4:14" x14ac:dyDescent="0.25">
      <c r="D1552" s="64"/>
      <c r="L1552" s="64"/>
      <c r="N1552" s="63"/>
    </row>
    <row r="1553" spans="4:14" x14ac:dyDescent="0.25">
      <c r="D1553" s="64"/>
      <c r="L1553" s="64"/>
      <c r="N1553" s="63"/>
    </row>
    <row r="1554" spans="4:14" x14ac:dyDescent="0.25">
      <c r="D1554" s="64"/>
      <c r="L1554" s="64"/>
      <c r="N1554" s="63"/>
    </row>
    <row r="1555" spans="4:14" x14ac:dyDescent="0.25">
      <c r="D1555" s="64"/>
      <c r="L1555" s="64"/>
      <c r="N1555" s="63"/>
    </row>
    <row r="1556" spans="4:14" x14ac:dyDescent="0.25">
      <c r="D1556" s="64"/>
      <c r="L1556" s="64"/>
      <c r="N1556" s="63"/>
    </row>
    <row r="1557" spans="4:14" x14ac:dyDescent="0.25">
      <c r="D1557" s="64"/>
      <c r="L1557" s="64"/>
      <c r="N1557" s="63"/>
    </row>
    <row r="1558" spans="4:14" x14ac:dyDescent="0.25">
      <c r="D1558" s="64"/>
      <c r="L1558" s="64"/>
      <c r="N1558" s="63"/>
    </row>
    <row r="1559" spans="4:14" x14ac:dyDescent="0.25">
      <c r="D1559" s="64"/>
      <c r="L1559" s="64"/>
      <c r="N1559" s="63"/>
    </row>
    <row r="1560" spans="4:14" x14ac:dyDescent="0.25">
      <c r="D1560" s="64"/>
      <c r="L1560" s="64"/>
      <c r="N1560" s="63"/>
    </row>
    <row r="1561" spans="4:14" x14ac:dyDescent="0.25">
      <c r="D1561" s="64"/>
      <c r="L1561" s="64"/>
      <c r="N1561" s="63"/>
    </row>
    <row r="1562" spans="4:14" x14ac:dyDescent="0.25">
      <c r="D1562" s="64"/>
      <c r="L1562" s="64"/>
      <c r="N1562" s="63"/>
    </row>
    <row r="1563" spans="4:14" x14ac:dyDescent="0.25">
      <c r="D1563" s="64"/>
      <c r="L1563" s="64"/>
      <c r="N1563" s="63"/>
    </row>
    <row r="1564" spans="4:14" x14ac:dyDescent="0.25">
      <c r="D1564" s="64"/>
      <c r="L1564" s="64"/>
      <c r="N1564" s="63"/>
    </row>
    <row r="1565" spans="4:14" x14ac:dyDescent="0.25">
      <c r="D1565" s="64"/>
      <c r="L1565" s="64"/>
      <c r="N1565" s="63"/>
    </row>
    <row r="1566" spans="4:14" x14ac:dyDescent="0.25">
      <c r="D1566" s="64"/>
      <c r="L1566" s="64"/>
      <c r="N1566" s="63"/>
    </row>
    <row r="1567" spans="4:14" x14ac:dyDescent="0.25">
      <c r="D1567" s="64"/>
      <c r="L1567" s="64"/>
      <c r="N1567" s="63"/>
    </row>
    <row r="1568" spans="4:14" x14ac:dyDescent="0.25">
      <c r="D1568" s="64"/>
      <c r="L1568" s="64"/>
      <c r="N1568" s="63"/>
    </row>
    <row r="1569" spans="4:14" x14ac:dyDescent="0.25">
      <c r="D1569" s="64"/>
      <c r="L1569" s="64"/>
      <c r="N1569" s="63"/>
    </row>
    <row r="1570" spans="4:14" x14ac:dyDescent="0.25">
      <c r="D1570" s="64"/>
      <c r="L1570" s="64"/>
      <c r="N1570" s="63"/>
    </row>
    <row r="1571" spans="4:14" x14ac:dyDescent="0.25">
      <c r="D1571" s="64"/>
      <c r="L1571" s="64"/>
      <c r="N1571" s="63"/>
    </row>
    <row r="1572" spans="4:14" x14ac:dyDescent="0.25">
      <c r="D1572" s="64"/>
      <c r="L1572" s="64"/>
      <c r="N1572" s="63"/>
    </row>
    <row r="1573" spans="4:14" x14ac:dyDescent="0.25">
      <c r="D1573" s="64"/>
      <c r="L1573" s="64"/>
      <c r="N1573" s="63"/>
    </row>
    <row r="1574" spans="4:14" x14ac:dyDescent="0.25">
      <c r="D1574" s="64"/>
      <c r="L1574" s="64"/>
      <c r="N1574" s="63"/>
    </row>
    <row r="1575" spans="4:14" x14ac:dyDescent="0.25">
      <c r="D1575" s="64"/>
      <c r="L1575" s="64"/>
      <c r="N1575" s="63"/>
    </row>
    <row r="1576" spans="4:14" x14ac:dyDescent="0.25">
      <c r="D1576" s="64"/>
      <c r="L1576" s="64"/>
      <c r="N1576" s="63"/>
    </row>
    <row r="1577" spans="4:14" x14ac:dyDescent="0.25">
      <c r="D1577" s="64"/>
      <c r="L1577" s="64"/>
      <c r="N1577" s="63"/>
    </row>
    <row r="1578" spans="4:14" x14ac:dyDescent="0.25">
      <c r="D1578" s="64"/>
      <c r="L1578" s="64"/>
      <c r="N1578" s="63"/>
    </row>
    <row r="1579" spans="4:14" x14ac:dyDescent="0.25">
      <c r="D1579" s="64"/>
      <c r="L1579" s="64"/>
      <c r="N1579" s="63"/>
    </row>
    <row r="1580" spans="4:14" x14ac:dyDescent="0.25">
      <c r="D1580" s="64"/>
      <c r="L1580" s="64"/>
      <c r="N1580" s="63"/>
    </row>
    <row r="1581" spans="4:14" x14ac:dyDescent="0.25">
      <c r="D1581" s="64"/>
      <c r="L1581" s="64"/>
      <c r="N1581" s="63"/>
    </row>
    <row r="1582" spans="4:14" x14ac:dyDescent="0.25">
      <c r="D1582" s="64"/>
      <c r="L1582" s="64"/>
      <c r="N1582" s="63"/>
    </row>
    <row r="1583" spans="4:14" x14ac:dyDescent="0.25">
      <c r="D1583" s="64"/>
      <c r="L1583" s="64"/>
      <c r="N1583" s="63"/>
    </row>
    <row r="1584" spans="4:14" x14ac:dyDescent="0.25">
      <c r="D1584" s="64"/>
      <c r="L1584" s="64"/>
      <c r="N1584" s="63"/>
    </row>
    <row r="1585" spans="4:14" x14ac:dyDescent="0.25">
      <c r="D1585" s="64"/>
      <c r="L1585" s="64"/>
      <c r="N1585" s="63"/>
    </row>
    <row r="1586" spans="4:14" x14ac:dyDescent="0.25">
      <c r="D1586" s="64"/>
      <c r="L1586" s="64"/>
      <c r="N1586" s="63"/>
    </row>
    <row r="1587" spans="4:14" x14ac:dyDescent="0.25">
      <c r="D1587" s="64"/>
      <c r="L1587" s="64"/>
      <c r="N1587" s="63"/>
    </row>
    <row r="1588" spans="4:14" x14ac:dyDescent="0.25">
      <c r="D1588" s="64"/>
      <c r="L1588" s="64"/>
      <c r="N1588" s="63"/>
    </row>
    <row r="1589" spans="4:14" x14ac:dyDescent="0.25">
      <c r="D1589" s="64"/>
      <c r="L1589" s="64"/>
      <c r="N1589" s="63"/>
    </row>
    <row r="1590" spans="4:14" x14ac:dyDescent="0.25">
      <c r="D1590" s="64"/>
      <c r="L1590" s="64"/>
      <c r="N1590" s="63"/>
    </row>
    <row r="1591" spans="4:14" x14ac:dyDescent="0.25">
      <c r="D1591" s="64"/>
      <c r="L1591" s="64"/>
      <c r="N1591" s="63"/>
    </row>
    <row r="1592" spans="4:14" x14ac:dyDescent="0.25">
      <c r="D1592" s="64"/>
      <c r="L1592" s="64"/>
      <c r="N1592" s="63"/>
    </row>
    <row r="1593" spans="4:14" x14ac:dyDescent="0.25">
      <c r="D1593" s="64"/>
      <c r="L1593" s="64"/>
      <c r="N1593" s="63"/>
    </row>
    <row r="1594" spans="4:14" x14ac:dyDescent="0.25">
      <c r="D1594" s="64"/>
      <c r="L1594" s="64"/>
      <c r="N1594" s="63"/>
    </row>
    <row r="1595" spans="4:14" x14ac:dyDescent="0.25">
      <c r="D1595" s="64"/>
      <c r="L1595" s="64"/>
      <c r="N1595" s="63"/>
    </row>
    <row r="1596" spans="4:14" x14ac:dyDescent="0.25">
      <c r="D1596" s="64"/>
      <c r="L1596" s="64"/>
      <c r="N1596" s="63"/>
    </row>
    <row r="1597" spans="4:14" x14ac:dyDescent="0.25">
      <c r="D1597" s="64"/>
      <c r="L1597" s="64"/>
      <c r="N1597" s="63"/>
    </row>
    <row r="1598" spans="4:14" x14ac:dyDescent="0.25">
      <c r="D1598" s="64"/>
      <c r="L1598" s="64"/>
      <c r="N1598" s="63"/>
    </row>
    <row r="1599" spans="4:14" x14ac:dyDescent="0.25">
      <c r="D1599" s="64"/>
      <c r="L1599" s="64"/>
      <c r="N1599" s="63"/>
    </row>
    <row r="1600" spans="4:14" x14ac:dyDescent="0.25">
      <c r="D1600" s="64"/>
      <c r="L1600" s="64"/>
      <c r="N1600" s="63"/>
    </row>
    <row r="1601" spans="4:14" x14ac:dyDescent="0.25">
      <c r="D1601" s="64"/>
      <c r="L1601" s="64"/>
      <c r="N1601" s="63"/>
    </row>
    <row r="1602" spans="4:14" x14ac:dyDescent="0.25">
      <c r="D1602" s="64"/>
      <c r="L1602" s="64"/>
      <c r="N1602" s="63"/>
    </row>
    <row r="1603" spans="4:14" x14ac:dyDescent="0.25">
      <c r="D1603" s="64"/>
      <c r="L1603" s="64"/>
      <c r="N1603" s="63"/>
    </row>
    <row r="1604" spans="4:14" x14ac:dyDescent="0.25">
      <c r="D1604" s="64"/>
      <c r="L1604" s="64"/>
      <c r="N1604" s="63"/>
    </row>
    <row r="1605" spans="4:14" x14ac:dyDescent="0.25">
      <c r="D1605" s="64"/>
      <c r="L1605" s="64"/>
      <c r="N1605" s="63"/>
    </row>
    <row r="1606" spans="4:14" x14ac:dyDescent="0.25">
      <c r="D1606" s="64"/>
      <c r="L1606" s="64"/>
      <c r="N1606" s="63"/>
    </row>
    <row r="1607" spans="4:14" x14ac:dyDescent="0.25">
      <c r="D1607" s="64"/>
      <c r="L1607" s="64"/>
      <c r="N1607" s="63"/>
    </row>
    <row r="1608" spans="4:14" x14ac:dyDescent="0.25">
      <c r="D1608" s="64"/>
      <c r="L1608" s="64"/>
      <c r="N1608" s="63"/>
    </row>
    <row r="1609" spans="4:14" x14ac:dyDescent="0.25">
      <c r="D1609" s="64"/>
      <c r="L1609" s="64"/>
      <c r="N1609" s="63"/>
    </row>
    <row r="1610" spans="4:14" x14ac:dyDescent="0.25">
      <c r="D1610" s="64"/>
      <c r="L1610" s="64"/>
      <c r="N1610" s="63"/>
    </row>
    <row r="1611" spans="4:14" x14ac:dyDescent="0.25">
      <c r="D1611" s="64"/>
      <c r="L1611" s="64"/>
      <c r="N1611" s="63"/>
    </row>
    <row r="1612" spans="4:14" x14ac:dyDescent="0.25">
      <c r="D1612" s="64"/>
      <c r="L1612" s="64"/>
      <c r="N1612" s="63"/>
    </row>
    <row r="1613" spans="4:14" x14ac:dyDescent="0.25">
      <c r="D1613" s="64"/>
      <c r="L1613" s="64"/>
      <c r="N1613" s="63"/>
    </row>
    <row r="1614" spans="4:14" x14ac:dyDescent="0.25">
      <c r="D1614" s="64"/>
      <c r="L1614" s="64"/>
      <c r="N1614" s="63"/>
    </row>
    <row r="1615" spans="4:14" x14ac:dyDescent="0.25">
      <c r="D1615" s="64"/>
      <c r="L1615" s="64"/>
      <c r="N1615" s="63"/>
    </row>
    <row r="1616" spans="4:14" x14ac:dyDescent="0.25">
      <c r="D1616" s="64"/>
      <c r="L1616" s="64"/>
      <c r="N1616" s="63"/>
    </row>
    <row r="1617" spans="4:14" x14ac:dyDescent="0.25">
      <c r="D1617" s="64"/>
      <c r="L1617" s="64"/>
      <c r="N1617" s="63"/>
    </row>
    <row r="1618" spans="4:14" x14ac:dyDescent="0.25">
      <c r="D1618" s="64"/>
      <c r="L1618" s="64"/>
      <c r="N1618" s="63"/>
    </row>
    <row r="1619" spans="4:14" x14ac:dyDescent="0.25">
      <c r="D1619" s="64"/>
      <c r="L1619" s="64"/>
      <c r="N1619" s="63"/>
    </row>
    <row r="1620" spans="4:14" x14ac:dyDescent="0.25">
      <c r="D1620" s="64"/>
      <c r="L1620" s="64"/>
      <c r="N1620" s="63"/>
    </row>
    <row r="1621" spans="4:14" x14ac:dyDescent="0.25">
      <c r="D1621" s="64"/>
      <c r="L1621" s="64"/>
      <c r="N1621" s="63"/>
    </row>
    <row r="1622" spans="4:14" x14ac:dyDescent="0.25">
      <c r="D1622" s="64"/>
      <c r="L1622" s="64"/>
      <c r="N1622" s="63"/>
    </row>
    <row r="1623" spans="4:14" x14ac:dyDescent="0.25">
      <c r="D1623" s="64"/>
      <c r="L1623" s="64"/>
      <c r="N1623" s="63"/>
    </row>
    <row r="1624" spans="4:14" x14ac:dyDescent="0.25">
      <c r="D1624" s="64"/>
      <c r="L1624" s="64"/>
      <c r="N1624" s="63"/>
    </row>
    <row r="1625" spans="4:14" x14ac:dyDescent="0.25">
      <c r="D1625" s="64"/>
      <c r="L1625" s="64"/>
      <c r="N1625" s="63"/>
    </row>
    <row r="1626" spans="4:14" x14ac:dyDescent="0.25">
      <c r="D1626" s="64"/>
      <c r="L1626" s="64"/>
      <c r="N1626" s="63"/>
    </row>
    <row r="1627" spans="4:14" x14ac:dyDescent="0.25">
      <c r="D1627" s="64"/>
      <c r="L1627" s="64"/>
      <c r="N1627" s="63"/>
    </row>
    <row r="1628" spans="4:14" x14ac:dyDescent="0.25">
      <c r="D1628" s="64"/>
      <c r="L1628" s="64"/>
      <c r="N1628" s="63"/>
    </row>
    <row r="1629" spans="4:14" x14ac:dyDescent="0.25">
      <c r="D1629" s="64"/>
      <c r="L1629" s="64"/>
      <c r="N1629" s="63"/>
    </row>
    <row r="1630" spans="4:14" x14ac:dyDescent="0.25">
      <c r="D1630" s="64"/>
      <c r="L1630" s="64"/>
      <c r="N1630" s="63"/>
    </row>
    <row r="1631" spans="4:14" x14ac:dyDescent="0.25">
      <c r="D1631" s="64"/>
      <c r="L1631" s="64"/>
      <c r="N1631" s="63"/>
    </row>
    <row r="1632" spans="4:14" x14ac:dyDescent="0.25">
      <c r="D1632" s="64"/>
      <c r="L1632" s="64"/>
      <c r="N1632" s="63"/>
    </row>
    <row r="1633" spans="4:14" x14ac:dyDescent="0.25">
      <c r="D1633" s="64"/>
      <c r="L1633" s="64"/>
      <c r="N1633" s="63"/>
    </row>
    <row r="1634" spans="4:14" x14ac:dyDescent="0.25">
      <c r="D1634" s="64"/>
      <c r="L1634" s="64"/>
      <c r="N1634" s="63"/>
    </row>
    <row r="1635" spans="4:14" x14ac:dyDescent="0.25">
      <c r="D1635" s="64"/>
      <c r="L1635" s="64"/>
      <c r="N1635" s="63"/>
    </row>
    <row r="1636" spans="4:14" x14ac:dyDescent="0.25">
      <c r="D1636" s="64"/>
      <c r="L1636" s="64"/>
      <c r="N1636" s="63"/>
    </row>
    <row r="1637" spans="4:14" x14ac:dyDescent="0.25">
      <c r="D1637" s="64"/>
      <c r="L1637" s="64"/>
      <c r="N1637" s="63"/>
    </row>
    <row r="1638" spans="4:14" x14ac:dyDescent="0.25">
      <c r="D1638" s="64"/>
      <c r="L1638" s="64"/>
      <c r="N1638" s="63"/>
    </row>
    <row r="1639" spans="4:14" x14ac:dyDescent="0.25">
      <c r="D1639" s="64"/>
      <c r="L1639" s="64"/>
      <c r="N1639" s="63"/>
    </row>
    <row r="1640" spans="4:14" x14ac:dyDescent="0.25">
      <c r="D1640" s="64"/>
      <c r="L1640" s="64"/>
      <c r="N1640" s="63"/>
    </row>
    <row r="1641" spans="4:14" x14ac:dyDescent="0.25">
      <c r="D1641" s="64"/>
      <c r="L1641" s="64"/>
      <c r="N1641" s="63"/>
    </row>
    <row r="1642" spans="4:14" x14ac:dyDescent="0.25">
      <c r="D1642" s="64"/>
      <c r="L1642" s="64"/>
      <c r="N1642" s="63"/>
    </row>
    <row r="1643" spans="4:14" x14ac:dyDescent="0.25">
      <c r="D1643" s="64"/>
      <c r="L1643" s="64"/>
      <c r="N1643" s="63"/>
    </row>
    <row r="1644" spans="4:14" x14ac:dyDescent="0.25">
      <c r="D1644" s="64"/>
      <c r="L1644" s="64"/>
      <c r="N1644" s="63"/>
    </row>
    <row r="1645" spans="4:14" x14ac:dyDescent="0.25">
      <c r="D1645" s="64"/>
      <c r="L1645" s="64"/>
      <c r="N1645" s="63"/>
    </row>
    <row r="1646" spans="4:14" x14ac:dyDescent="0.25">
      <c r="D1646" s="64"/>
      <c r="L1646" s="64"/>
      <c r="N1646" s="63"/>
    </row>
    <row r="1647" spans="4:14" x14ac:dyDescent="0.25">
      <c r="D1647" s="64"/>
      <c r="L1647" s="64"/>
      <c r="N1647" s="63"/>
    </row>
    <row r="1648" spans="4:14" x14ac:dyDescent="0.25">
      <c r="D1648" s="64"/>
      <c r="L1648" s="64"/>
      <c r="N1648" s="63"/>
    </row>
    <row r="1649" spans="4:14" x14ac:dyDescent="0.25">
      <c r="D1649" s="64"/>
      <c r="L1649" s="64"/>
      <c r="N1649" s="63"/>
    </row>
    <row r="1650" spans="4:14" x14ac:dyDescent="0.25">
      <c r="D1650" s="64"/>
      <c r="L1650" s="64"/>
      <c r="N1650" s="63"/>
    </row>
    <row r="1651" spans="4:14" x14ac:dyDescent="0.25">
      <c r="D1651" s="64"/>
      <c r="L1651" s="64"/>
      <c r="N1651" s="63"/>
    </row>
    <row r="1652" spans="4:14" x14ac:dyDescent="0.25">
      <c r="D1652" s="64"/>
      <c r="L1652" s="64"/>
      <c r="N1652" s="63"/>
    </row>
    <row r="1653" spans="4:14" x14ac:dyDescent="0.25">
      <c r="D1653" s="64"/>
      <c r="L1653" s="64"/>
      <c r="N1653" s="63"/>
    </row>
    <row r="1654" spans="4:14" x14ac:dyDescent="0.25">
      <c r="D1654" s="64"/>
      <c r="L1654" s="64"/>
      <c r="N1654" s="63"/>
    </row>
    <row r="1655" spans="4:14" x14ac:dyDescent="0.25">
      <c r="D1655" s="64"/>
      <c r="L1655" s="64"/>
      <c r="N1655" s="63"/>
    </row>
    <row r="1656" spans="4:14" x14ac:dyDescent="0.25">
      <c r="D1656" s="64"/>
      <c r="L1656" s="64"/>
      <c r="N1656" s="63"/>
    </row>
    <row r="1657" spans="4:14" x14ac:dyDescent="0.25">
      <c r="D1657" s="64"/>
      <c r="L1657" s="64"/>
      <c r="N1657" s="63"/>
    </row>
    <row r="1658" spans="4:14" x14ac:dyDescent="0.25">
      <c r="D1658" s="64"/>
      <c r="L1658" s="64"/>
      <c r="N1658" s="63"/>
    </row>
    <row r="1659" spans="4:14" x14ac:dyDescent="0.25">
      <c r="D1659" s="64"/>
      <c r="L1659" s="64"/>
      <c r="N1659" s="63"/>
    </row>
    <row r="1660" spans="4:14" x14ac:dyDescent="0.25">
      <c r="D1660" s="64"/>
      <c r="L1660" s="64"/>
      <c r="N1660" s="63"/>
    </row>
    <row r="1661" spans="4:14" x14ac:dyDescent="0.25">
      <c r="D1661" s="64"/>
      <c r="L1661" s="64"/>
      <c r="N1661" s="63"/>
    </row>
    <row r="1662" spans="4:14" x14ac:dyDescent="0.25">
      <c r="D1662" s="64"/>
      <c r="L1662" s="64"/>
      <c r="N1662" s="63"/>
    </row>
    <row r="1663" spans="4:14" x14ac:dyDescent="0.25">
      <c r="D1663" s="64"/>
      <c r="L1663" s="64"/>
      <c r="N1663" s="63"/>
    </row>
    <row r="1664" spans="4:14" x14ac:dyDescent="0.25">
      <c r="D1664" s="64"/>
      <c r="L1664" s="64"/>
      <c r="N1664" s="63"/>
    </row>
    <row r="1665" spans="4:14" x14ac:dyDescent="0.25">
      <c r="D1665" s="64"/>
      <c r="L1665" s="64"/>
      <c r="N1665" s="63"/>
    </row>
    <row r="1666" spans="4:14" x14ac:dyDescent="0.25">
      <c r="D1666" s="64"/>
      <c r="L1666" s="64"/>
      <c r="N1666" s="63"/>
    </row>
    <row r="1667" spans="4:14" x14ac:dyDescent="0.25">
      <c r="D1667" s="64"/>
      <c r="L1667" s="64"/>
      <c r="N1667" s="63"/>
    </row>
    <row r="1668" spans="4:14" x14ac:dyDescent="0.25">
      <c r="D1668" s="64"/>
      <c r="L1668" s="64"/>
      <c r="N1668" s="63"/>
    </row>
    <row r="1669" spans="4:14" x14ac:dyDescent="0.25">
      <c r="D1669" s="64"/>
      <c r="L1669" s="64"/>
      <c r="N1669" s="63"/>
    </row>
    <row r="1670" spans="4:14" x14ac:dyDescent="0.25">
      <c r="D1670" s="64"/>
      <c r="L1670" s="64"/>
      <c r="N1670" s="63"/>
    </row>
    <row r="1671" spans="4:14" x14ac:dyDescent="0.25">
      <c r="D1671" s="64"/>
      <c r="L1671" s="64"/>
      <c r="N1671" s="63"/>
    </row>
    <row r="1672" spans="4:14" x14ac:dyDescent="0.25">
      <c r="D1672" s="64"/>
      <c r="L1672" s="64"/>
      <c r="N1672" s="63"/>
    </row>
    <row r="1673" spans="4:14" x14ac:dyDescent="0.25">
      <c r="D1673" s="64"/>
      <c r="L1673" s="64"/>
      <c r="N1673" s="63"/>
    </row>
    <row r="1674" spans="4:14" x14ac:dyDescent="0.25">
      <c r="D1674" s="64"/>
      <c r="L1674" s="64"/>
      <c r="N1674" s="63"/>
    </row>
    <row r="1675" spans="4:14" x14ac:dyDescent="0.25">
      <c r="D1675" s="64"/>
      <c r="L1675" s="64"/>
      <c r="N1675" s="63"/>
    </row>
    <row r="1676" spans="4:14" x14ac:dyDescent="0.25">
      <c r="D1676" s="64"/>
      <c r="L1676" s="64"/>
      <c r="N1676" s="63"/>
    </row>
    <row r="1677" spans="4:14" x14ac:dyDescent="0.25">
      <c r="D1677" s="64"/>
      <c r="L1677" s="64"/>
      <c r="N1677" s="63"/>
    </row>
    <row r="1678" spans="4:14" x14ac:dyDescent="0.25">
      <c r="D1678" s="64"/>
      <c r="L1678" s="64"/>
      <c r="N1678" s="63"/>
    </row>
    <row r="1679" spans="4:14" x14ac:dyDescent="0.25">
      <c r="D1679" s="64"/>
      <c r="L1679" s="64"/>
      <c r="N1679" s="63"/>
    </row>
    <row r="1680" spans="4:14" x14ac:dyDescent="0.25">
      <c r="D1680" s="64"/>
      <c r="L1680" s="64"/>
      <c r="N1680" s="63"/>
    </row>
    <row r="1681" spans="4:14" x14ac:dyDescent="0.25">
      <c r="D1681" s="64"/>
      <c r="L1681" s="64"/>
      <c r="N1681" s="63"/>
    </row>
    <row r="1682" spans="4:14" x14ac:dyDescent="0.25">
      <c r="D1682" s="64"/>
      <c r="L1682" s="64"/>
      <c r="N1682" s="63"/>
    </row>
    <row r="1683" spans="4:14" x14ac:dyDescent="0.25">
      <c r="D1683" s="64"/>
      <c r="L1683" s="64"/>
      <c r="N1683" s="63"/>
    </row>
    <row r="1684" spans="4:14" x14ac:dyDescent="0.25">
      <c r="D1684" s="64"/>
      <c r="L1684" s="64"/>
      <c r="N1684" s="63"/>
    </row>
    <row r="1685" spans="4:14" x14ac:dyDescent="0.25">
      <c r="D1685" s="64"/>
      <c r="L1685" s="64"/>
      <c r="N1685" s="63"/>
    </row>
    <row r="1686" spans="4:14" x14ac:dyDescent="0.25">
      <c r="D1686" s="64"/>
      <c r="L1686" s="64"/>
      <c r="N1686" s="63"/>
    </row>
    <row r="1687" spans="4:14" x14ac:dyDescent="0.25">
      <c r="D1687" s="64"/>
      <c r="L1687" s="64"/>
      <c r="N1687" s="63"/>
    </row>
    <row r="1688" spans="4:14" x14ac:dyDescent="0.25">
      <c r="D1688" s="64"/>
      <c r="L1688" s="64"/>
      <c r="N1688" s="63"/>
    </row>
    <row r="1689" spans="4:14" x14ac:dyDescent="0.25">
      <c r="D1689" s="64"/>
      <c r="L1689" s="64"/>
      <c r="N1689" s="63"/>
    </row>
    <row r="1690" spans="4:14" x14ac:dyDescent="0.25">
      <c r="D1690" s="64"/>
      <c r="L1690" s="64"/>
      <c r="N1690" s="63"/>
    </row>
    <row r="1691" spans="4:14" x14ac:dyDescent="0.25">
      <c r="D1691" s="64"/>
      <c r="L1691" s="64"/>
      <c r="N1691" s="63"/>
    </row>
    <row r="1692" spans="4:14" x14ac:dyDescent="0.25">
      <c r="D1692" s="64"/>
      <c r="L1692" s="64"/>
      <c r="N1692" s="63"/>
    </row>
    <row r="1693" spans="4:14" x14ac:dyDescent="0.25">
      <c r="D1693" s="64"/>
      <c r="L1693" s="64"/>
      <c r="N1693" s="63"/>
    </row>
    <row r="1694" spans="4:14" x14ac:dyDescent="0.25">
      <c r="D1694" s="64"/>
      <c r="L1694" s="64"/>
      <c r="N1694" s="63"/>
    </row>
    <row r="1695" spans="4:14" x14ac:dyDescent="0.25">
      <c r="D1695" s="64"/>
      <c r="L1695" s="64"/>
      <c r="N1695" s="63"/>
    </row>
    <row r="1696" spans="4:14" x14ac:dyDescent="0.25">
      <c r="D1696" s="64"/>
      <c r="L1696" s="64"/>
      <c r="N1696" s="63"/>
    </row>
    <row r="1697" spans="4:14" x14ac:dyDescent="0.25">
      <c r="D1697" s="64"/>
      <c r="L1697" s="64"/>
      <c r="N1697" s="63"/>
    </row>
    <row r="1698" spans="4:14" x14ac:dyDescent="0.25">
      <c r="D1698" s="64"/>
      <c r="L1698" s="64"/>
      <c r="N1698" s="63"/>
    </row>
    <row r="1699" spans="4:14" x14ac:dyDescent="0.25">
      <c r="D1699" s="64"/>
      <c r="L1699" s="64"/>
      <c r="N1699" s="63"/>
    </row>
    <row r="1700" spans="4:14" x14ac:dyDescent="0.25">
      <c r="D1700" s="64"/>
      <c r="L1700" s="64"/>
      <c r="N1700" s="63"/>
    </row>
    <row r="1701" spans="4:14" x14ac:dyDescent="0.25">
      <c r="D1701" s="64"/>
      <c r="L1701" s="64"/>
      <c r="N1701" s="63"/>
    </row>
    <row r="1702" spans="4:14" x14ac:dyDescent="0.25">
      <c r="D1702" s="64"/>
      <c r="L1702" s="64"/>
      <c r="N1702" s="63"/>
    </row>
    <row r="1703" spans="4:14" x14ac:dyDescent="0.25">
      <c r="D1703" s="64"/>
      <c r="L1703" s="64"/>
      <c r="N1703" s="63"/>
    </row>
    <row r="1704" spans="4:14" x14ac:dyDescent="0.25">
      <c r="D1704" s="64"/>
      <c r="L1704" s="64"/>
      <c r="N1704" s="63"/>
    </row>
    <row r="1705" spans="4:14" x14ac:dyDescent="0.25">
      <c r="D1705" s="64"/>
      <c r="L1705" s="64"/>
      <c r="N1705" s="63"/>
    </row>
    <row r="1706" spans="4:14" x14ac:dyDescent="0.25">
      <c r="D1706" s="64"/>
      <c r="L1706" s="64"/>
      <c r="N1706" s="63"/>
    </row>
    <row r="1707" spans="4:14" x14ac:dyDescent="0.25">
      <c r="D1707" s="64"/>
      <c r="L1707" s="64"/>
      <c r="N1707" s="63"/>
    </row>
    <row r="1708" spans="4:14" x14ac:dyDescent="0.25">
      <c r="D1708" s="64"/>
      <c r="L1708" s="64"/>
      <c r="N1708" s="63"/>
    </row>
    <row r="1709" spans="4:14" x14ac:dyDescent="0.25">
      <c r="D1709" s="64"/>
      <c r="L1709" s="64"/>
      <c r="N1709" s="63"/>
    </row>
    <row r="1710" spans="4:14" x14ac:dyDescent="0.25">
      <c r="D1710" s="64"/>
      <c r="L1710" s="64"/>
      <c r="N1710" s="63"/>
    </row>
    <row r="1711" spans="4:14" x14ac:dyDescent="0.25">
      <c r="D1711" s="64"/>
      <c r="L1711" s="64"/>
      <c r="N1711" s="63"/>
    </row>
    <row r="1712" spans="4:14" x14ac:dyDescent="0.25">
      <c r="D1712" s="64"/>
      <c r="L1712" s="64"/>
      <c r="N1712" s="63"/>
    </row>
    <row r="1713" spans="4:14" x14ac:dyDescent="0.25">
      <c r="D1713" s="64"/>
      <c r="L1713" s="64"/>
      <c r="N1713" s="63"/>
    </row>
    <row r="1714" spans="4:14" x14ac:dyDescent="0.25">
      <c r="D1714" s="64"/>
      <c r="L1714" s="64"/>
      <c r="N1714" s="63"/>
    </row>
    <row r="1715" spans="4:14" x14ac:dyDescent="0.25">
      <c r="D1715" s="64"/>
      <c r="L1715" s="64"/>
      <c r="N1715" s="63"/>
    </row>
    <row r="1716" spans="4:14" x14ac:dyDescent="0.25">
      <c r="D1716" s="64"/>
      <c r="L1716" s="64"/>
      <c r="N1716" s="63"/>
    </row>
    <row r="1717" spans="4:14" x14ac:dyDescent="0.25">
      <c r="D1717" s="64"/>
      <c r="L1717" s="64"/>
      <c r="N1717" s="63"/>
    </row>
    <row r="1718" spans="4:14" x14ac:dyDescent="0.25">
      <c r="D1718" s="64"/>
      <c r="L1718" s="64"/>
      <c r="N1718" s="63"/>
    </row>
    <row r="1719" spans="4:14" x14ac:dyDescent="0.25">
      <c r="D1719" s="64"/>
      <c r="L1719" s="64"/>
      <c r="N1719" s="63"/>
    </row>
    <row r="1720" spans="4:14" x14ac:dyDescent="0.25">
      <c r="D1720" s="64"/>
      <c r="L1720" s="64"/>
      <c r="N1720" s="63"/>
    </row>
    <row r="1721" spans="4:14" x14ac:dyDescent="0.25">
      <c r="D1721" s="64"/>
      <c r="L1721" s="64"/>
      <c r="N1721" s="63"/>
    </row>
    <row r="1722" spans="4:14" x14ac:dyDescent="0.25">
      <c r="D1722" s="64"/>
      <c r="L1722" s="64"/>
      <c r="N1722" s="63"/>
    </row>
    <row r="1723" spans="4:14" x14ac:dyDescent="0.25">
      <c r="D1723" s="64"/>
      <c r="L1723" s="64"/>
      <c r="N1723" s="63"/>
    </row>
    <row r="1724" spans="4:14" x14ac:dyDescent="0.25">
      <c r="D1724" s="64"/>
      <c r="L1724" s="64"/>
      <c r="N1724" s="63"/>
    </row>
    <row r="1725" spans="4:14" x14ac:dyDescent="0.25">
      <c r="D1725" s="64"/>
      <c r="L1725" s="64"/>
      <c r="N1725" s="63"/>
    </row>
    <row r="1726" spans="4:14" x14ac:dyDescent="0.25">
      <c r="D1726" s="64"/>
      <c r="L1726" s="64"/>
      <c r="N1726" s="63"/>
    </row>
    <row r="1727" spans="4:14" x14ac:dyDescent="0.25">
      <c r="D1727" s="64"/>
      <c r="L1727" s="64"/>
      <c r="N1727" s="63"/>
    </row>
    <row r="1728" spans="4:14" x14ac:dyDescent="0.25">
      <c r="D1728" s="64"/>
      <c r="L1728" s="64"/>
      <c r="N1728" s="63"/>
    </row>
    <row r="1729" spans="4:14" x14ac:dyDescent="0.25">
      <c r="D1729" s="64"/>
      <c r="L1729" s="64"/>
      <c r="N1729" s="63"/>
    </row>
    <row r="1730" spans="4:14" x14ac:dyDescent="0.25">
      <c r="D1730" s="64"/>
      <c r="L1730" s="64"/>
      <c r="N1730" s="63"/>
    </row>
    <row r="1731" spans="4:14" x14ac:dyDescent="0.25">
      <c r="D1731" s="64"/>
      <c r="L1731" s="64"/>
      <c r="N1731" s="63"/>
    </row>
    <row r="1732" spans="4:14" x14ac:dyDescent="0.25">
      <c r="D1732" s="64"/>
      <c r="L1732" s="64"/>
      <c r="N1732" s="63"/>
    </row>
    <row r="1733" spans="4:14" x14ac:dyDescent="0.25">
      <c r="D1733" s="64"/>
      <c r="L1733" s="64"/>
      <c r="N1733" s="63"/>
    </row>
    <row r="1734" spans="4:14" x14ac:dyDescent="0.25">
      <c r="D1734" s="64"/>
      <c r="L1734" s="64"/>
      <c r="N1734" s="63"/>
    </row>
    <row r="1735" spans="4:14" x14ac:dyDescent="0.25">
      <c r="D1735" s="64"/>
      <c r="L1735" s="64"/>
      <c r="N1735" s="63"/>
    </row>
    <row r="1736" spans="4:14" x14ac:dyDescent="0.25">
      <c r="D1736" s="64"/>
      <c r="L1736" s="64"/>
      <c r="N1736" s="63"/>
    </row>
    <row r="1737" spans="4:14" x14ac:dyDescent="0.25">
      <c r="D1737" s="64"/>
      <c r="L1737" s="64"/>
      <c r="N1737" s="63"/>
    </row>
    <row r="1738" spans="4:14" x14ac:dyDescent="0.25">
      <c r="D1738" s="64"/>
      <c r="L1738" s="64"/>
      <c r="N1738" s="63"/>
    </row>
    <row r="1739" spans="4:14" x14ac:dyDescent="0.25">
      <c r="D1739" s="64"/>
      <c r="L1739" s="64"/>
      <c r="N1739" s="63"/>
    </row>
    <row r="1740" spans="4:14" x14ac:dyDescent="0.25">
      <c r="D1740" s="64"/>
      <c r="L1740" s="64"/>
      <c r="N1740" s="63"/>
    </row>
    <row r="1741" spans="4:14" x14ac:dyDescent="0.25">
      <c r="D1741" s="64"/>
      <c r="L1741" s="64"/>
      <c r="N1741" s="63"/>
    </row>
    <row r="1742" spans="4:14" x14ac:dyDescent="0.25">
      <c r="D1742" s="64"/>
      <c r="L1742" s="64"/>
      <c r="N1742" s="63"/>
    </row>
    <row r="1743" spans="4:14" x14ac:dyDescent="0.25">
      <c r="D1743" s="64"/>
      <c r="L1743" s="64"/>
      <c r="N1743" s="63"/>
    </row>
    <row r="1744" spans="4:14" x14ac:dyDescent="0.25">
      <c r="D1744" s="64"/>
      <c r="L1744" s="64"/>
      <c r="N1744" s="63"/>
    </row>
    <row r="1745" spans="4:14" x14ac:dyDescent="0.25">
      <c r="D1745" s="64"/>
      <c r="L1745" s="64"/>
      <c r="N1745" s="63"/>
    </row>
    <row r="1746" spans="4:14" x14ac:dyDescent="0.25">
      <c r="D1746" s="64"/>
      <c r="L1746" s="64"/>
      <c r="N1746" s="63"/>
    </row>
    <row r="1747" spans="4:14" x14ac:dyDescent="0.25">
      <c r="D1747" s="64"/>
      <c r="L1747" s="64"/>
      <c r="N1747" s="63"/>
    </row>
    <row r="1748" spans="4:14" x14ac:dyDescent="0.25">
      <c r="D1748" s="64"/>
      <c r="L1748" s="64"/>
      <c r="N1748" s="63"/>
    </row>
    <row r="1749" spans="4:14" x14ac:dyDescent="0.25">
      <c r="D1749" s="64"/>
      <c r="L1749" s="64"/>
      <c r="N1749" s="63"/>
    </row>
    <row r="1750" spans="4:14" x14ac:dyDescent="0.25">
      <c r="D1750" s="64"/>
      <c r="L1750" s="64"/>
      <c r="N1750" s="63"/>
    </row>
    <row r="1751" spans="4:14" x14ac:dyDescent="0.25">
      <c r="D1751" s="64"/>
      <c r="L1751" s="64"/>
      <c r="N1751" s="63"/>
    </row>
    <row r="1752" spans="4:14" x14ac:dyDescent="0.25">
      <c r="D1752" s="64"/>
      <c r="L1752" s="64"/>
      <c r="N1752" s="63"/>
    </row>
    <row r="1753" spans="4:14" x14ac:dyDescent="0.25">
      <c r="D1753" s="64"/>
      <c r="L1753" s="64"/>
      <c r="N1753" s="63"/>
    </row>
    <row r="1754" spans="4:14" x14ac:dyDescent="0.25">
      <c r="D1754" s="64"/>
      <c r="L1754" s="64"/>
      <c r="N1754" s="63"/>
    </row>
    <row r="1755" spans="4:14" x14ac:dyDescent="0.25">
      <c r="D1755" s="64"/>
      <c r="L1755" s="64"/>
      <c r="N1755" s="63"/>
    </row>
    <row r="1756" spans="4:14" x14ac:dyDescent="0.25">
      <c r="D1756" s="64"/>
      <c r="L1756" s="64"/>
      <c r="N1756" s="63"/>
    </row>
    <row r="1757" spans="4:14" x14ac:dyDescent="0.25">
      <c r="D1757" s="64"/>
      <c r="L1757" s="64"/>
      <c r="N1757" s="63"/>
    </row>
    <row r="1758" spans="4:14" x14ac:dyDescent="0.25">
      <c r="D1758" s="64"/>
      <c r="L1758" s="64"/>
      <c r="N1758" s="63"/>
    </row>
    <row r="1759" spans="4:14" x14ac:dyDescent="0.25">
      <c r="D1759" s="64"/>
      <c r="L1759" s="64"/>
      <c r="N1759" s="63"/>
    </row>
    <row r="1760" spans="4:14" x14ac:dyDescent="0.25">
      <c r="D1760" s="64"/>
      <c r="L1760" s="64"/>
      <c r="N1760" s="63"/>
    </row>
    <row r="1761" spans="4:14" x14ac:dyDescent="0.25">
      <c r="D1761" s="64"/>
      <c r="L1761" s="64"/>
      <c r="N1761" s="63"/>
    </row>
    <row r="1762" spans="4:14" x14ac:dyDescent="0.25">
      <c r="D1762" s="64"/>
      <c r="L1762" s="64"/>
      <c r="N1762" s="63"/>
    </row>
    <row r="1763" spans="4:14" x14ac:dyDescent="0.25">
      <c r="D1763" s="64"/>
      <c r="L1763" s="64"/>
      <c r="N1763" s="63"/>
    </row>
    <row r="1764" spans="4:14" x14ac:dyDescent="0.25">
      <c r="D1764" s="64"/>
      <c r="L1764" s="64"/>
      <c r="N1764" s="63"/>
    </row>
    <row r="1765" spans="4:14" x14ac:dyDescent="0.25">
      <c r="D1765" s="64"/>
      <c r="L1765" s="64"/>
      <c r="N1765" s="63"/>
    </row>
    <row r="1766" spans="4:14" x14ac:dyDescent="0.25">
      <c r="D1766" s="64"/>
      <c r="L1766" s="64"/>
      <c r="N1766" s="63"/>
    </row>
    <row r="1767" spans="4:14" x14ac:dyDescent="0.25">
      <c r="D1767" s="64"/>
      <c r="L1767" s="64"/>
      <c r="N1767" s="63"/>
    </row>
    <row r="1768" spans="4:14" x14ac:dyDescent="0.25">
      <c r="D1768" s="64"/>
      <c r="L1768" s="64"/>
      <c r="N1768" s="63"/>
    </row>
    <row r="1769" spans="4:14" x14ac:dyDescent="0.25">
      <c r="D1769" s="64"/>
      <c r="L1769" s="64"/>
      <c r="N1769" s="63"/>
    </row>
    <row r="1770" spans="4:14" x14ac:dyDescent="0.25">
      <c r="D1770" s="64"/>
      <c r="L1770" s="64"/>
      <c r="N1770" s="63"/>
    </row>
    <row r="1771" spans="4:14" x14ac:dyDescent="0.25">
      <c r="D1771" s="64"/>
      <c r="L1771" s="64"/>
      <c r="N1771" s="63"/>
    </row>
    <row r="1772" spans="4:14" x14ac:dyDescent="0.25">
      <c r="D1772" s="64"/>
      <c r="L1772" s="64"/>
      <c r="N1772" s="63"/>
    </row>
    <row r="1773" spans="4:14" x14ac:dyDescent="0.25">
      <c r="D1773" s="64"/>
      <c r="L1773" s="64"/>
      <c r="N1773" s="63"/>
    </row>
    <row r="1774" spans="4:14" x14ac:dyDescent="0.25">
      <c r="D1774" s="64"/>
      <c r="L1774" s="64"/>
      <c r="N1774" s="63"/>
    </row>
    <row r="1775" spans="4:14" x14ac:dyDescent="0.25">
      <c r="D1775" s="64"/>
      <c r="L1775" s="64"/>
      <c r="N1775" s="63"/>
    </row>
    <row r="1776" spans="4:14" x14ac:dyDescent="0.25">
      <c r="D1776" s="64"/>
      <c r="L1776" s="64"/>
      <c r="N1776" s="63"/>
    </row>
    <row r="1777" spans="4:14" x14ac:dyDescent="0.25">
      <c r="D1777" s="64"/>
      <c r="L1777" s="64"/>
      <c r="N1777" s="63"/>
    </row>
    <row r="1778" spans="4:14" x14ac:dyDescent="0.25">
      <c r="D1778" s="64"/>
      <c r="L1778" s="64"/>
      <c r="N1778" s="63"/>
    </row>
    <row r="1779" spans="4:14" x14ac:dyDescent="0.25">
      <c r="D1779" s="64"/>
      <c r="L1779" s="64"/>
      <c r="N1779" s="63"/>
    </row>
    <row r="1780" spans="4:14" x14ac:dyDescent="0.25">
      <c r="D1780" s="64"/>
      <c r="L1780" s="64"/>
      <c r="N1780" s="63"/>
    </row>
    <row r="1781" spans="4:14" x14ac:dyDescent="0.25">
      <c r="D1781" s="64"/>
      <c r="L1781" s="64"/>
      <c r="N1781" s="63"/>
    </row>
    <row r="1782" spans="4:14" x14ac:dyDescent="0.25">
      <c r="D1782" s="64"/>
      <c r="L1782" s="64"/>
      <c r="N1782" s="63"/>
    </row>
    <row r="1783" spans="4:14" x14ac:dyDescent="0.25">
      <c r="D1783" s="64"/>
      <c r="L1783" s="64"/>
      <c r="N1783" s="63"/>
    </row>
    <row r="1784" spans="4:14" x14ac:dyDescent="0.25">
      <c r="D1784" s="64"/>
      <c r="L1784" s="64"/>
      <c r="N1784" s="63"/>
    </row>
    <row r="1785" spans="4:14" x14ac:dyDescent="0.25">
      <c r="D1785" s="64"/>
      <c r="L1785" s="64"/>
      <c r="N1785" s="63"/>
    </row>
    <row r="1786" spans="4:14" x14ac:dyDescent="0.25">
      <c r="D1786" s="64"/>
      <c r="L1786" s="64"/>
      <c r="N1786" s="63"/>
    </row>
    <row r="1787" spans="4:14" x14ac:dyDescent="0.25">
      <c r="D1787" s="64"/>
      <c r="L1787" s="64"/>
      <c r="N1787" s="63"/>
    </row>
    <row r="1788" spans="4:14" x14ac:dyDescent="0.25">
      <c r="D1788" s="64"/>
      <c r="L1788" s="64"/>
      <c r="N1788" s="63"/>
    </row>
    <row r="1789" spans="4:14" x14ac:dyDescent="0.25">
      <c r="D1789" s="64"/>
      <c r="L1789" s="64"/>
      <c r="N1789" s="63"/>
    </row>
    <row r="1790" spans="4:14" x14ac:dyDescent="0.25">
      <c r="D1790" s="64"/>
      <c r="L1790" s="64"/>
      <c r="N1790" s="63"/>
    </row>
    <row r="1791" spans="4:14" x14ac:dyDescent="0.25">
      <c r="D1791" s="64"/>
      <c r="L1791" s="64"/>
      <c r="N1791" s="63"/>
    </row>
    <row r="1792" spans="4:14" x14ac:dyDescent="0.25">
      <c r="D1792" s="64"/>
      <c r="L1792" s="64"/>
      <c r="N1792" s="63"/>
    </row>
    <row r="1793" spans="4:14" x14ac:dyDescent="0.25">
      <c r="D1793" s="64"/>
      <c r="L1793" s="64"/>
      <c r="N1793" s="63"/>
    </row>
    <row r="1794" spans="4:14" x14ac:dyDescent="0.25">
      <c r="D1794" s="64"/>
      <c r="L1794" s="64"/>
      <c r="N1794" s="63"/>
    </row>
    <row r="1795" spans="4:14" x14ac:dyDescent="0.25">
      <c r="D1795" s="64"/>
      <c r="L1795" s="64"/>
      <c r="N1795" s="63"/>
    </row>
    <row r="1796" spans="4:14" x14ac:dyDescent="0.25">
      <c r="D1796" s="64"/>
      <c r="L1796" s="64"/>
      <c r="N1796" s="63"/>
    </row>
    <row r="1797" spans="4:14" x14ac:dyDescent="0.25">
      <c r="D1797" s="64"/>
      <c r="L1797" s="64"/>
      <c r="N1797" s="63"/>
    </row>
    <row r="1798" spans="4:14" x14ac:dyDescent="0.25">
      <c r="D1798" s="64"/>
      <c r="L1798" s="64"/>
      <c r="N1798" s="63"/>
    </row>
    <row r="1799" spans="4:14" x14ac:dyDescent="0.25">
      <c r="D1799" s="64"/>
      <c r="L1799" s="64"/>
      <c r="N1799" s="63"/>
    </row>
    <row r="1800" spans="4:14" x14ac:dyDescent="0.25">
      <c r="D1800" s="64"/>
      <c r="L1800" s="64"/>
      <c r="N1800" s="63"/>
    </row>
    <row r="1801" spans="4:14" x14ac:dyDescent="0.25">
      <c r="D1801" s="64"/>
      <c r="L1801" s="64"/>
      <c r="N1801" s="63"/>
    </row>
    <row r="1802" spans="4:14" x14ac:dyDescent="0.25">
      <c r="D1802" s="64"/>
      <c r="L1802" s="64"/>
      <c r="N1802" s="63"/>
    </row>
    <row r="1803" spans="4:14" x14ac:dyDescent="0.25">
      <c r="D1803" s="64"/>
      <c r="L1803" s="64"/>
      <c r="N1803" s="63"/>
    </row>
    <row r="1804" spans="4:14" x14ac:dyDescent="0.25">
      <c r="D1804" s="64"/>
      <c r="L1804" s="64"/>
      <c r="N1804" s="63"/>
    </row>
    <row r="1805" spans="4:14" x14ac:dyDescent="0.25">
      <c r="D1805" s="64"/>
      <c r="L1805" s="64"/>
      <c r="N1805" s="63"/>
    </row>
    <row r="1806" spans="4:14" x14ac:dyDescent="0.25">
      <c r="D1806" s="64"/>
      <c r="L1806" s="64"/>
      <c r="N1806" s="63"/>
    </row>
    <row r="1807" spans="4:14" x14ac:dyDescent="0.25">
      <c r="D1807" s="64"/>
      <c r="L1807" s="64"/>
      <c r="N1807" s="63"/>
    </row>
    <row r="1808" spans="4:14" x14ac:dyDescent="0.25">
      <c r="D1808" s="64"/>
      <c r="L1808" s="64"/>
      <c r="N1808" s="63"/>
    </row>
    <row r="1809" spans="4:14" x14ac:dyDescent="0.25">
      <c r="D1809" s="64"/>
      <c r="L1809" s="64"/>
      <c r="N1809" s="63"/>
    </row>
    <row r="1810" spans="4:14" x14ac:dyDescent="0.25">
      <c r="D1810" s="64"/>
      <c r="L1810" s="64"/>
      <c r="N1810" s="63"/>
    </row>
    <row r="1811" spans="4:14" x14ac:dyDescent="0.25">
      <c r="D1811" s="64"/>
      <c r="L1811" s="64"/>
      <c r="N1811" s="63"/>
    </row>
    <row r="1812" spans="4:14" x14ac:dyDescent="0.25">
      <c r="D1812" s="64"/>
      <c r="L1812" s="64"/>
      <c r="N1812" s="63"/>
    </row>
    <row r="1813" spans="4:14" x14ac:dyDescent="0.25">
      <c r="D1813" s="64"/>
      <c r="L1813" s="64"/>
      <c r="N1813" s="63"/>
    </row>
    <row r="1814" spans="4:14" x14ac:dyDescent="0.25">
      <c r="D1814" s="64"/>
      <c r="L1814" s="64"/>
      <c r="N1814" s="63"/>
    </row>
    <row r="1815" spans="4:14" x14ac:dyDescent="0.25">
      <c r="D1815" s="64"/>
      <c r="L1815" s="64"/>
      <c r="N1815" s="63"/>
    </row>
    <row r="1816" spans="4:14" x14ac:dyDescent="0.25">
      <c r="D1816" s="64"/>
      <c r="L1816" s="64"/>
      <c r="N1816" s="63"/>
    </row>
    <row r="1817" spans="4:14" x14ac:dyDescent="0.25">
      <c r="D1817" s="64"/>
      <c r="L1817" s="64"/>
      <c r="N1817" s="63"/>
    </row>
    <row r="1818" spans="4:14" x14ac:dyDescent="0.25">
      <c r="D1818" s="64"/>
      <c r="L1818" s="64"/>
      <c r="N1818" s="63"/>
    </row>
    <row r="1819" spans="4:14" x14ac:dyDescent="0.25">
      <c r="D1819" s="64"/>
      <c r="L1819" s="64"/>
      <c r="N1819" s="63"/>
    </row>
    <row r="1820" spans="4:14" x14ac:dyDescent="0.25">
      <c r="D1820" s="64"/>
      <c r="L1820" s="64"/>
      <c r="N1820" s="63"/>
    </row>
    <row r="1821" spans="4:14" x14ac:dyDescent="0.25">
      <c r="D1821" s="64"/>
      <c r="L1821" s="64"/>
      <c r="N1821" s="63"/>
    </row>
    <row r="1822" spans="4:14" x14ac:dyDescent="0.25">
      <c r="D1822" s="64"/>
      <c r="L1822" s="64"/>
      <c r="N1822" s="63"/>
    </row>
    <row r="1823" spans="4:14" x14ac:dyDescent="0.25">
      <c r="D1823" s="64"/>
      <c r="L1823" s="64"/>
      <c r="N1823" s="63"/>
    </row>
    <row r="1824" spans="4:14" x14ac:dyDescent="0.25">
      <c r="D1824" s="64"/>
      <c r="L1824" s="64"/>
      <c r="N1824" s="63"/>
    </row>
    <row r="1825" spans="4:14" x14ac:dyDescent="0.25">
      <c r="D1825" s="64"/>
      <c r="L1825" s="64"/>
      <c r="N1825" s="63"/>
    </row>
    <row r="1826" spans="4:14" x14ac:dyDescent="0.25">
      <c r="D1826" s="64"/>
      <c r="L1826" s="64"/>
      <c r="N1826" s="63"/>
    </row>
    <row r="1827" spans="4:14" x14ac:dyDescent="0.25">
      <c r="D1827" s="64"/>
      <c r="L1827" s="64"/>
      <c r="N1827" s="63"/>
    </row>
    <row r="1828" spans="4:14" x14ac:dyDescent="0.25">
      <c r="D1828" s="64"/>
      <c r="L1828" s="64"/>
      <c r="N1828" s="63"/>
    </row>
    <row r="1829" spans="4:14" x14ac:dyDescent="0.25">
      <c r="D1829" s="64"/>
      <c r="L1829" s="64"/>
      <c r="N1829" s="63"/>
    </row>
    <row r="1830" spans="4:14" x14ac:dyDescent="0.25">
      <c r="D1830" s="64"/>
      <c r="L1830" s="64"/>
      <c r="N1830" s="63"/>
    </row>
    <row r="1831" spans="4:14" x14ac:dyDescent="0.25">
      <c r="D1831" s="64"/>
      <c r="L1831" s="64"/>
      <c r="N1831" s="63"/>
    </row>
    <row r="1832" spans="4:14" x14ac:dyDescent="0.25">
      <c r="D1832" s="64"/>
      <c r="L1832" s="64"/>
      <c r="N1832" s="63"/>
    </row>
    <row r="1833" spans="4:14" x14ac:dyDescent="0.25">
      <c r="D1833" s="64"/>
      <c r="L1833" s="64"/>
      <c r="N1833" s="63"/>
    </row>
    <row r="1834" spans="4:14" x14ac:dyDescent="0.25">
      <c r="D1834" s="64"/>
      <c r="L1834" s="64"/>
      <c r="N1834" s="63"/>
    </row>
    <row r="1835" spans="4:14" x14ac:dyDescent="0.25">
      <c r="D1835" s="64"/>
      <c r="L1835" s="64"/>
      <c r="N1835" s="63"/>
    </row>
    <row r="1836" spans="4:14" x14ac:dyDescent="0.25">
      <c r="D1836" s="64"/>
      <c r="L1836" s="64"/>
      <c r="N1836" s="63"/>
    </row>
    <row r="1837" spans="4:14" x14ac:dyDescent="0.25">
      <c r="D1837" s="64"/>
      <c r="L1837" s="64"/>
      <c r="N1837" s="63"/>
    </row>
    <row r="1838" spans="4:14" x14ac:dyDescent="0.25">
      <c r="D1838" s="64"/>
      <c r="L1838" s="64"/>
      <c r="N1838" s="63"/>
    </row>
    <row r="1839" spans="4:14" x14ac:dyDescent="0.25">
      <c r="D1839" s="64"/>
      <c r="L1839" s="64"/>
      <c r="N1839" s="63"/>
    </row>
    <row r="1840" spans="4:14" x14ac:dyDescent="0.25">
      <c r="D1840" s="64"/>
      <c r="L1840" s="64"/>
      <c r="N1840" s="63"/>
    </row>
    <row r="1841" spans="4:14" x14ac:dyDescent="0.25">
      <c r="D1841" s="64"/>
      <c r="L1841" s="64"/>
      <c r="N1841" s="63"/>
    </row>
    <row r="1842" spans="4:14" x14ac:dyDescent="0.25">
      <c r="D1842" s="64"/>
      <c r="L1842" s="64"/>
      <c r="N1842" s="63"/>
    </row>
    <row r="1843" spans="4:14" x14ac:dyDescent="0.25">
      <c r="D1843" s="64"/>
      <c r="L1843" s="64"/>
      <c r="N1843" s="63"/>
    </row>
    <row r="1844" spans="4:14" x14ac:dyDescent="0.25">
      <c r="D1844" s="64"/>
      <c r="L1844" s="64"/>
      <c r="N1844" s="63"/>
    </row>
    <row r="1845" spans="4:14" x14ac:dyDescent="0.25">
      <c r="D1845" s="64"/>
      <c r="L1845" s="64"/>
      <c r="N1845" s="63"/>
    </row>
    <row r="1846" spans="4:14" x14ac:dyDescent="0.25">
      <c r="D1846" s="64"/>
      <c r="L1846" s="64"/>
      <c r="N1846" s="63"/>
    </row>
    <row r="1847" spans="4:14" x14ac:dyDescent="0.25">
      <c r="D1847" s="64"/>
      <c r="L1847" s="64"/>
      <c r="N1847" s="63"/>
    </row>
    <row r="1848" spans="4:14" x14ac:dyDescent="0.25">
      <c r="D1848" s="64"/>
      <c r="L1848" s="64"/>
      <c r="N1848" s="63"/>
    </row>
    <row r="1849" spans="4:14" x14ac:dyDescent="0.25">
      <c r="D1849" s="64"/>
      <c r="L1849" s="64"/>
      <c r="N1849" s="63"/>
    </row>
    <row r="1850" spans="4:14" x14ac:dyDescent="0.25">
      <c r="D1850" s="64"/>
      <c r="L1850" s="64"/>
      <c r="N1850" s="63"/>
    </row>
    <row r="1851" spans="4:14" x14ac:dyDescent="0.25">
      <c r="D1851" s="64"/>
      <c r="L1851" s="64"/>
      <c r="N1851" s="63"/>
    </row>
    <row r="1852" spans="4:14" x14ac:dyDescent="0.25">
      <c r="D1852" s="64"/>
      <c r="L1852" s="64"/>
      <c r="N1852" s="63"/>
    </row>
    <row r="1853" spans="4:14" x14ac:dyDescent="0.25">
      <c r="D1853" s="64"/>
      <c r="L1853" s="64"/>
      <c r="N1853" s="63"/>
    </row>
    <row r="1854" spans="4:14" x14ac:dyDescent="0.25">
      <c r="D1854" s="64"/>
      <c r="L1854" s="64"/>
      <c r="N1854" s="63"/>
    </row>
    <row r="1855" spans="4:14" x14ac:dyDescent="0.25">
      <c r="D1855" s="64"/>
      <c r="L1855" s="64"/>
      <c r="N1855" s="63"/>
    </row>
    <row r="1856" spans="4:14" x14ac:dyDescent="0.25">
      <c r="D1856" s="64"/>
      <c r="L1856" s="64"/>
      <c r="N1856" s="63"/>
    </row>
    <row r="1857" spans="4:14" x14ac:dyDescent="0.25">
      <c r="D1857" s="64"/>
      <c r="L1857" s="64"/>
      <c r="N1857" s="63"/>
    </row>
    <row r="1858" spans="4:14" x14ac:dyDescent="0.25">
      <c r="D1858" s="64"/>
      <c r="L1858" s="64"/>
      <c r="N1858" s="63"/>
    </row>
    <row r="1859" spans="4:14" x14ac:dyDescent="0.25">
      <c r="D1859" s="64"/>
      <c r="L1859" s="64"/>
      <c r="N1859" s="63"/>
    </row>
    <row r="1860" spans="4:14" x14ac:dyDescent="0.25">
      <c r="D1860" s="64"/>
      <c r="L1860" s="64"/>
      <c r="N1860" s="63"/>
    </row>
    <row r="1861" spans="4:14" x14ac:dyDescent="0.25">
      <c r="D1861" s="64"/>
      <c r="L1861" s="64"/>
      <c r="N1861" s="63"/>
    </row>
    <row r="1862" spans="4:14" x14ac:dyDescent="0.25">
      <c r="D1862" s="64"/>
      <c r="L1862" s="64"/>
      <c r="N1862" s="63"/>
    </row>
    <row r="1863" spans="4:14" x14ac:dyDescent="0.25">
      <c r="D1863" s="64"/>
      <c r="L1863" s="64"/>
      <c r="N1863" s="63"/>
    </row>
    <row r="1864" spans="4:14" x14ac:dyDescent="0.25">
      <c r="D1864" s="64"/>
      <c r="L1864" s="64"/>
      <c r="N1864" s="63"/>
    </row>
    <row r="1865" spans="4:14" x14ac:dyDescent="0.25">
      <c r="D1865" s="64"/>
      <c r="L1865" s="64"/>
      <c r="N1865" s="63"/>
    </row>
    <row r="1866" spans="4:14" x14ac:dyDescent="0.25">
      <c r="D1866" s="64"/>
      <c r="L1866" s="64"/>
      <c r="N1866" s="63"/>
    </row>
    <row r="1867" spans="4:14" x14ac:dyDescent="0.25">
      <c r="D1867" s="64"/>
      <c r="L1867" s="64"/>
      <c r="N1867" s="63"/>
    </row>
    <row r="1868" spans="4:14" x14ac:dyDescent="0.25">
      <c r="D1868" s="64"/>
      <c r="L1868" s="64"/>
      <c r="N1868" s="63"/>
    </row>
    <row r="1869" spans="4:14" x14ac:dyDescent="0.25">
      <c r="D1869" s="64"/>
      <c r="L1869" s="64"/>
      <c r="N1869" s="63"/>
    </row>
    <row r="1870" spans="4:14" x14ac:dyDescent="0.25">
      <c r="D1870" s="64"/>
      <c r="L1870" s="64"/>
      <c r="N1870" s="63"/>
    </row>
    <row r="1871" spans="4:14" x14ac:dyDescent="0.25">
      <c r="D1871" s="64"/>
      <c r="L1871" s="64"/>
      <c r="N1871" s="63"/>
    </row>
    <row r="1872" spans="4:14" x14ac:dyDescent="0.25">
      <c r="D1872" s="64"/>
      <c r="L1872" s="64"/>
      <c r="N1872" s="63"/>
    </row>
    <row r="1873" spans="4:14" x14ac:dyDescent="0.25">
      <c r="D1873" s="64"/>
      <c r="L1873" s="64"/>
      <c r="N1873" s="63"/>
    </row>
    <row r="1874" spans="4:14" x14ac:dyDescent="0.25">
      <c r="D1874" s="64"/>
      <c r="L1874" s="64"/>
      <c r="N1874" s="63"/>
    </row>
    <row r="1875" spans="4:14" x14ac:dyDescent="0.25">
      <c r="D1875" s="64"/>
      <c r="L1875" s="64"/>
      <c r="N1875" s="63"/>
    </row>
    <row r="1876" spans="4:14" x14ac:dyDescent="0.25">
      <c r="D1876" s="64"/>
      <c r="L1876" s="64"/>
      <c r="N1876" s="63"/>
    </row>
    <row r="1877" spans="4:14" x14ac:dyDescent="0.25">
      <c r="D1877" s="64"/>
      <c r="L1877" s="64"/>
      <c r="N1877" s="63"/>
    </row>
    <row r="1878" spans="4:14" x14ac:dyDescent="0.25">
      <c r="D1878" s="64"/>
      <c r="L1878" s="64"/>
      <c r="N1878" s="63"/>
    </row>
    <row r="1879" spans="4:14" x14ac:dyDescent="0.25">
      <c r="D1879" s="64"/>
      <c r="L1879" s="64"/>
      <c r="N1879" s="63"/>
    </row>
    <row r="1880" spans="4:14" x14ac:dyDescent="0.25">
      <c r="D1880" s="64"/>
      <c r="L1880" s="64"/>
      <c r="N1880" s="63"/>
    </row>
    <row r="1881" spans="4:14" x14ac:dyDescent="0.25">
      <c r="D1881" s="64"/>
      <c r="L1881" s="64"/>
      <c r="N1881" s="63"/>
    </row>
    <row r="1882" spans="4:14" x14ac:dyDescent="0.25">
      <c r="D1882" s="64"/>
      <c r="L1882" s="64"/>
      <c r="N1882" s="63"/>
    </row>
    <row r="1883" spans="4:14" x14ac:dyDescent="0.25">
      <c r="D1883" s="64"/>
      <c r="L1883" s="64"/>
      <c r="N1883" s="63"/>
    </row>
    <row r="1884" spans="4:14" x14ac:dyDescent="0.25">
      <c r="D1884" s="64"/>
      <c r="L1884" s="64"/>
      <c r="N1884" s="63"/>
    </row>
    <row r="1885" spans="4:14" x14ac:dyDescent="0.25">
      <c r="D1885" s="64"/>
      <c r="L1885" s="64"/>
      <c r="N1885" s="63"/>
    </row>
    <row r="1886" spans="4:14" x14ac:dyDescent="0.25">
      <c r="D1886" s="64"/>
      <c r="L1886" s="64"/>
      <c r="N1886" s="63"/>
    </row>
    <row r="1887" spans="4:14" x14ac:dyDescent="0.25">
      <c r="D1887" s="64"/>
      <c r="L1887" s="64"/>
      <c r="N1887" s="63"/>
    </row>
    <row r="1888" spans="4:14" x14ac:dyDescent="0.25">
      <c r="D1888" s="64"/>
      <c r="L1888" s="64"/>
      <c r="N1888" s="63"/>
    </row>
    <row r="1889" spans="4:14" x14ac:dyDescent="0.25">
      <c r="D1889" s="64"/>
      <c r="L1889" s="64"/>
      <c r="N1889" s="63"/>
    </row>
    <row r="1890" spans="4:14" x14ac:dyDescent="0.25">
      <c r="D1890" s="64"/>
      <c r="L1890" s="64"/>
      <c r="N1890" s="63"/>
    </row>
    <row r="1891" spans="4:14" x14ac:dyDescent="0.25">
      <c r="D1891" s="64"/>
      <c r="L1891" s="64"/>
      <c r="N1891" s="63"/>
    </row>
    <row r="1892" spans="4:14" x14ac:dyDescent="0.25">
      <c r="D1892" s="64"/>
      <c r="L1892" s="64"/>
      <c r="N1892" s="63"/>
    </row>
    <row r="1893" spans="4:14" x14ac:dyDescent="0.25">
      <c r="D1893" s="64"/>
      <c r="L1893" s="64"/>
      <c r="N1893" s="63"/>
    </row>
    <row r="1894" spans="4:14" x14ac:dyDescent="0.25">
      <c r="D1894" s="64"/>
      <c r="L1894" s="64"/>
      <c r="N1894" s="63"/>
    </row>
    <row r="1895" spans="4:14" x14ac:dyDescent="0.25">
      <c r="D1895" s="64"/>
      <c r="L1895" s="64"/>
      <c r="N1895" s="63"/>
    </row>
    <row r="1896" spans="4:14" x14ac:dyDescent="0.25">
      <c r="D1896" s="64"/>
      <c r="L1896" s="64"/>
      <c r="N1896" s="63"/>
    </row>
    <row r="1897" spans="4:14" x14ac:dyDescent="0.25">
      <c r="D1897" s="64"/>
      <c r="L1897" s="64"/>
      <c r="N1897" s="63"/>
    </row>
    <row r="1898" spans="4:14" x14ac:dyDescent="0.25">
      <c r="D1898" s="64"/>
      <c r="L1898" s="64"/>
      <c r="N1898" s="63"/>
    </row>
    <row r="1899" spans="4:14" x14ac:dyDescent="0.25">
      <c r="D1899" s="64"/>
      <c r="L1899" s="64"/>
      <c r="N1899" s="63"/>
    </row>
    <row r="1900" spans="4:14" x14ac:dyDescent="0.25">
      <c r="D1900" s="64"/>
      <c r="L1900" s="64"/>
      <c r="N1900" s="63"/>
    </row>
    <row r="1901" spans="4:14" x14ac:dyDescent="0.25">
      <c r="D1901" s="64"/>
      <c r="L1901" s="64"/>
      <c r="N1901" s="63"/>
    </row>
    <row r="1902" spans="4:14" x14ac:dyDescent="0.25">
      <c r="D1902" s="64"/>
      <c r="L1902" s="64"/>
      <c r="N1902" s="63"/>
    </row>
    <row r="1903" spans="4:14" x14ac:dyDescent="0.25">
      <c r="D1903" s="64"/>
      <c r="L1903" s="64"/>
      <c r="N1903" s="63"/>
    </row>
    <row r="1904" spans="4:14" x14ac:dyDescent="0.25">
      <c r="D1904" s="64"/>
      <c r="L1904" s="64"/>
      <c r="N1904" s="63"/>
    </row>
    <row r="1905" spans="4:14" x14ac:dyDescent="0.25">
      <c r="D1905" s="64"/>
      <c r="L1905" s="64"/>
      <c r="N1905" s="63"/>
    </row>
    <row r="1906" spans="4:14" x14ac:dyDescent="0.25">
      <c r="D1906" s="64"/>
      <c r="L1906" s="64"/>
      <c r="N1906" s="63"/>
    </row>
    <row r="1907" spans="4:14" x14ac:dyDescent="0.25">
      <c r="D1907" s="64"/>
      <c r="L1907" s="64"/>
      <c r="N1907" s="63"/>
    </row>
    <row r="1908" spans="4:14" x14ac:dyDescent="0.25">
      <c r="D1908" s="64"/>
      <c r="L1908" s="64"/>
      <c r="N1908" s="63"/>
    </row>
    <row r="1909" spans="4:14" x14ac:dyDescent="0.25">
      <c r="D1909" s="64"/>
      <c r="L1909" s="64"/>
      <c r="N1909" s="63"/>
    </row>
    <row r="1910" spans="4:14" x14ac:dyDescent="0.25">
      <c r="D1910" s="64"/>
      <c r="L1910" s="64"/>
      <c r="N1910" s="63"/>
    </row>
    <row r="1911" spans="4:14" x14ac:dyDescent="0.25">
      <c r="D1911" s="64"/>
      <c r="L1911" s="64"/>
      <c r="N1911" s="63"/>
    </row>
    <row r="1912" spans="4:14" x14ac:dyDescent="0.25">
      <c r="D1912" s="64"/>
      <c r="L1912" s="64"/>
      <c r="N1912" s="63"/>
    </row>
    <row r="1913" spans="4:14" x14ac:dyDescent="0.25">
      <c r="D1913" s="64"/>
      <c r="L1913" s="64"/>
      <c r="N1913" s="63"/>
    </row>
    <row r="1914" spans="4:14" x14ac:dyDescent="0.25">
      <c r="D1914" s="64"/>
      <c r="L1914" s="64"/>
      <c r="N1914" s="63"/>
    </row>
    <row r="1915" spans="4:14" x14ac:dyDescent="0.25">
      <c r="D1915" s="64"/>
      <c r="L1915" s="64"/>
      <c r="N1915" s="63"/>
    </row>
    <row r="1916" spans="4:14" x14ac:dyDescent="0.25">
      <c r="D1916" s="64"/>
      <c r="L1916" s="64"/>
      <c r="N1916" s="63"/>
    </row>
    <row r="1917" spans="4:14" x14ac:dyDescent="0.25">
      <c r="D1917" s="64"/>
      <c r="L1917" s="64"/>
      <c r="N1917" s="63"/>
    </row>
    <row r="1918" spans="4:14" x14ac:dyDescent="0.25">
      <c r="D1918" s="64"/>
      <c r="L1918" s="64"/>
      <c r="N1918" s="63"/>
    </row>
    <row r="1919" spans="4:14" x14ac:dyDescent="0.25">
      <c r="D1919" s="64"/>
      <c r="L1919" s="64"/>
      <c r="N1919" s="63"/>
    </row>
    <row r="1920" spans="4:14" x14ac:dyDescent="0.25">
      <c r="D1920" s="64"/>
      <c r="L1920" s="64"/>
      <c r="N1920" s="63"/>
    </row>
    <row r="1921" spans="4:14" x14ac:dyDescent="0.25">
      <c r="D1921" s="64"/>
      <c r="L1921" s="64"/>
      <c r="N1921" s="63"/>
    </row>
    <row r="1922" spans="4:14" x14ac:dyDescent="0.25">
      <c r="D1922" s="64"/>
      <c r="L1922" s="64"/>
      <c r="N1922" s="63"/>
    </row>
    <row r="1923" spans="4:14" x14ac:dyDescent="0.25">
      <c r="D1923" s="64"/>
      <c r="L1923" s="64"/>
      <c r="N1923" s="63"/>
    </row>
    <row r="1924" spans="4:14" x14ac:dyDescent="0.25">
      <c r="D1924" s="64"/>
      <c r="L1924" s="64"/>
      <c r="N1924" s="63"/>
    </row>
    <row r="1925" spans="4:14" x14ac:dyDescent="0.25">
      <c r="D1925" s="64"/>
      <c r="L1925" s="64"/>
      <c r="N1925" s="63"/>
    </row>
    <row r="1926" spans="4:14" x14ac:dyDescent="0.25">
      <c r="D1926" s="64"/>
      <c r="L1926" s="64"/>
      <c r="N1926" s="63"/>
    </row>
    <row r="1927" spans="4:14" x14ac:dyDescent="0.25">
      <c r="D1927" s="64"/>
      <c r="L1927" s="64"/>
      <c r="N1927" s="63"/>
    </row>
    <row r="1928" spans="4:14" x14ac:dyDescent="0.25">
      <c r="D1928" s="64"/>
      <c r="L1928" s="64"/>
      <c r="N1928" s="63"/>
    </row>
    <row r="1929" spans="4:14" x14ac:dyDescent="0.25">
      <c r="D1929" s="64"/>
      <c r="L1929" s="64"/>
      <c r="N1929" s="63"/>
    </row>
    <row r="1930" spans="4:14" x14ac:dyDescent="0.25">
      <c r="D1930" s="64"/>
      <c r="L1930" s="64"/>
      <c r="N1930" s="63"/>
    </row>
    <row r="1931" spans="4:14" x14ac:dyDescent="0.25">
      <c r="D1931" s="64"/>
      <c r="L1931" s="64"/>
      <c r="N1931" s="63"/>
    </row>
    <row r="1932" spans="4:14" x14ac:dyDescent="0.25">
      <c r="D1932" s="64"/>
      <c r="L1932" s="64"/>
      <c r="N1932" s="63"/>
    </row>
    <row r="1933" spans="4:14" x14ac:dyDescent="0.25">
      <c r="D1933" s="64"/>
      <c r="L1933" s="64"/>
      <c r="N1933" s="63"/>
    </row>
    <row r="1934" spans="4:14" x14ac:dyDescent="0.25">
      <c r="D1934" s="64"/>
      <c r="L1934" s="64"/>
      <c r="N1934" s="63"/>
    </row>
    <row r="1935" spans="4:14" x14ac:dyDescent="0.25">
      <c r="D1935" s="64"/>
      <c r="L1935" s="64"/>
      <c r="N1935" s="63"/>
    </row>
    <row r="1936" spans="4:14" x14ac:dyDescent="0.25">
      <c r="D1936" s="64"/>
      <c r="L1936" s="64"/>
      <c r="N1936" s="63"/>
    </row>
    <row r="1937" spans="4:14" x14ac:dyDescent="0.25">
      <c r="D1937" s="64"/>
      <c r="L1937" s="64"/>
      <c r="N1937" s="63"/>
    </row>
    <row r="1938" spans="4:14" x14ac:dyDescent="0.25">
      <c r="D1938" s="64"/>
      <c r="L1938" s="64"/>
      <c r="N1938" s="63"/>
    </row>
    <row r="1939" spans="4:14" x14ac:dyDescent="0.25">
      <c r="D1939" s="64"/>
      <c r="L1939" s="64"/>
      <c r="N1939" s="63"/>
    </row>
    <row r="1940" spans="4:14" x14ac:dyDescent="0.25">
      <c r="D1940" s="64"/>
      <c r="L1940" s="64"/>
      <c r="N1940" s="63"/>
    </row>
    <row r="1941" spans="4:14" x14ac:dyDescent="0.25">
      <c r="D1941" s="64"/>
      <c r="L1941" s="64"/>
      <c r="N1941" s="63"/>
    </row>
    <row r="1942" spans="4:14" x14ac:dyDescent="0.25">
      <c r="D1942" s="64"/>
      <c r="L1942" s="64"/>
      <c r="N1942" s="63"/>
    </row>
    <row r="1943" spans="4:14" x14ac:dyDescent="0.25">
      <c r="D1943" s="64"/>
      <c r="L1943" s="64"/>
      <c r="N1943" s="63"/>
    </row>
    <row r="1944" spans="4:14" x14ac:dyDescent="0.25">
      <c r="D1944" s="64"/>
      <c r="L1944" s="64"/>
      <c r="N1944" s="63"/>
    </row>
    <row r="1945" spans="4:14" x14ac:dyDescent="0.25">
      <c r="D1945" s="64"/>
      <c r="L1945" s="64"/>
      <c r="N1945" s="63"/>
    </row>
    <row r="1946" spans="4:14" x14ac:dyDescent="0.25">
      <c r="D1946" s="64"/>
      <c r="L1946" s="64"/>
      <c r="N1946" s="63"/>
    </row>
    <row r="1947" spans="4:14" x14ac:dyDescent="0.25">
      <c r="D1947" s="64"/>
      <c r="L1947" s="64"/>
      <c r="N1947" s="63"/>
    </row>
    <row r="1948" spans="4:14" x14ac:dyDescent="0.25">
      <c r="D1948" s="64"/>
      <c r="L1948" s="64"/>
      <c r="N1948" s="63"/>
    </row>
    <row r="1949" spans="4:14" x14ac:dyDescent="0.25">
      <c r="D1949" s="64"/>
      <c r="L1949" s="64"/>
      <c r="N1949" s="63"/>
    </row>
    <row r="1950" spans="4:14" x14ac:dyDescent="0.25">
      <c r="D1950" s="64"/>
      <c r="L1950" s="64"/>
      <c r="N1950" s="63"/>
    </row>
    <row r="1951" spans="4:14" x14ac:dyDescent="0.25">
      <c r="D1951" s="64"/>
      <c r="L1951" s="64"/>
      <c r="N1951" s="63"/>
    </row>
    <row r="1952" spans="4:14" x14ac:dyDescent="0.25">
      <c r="D1952" s="64"/>
      <c r="L1952" s="64"/>
      <c r="N1952" s="63"/>
    </row>
    <row r="1953" spans="4:14" x14ac:dyDescent="0.25">
      <c r="D1953" s="64"/>
      <c r="L1953" s="64"/>
      <c r="N1953" s="63"/>
    </row>
    <row r="1954" spans="4:14" x14ac:dyDescent="0.25">
      <c r="D1954" s="64"/>
      <c r="L1954" s="64"/>
      <c r="N1954" s="63"/>
    </row>
    <row r="1955" spans="4:14" x14ac:dyDescent="0.25">
      <c r="D1955" s="64"/>
      <c r="L1955" s="64"/>
      <c r="N1955" s="63"/>
    </row>
    <row r="1956" spans="4:14" x14ac:dyDescent="0.25">
      <c r="D1956" s="64"/>
      <c r="L1956" s="64"/>
      <c r="N1956" s="63"/>
    </row>
    <row r="1957" spans="4:14" x14ac:dyDescent="0.25">
      <c r="D1957" s="64"/>
      <c r="L1957" s="64"/>
      <c r="N1957" s="63"/>
    </row>
    <row r="1958" spans="4:14" x14ac:dyDescent="0.25">
      <c r="D1958" s="64"/>
      <c r="L1958" s="64"/>
      <c r="N1958" s="63"/>
    </row>
    <row r="1959" spans="4:14" x14ac:dyDescent="0.25">
      <c r="D1959" s="64"/>
      <c r="L1959" s="64"/>
      <c r="N1959" s="63"/>
    </row>
    <row r="1960" spans="4:14" x14ac:dyDescent="0.25">
      <c r="D1960" s="64"/>
      <c r="L1960" s="64"/>
      <c r="N1960" s="63"/>
    </row>
    <row r="1961" spans="4:14" x14ac:dyDescent="0.25">
      <c r="D1961" s="64"/>
      <c r="L1961" s="64"/>
      <c r="N1961" s="63"/>
    </row>
    <row r="1962" spans="4:14" x14ac:dyDescent="0.25">
      <c r="D1962" s="64"/>
      <c r="L1962" s="64"/>
      <c r="N1962" s="63"/>
    </row>
    <row r="1963" spans="4:14" x14ac:dyDescent="0.25">
      <c r="D1963" s="64"/>
      <c r="L1963" s="64"/>
      <c r="N1963" s="63"/>
    </row>
    <row r="1964" spans="4:14" x14ac:dyDescent="0.25">
      <c r="D1964" s="64"/>
      <c r="L1964" s="64"/>
      <c r="N1964" s="63"/>
    </row>
    <row r="1965" spans="4:14" x14ac:dyDescent="0.25">
      <c r="D1965" s="64"/>
      <c r="L1965" s="64"/>
      <c r="N1965" s="63"/>
    </row>
    <row r="1966" spans="4:14" x14ac:dyDescent="0.25">
      <c r="D1966" s="64"/>
      <c r="L1966" s="64"/>
      <c r="N1966" s="63"/>
    </row>
    <row r="1967" spans="4:14" x14ac:dyDescent="0.25">
      <c r="D1967" s="64"/>
      <c r="L1967" s="64"/>
      <c r="N1967" s="63"/>
    </row>
    <row r="1968" spans="4:14" x14ac:dyDescent="0.25">
      <c r="D1968" s="64"/>
      <c r="L1968" s="64"/>
      <c r="N1968" s="63"/>
    </row>
    <row r="1969" spans="4:14" x14ac:dyDescent="0.25">
      <c r="D1969" s="64"/>
      <c r="L1969" s="64"/>
      <c r="N1969" s="63"/>
    </row>
    <row r="1970" spans="4:14" x14ac:dyDescent="0.25">
      <c r="D1970" s="64"/>
      <c r="L1970" s="64"/>
      <c r="N1970" s="63"/>
    </row>
    <row r="1971" spans="4:14" x14ac:dyDescent="0.25">
      <c r="D1971" s="64"/>
      <c r="L1971" s="64"/>
      <c r="N1971" s="63"/>
    </row>
    <row r="1972" spans="4:14" x14ac:dyDescent="0.25">
      <c r="D1972" s="64"/>
      <c r="L1972" s="64"/>
      <c r="N1972" s="63"/>
    </row>
    <row r="1973" spans="4:14" x14ac:dyDescent="0.25">
      <c r="D1973" s="64"/>
      <c r="L1973" s="64"/>
      <c r="N1973" s="63"/>
    </row>
    <row r="1974" spans="4:14" x14ac:dyDescent="0.25">
      <c r="D1974" s="64"/>
      <c r="L1974" s="64"/>
      <c r="N1974" s="63"/>
    </row>
    <row r="1975" spans="4:14" x14ac:dyDescent="0.25">
      <c r="D1975" s="64"/>
      <c r="L1975" s="64"/>
      <c r="N1975" s="63"/>
    </row>
    <row r="1976" spans="4:14" x14ac:dyDescent="0.25">
      <c r="D1976" s="64"/>
      <c r="L1976" s="64"/>
      <c r="N1976" s="63"/>
    </row>
    <row r="1977" spans="4:14" x14ac:dyDescent="0.25">
      <c r="D1977" s="64"/>
      <c r="L1977" s="64"/>
      <c r="N1977" s="63"/>
    </row>
    <row r="1978" spans="4:14" x14ac:dyDescent="0.25">
      <c r="D1978" s="64"/>
      <c r="L1978" s="64"/>
      <c r="N1978" s="63"/>
    </row>
    <row r="1979" spans="4:14" x14ac:dyDescent="0.25">
      <c r="D1979" s="64"/>
      <c r="L1979" s="64"/>
      <c r="N1979" s="63"/>
    </row>
    <row r="1980" spans="4:14" x14ac:dyDescent="0.25">
      <c r="D1980" s="64"/>
      <c r="L1980" s="64"/>
      <c r="N1980" s="63"/>
    </row>
    <row r="1981" spans="4:14" x14ac:dyDescent="0.25">
      <c r="D1981" s="64"/>
      <c r="L1981" s="64"/>
      <c r="N1981" s="63"/>
    </row>
    <row r="1982" spans="4:14" x14ac:dyDescent="0.25">
      <c r="D1982" s="64"/>
      <c r="L1982" s="64"/>
      <c r="N1982" s="63"/>
    </row>
    <row r="1983" spans="4:14" x14ac:dyDescent="0.25">
      <c r="D1983" s="64"/>
      <c r="L1983" s="64"/>
      <c r="N1983" s="63"/>
    </row>
    <row r="1984" spans="4:14" x14ac:dyDescent="0.25">
      <c r="D1984" s="64"/>
      <c r="L1984" s="64"/>
      <c r="N1984" s="63"/>
    </row>
    <row r="1985" spans="4:14" x14ac:dyDescent="0.25">
      <c r="D1985" s="64"/>
      <c r="L1985" s="64"/>
      <c r="N1985" s="63"/>
    </row>
    <row r="1986" spans="4:14" x14ac:dyDescent="0.25">
      <c r="D1986" s="64"/>
      <c r="L1986" s="64"/>
      <c r="N1986" s="63"/>
    </row>
    <row r="1987" spans="4:14" x14ac:dyDescent="0.25">
      <c r="D1987" s="64"/>
      <c r="L1987" s="64"/>
      <c r="N1987" s="63"/>
    </row>
    <row r="1988" spans="4:14" x14ac:dyDescent="0.25">
      <c r="D1988" s="64"/>
      <c r="L1988" s="64"/>
      <c r="N1988" s="63"/>
    </row>
    <row r="1989" spans="4:14" x14ac:dyDescent="0.25">
      <c r="D1989" s="64"/>
      <c r="L1989" s="64"/>
      <c r="N1989" s="63"/>
    </row>
    <row r="1990" spans="4:14" x14ac:dyDescent="0.25">
      <c r="D1990" s="64"/>
      <c r="L1990" s="64"/>
      <c r="N1990" s="63"/>
    </row>
    <row r="1991" spans="4:14" x14ac:dyDescent="0.25">
      <c r="D1991" s="64"/>
      <c r="L1991" s="64"/>
      <c r="N1991" s="63"/>
    </row>
    <row r="1992" spans="4:14" x14ac:dyDescent="0.25">
      <c r="D1992" s="64"/>
      <c r="L1992" s="64"/>
      <c r="N1992" s="63"/>
    </row>
    <row r="1993" spans="4:14" x14ac:dyDescent="0.25">
      <c r="D1993" s="64"/>
      <c r="L1993" s="64"/>
      <c r="N1993" s="63"/>
    </row>
    <row r="1994" spans="4:14" x14ac:dyDescent="0.25">
      <c r="D1994" s="64"/>
      <c r="L1994" s="64"/>
      <c r="N1994" s="63"/>
    </row>
    <row r="1995" spans="4:14" x14ac:dyDescent="0.25">
      <c r="D1995" s="64"/>
      <c r="L1995" s="64"/>
      <c r="N1995" s="63"/>
    </row>
    <row r="1996" spans="4:14" x14ac:dyDescent="0.25">
      <c r="D1996" s="64"/>
      <c r="L1996" s="64"/>
      <c r="N1996" s="63"/>
    </row>
    <row r="1997" spans="4:14" x14ac:dyDescent="0.25">
      <c r="D1997" s="64"/>
      <c r="L1997" s="64"/>
      <c r="N1997" s="63"/>
    </row>
    <row r="1998" spans="4:14" x14ac:dyDescent="0.25">
      <c r="D1998" s="64"/>
      <c r="L1998" s="64"/>
      <c r="N1998" s="63"/>
    </row>
    <row r="1999" spans="4:14" x14ac:dyDescent="0.25">
      <c r="D1999" s="64"/>
      <c r="L1999" s="64"/>
      <c r="N1999" s="63"/>
    </row>
    <row r="2000" spans="4:14" x14ac:dyDescent="0.25">
      <c r="D2000" s="64"/>
      <c r="L2000" s="64"/>
      <c r="N2000" s="63"/>
    </row>
    <row r="2001" spans="4:14" x14ac:dyDescent="0.25">
      <c r="D2001" s="64"/>
      <c r="L2001" s="64"/>
      <c r="N2001" s="63"/>
    </row>
    <row r="2002" spans="4:14" x14ac:dyDescent="0.25">
      <c r="D2002" s="64"/>
      <c r="L2002" s="64"/>
      <c r="N2002" s="63"/>
    </row>
    <row r="2003" spans="4:14" x14ac:dyDescent="0.25">
      <c r="D2003" s="64"/>
      <c r="L2003" s="64"/>
      <c r="N2003" s="63"/>
    </row>
    <row r="2004" spans="4:14" x14ac:dyDescent="0.25">
      <c r="D2004" s="64"/>
      <c r="L2004" s="64"/>
      <c r="N2004" s="63"/>
    </row>
    <row r="2005" spans="4:14" x14ac:dyDescent="0.25">
      <c r="D2005" s="64"/>
      <c r="L2005" s="64"/>
      <c r="N2005" s="63"/>
    </row>
    <row r="2006" spans="4:14" x14ac:dyDescent="0.25">
      <c r="D2006" s="64"/>
      <c r="L2006" s="64"/>
      <c r="N2006" s="63"/>
    </row>
    <row r="2007" spans="4:14" x14ac:dyDescent="0.25">
      <c r="D2007" s="64"/>
      <c r="L2007" s="64"/>
      <c r="N2007" s="63"/>
    </row>
    <row r="2008" spans="4:14" x14ac:dyDescent="0.25">
      <c r="D2008" s="64"/>
      <c r="L2008" s="64"/>
      <c r="N2008" s="63"/>
    </row>
    <row r="2009" spans="4:14" x14ac:dyDescent="0.25">
      <c r="D2009" s="64"/>
      <c r="L2009" s="64"/>
      <c r="N2009" s="63"/>
    </row>
    <row r="2010" spans="4:14" x14ac:dyDescent="0.25">
      <c r="D2010" s="64"/>
      <c r="L2010" s="64"/>
      <c r="N2010" s="63"/>
    </row>
    <row r="2011" spans="4:14" x14ac:dyDescent="0.25">
      <c r="D2011" s="64"/>
      <c r="L2011" s="64"/>
      <c r="N2011" s="63"/>
    </row>
    <row r="2012" spans="4:14" x14ac:dyDescent="0.25">
      <c r="D2012" s="64"/>
      <c r="L2012" s="64"/>
      <c r="N2012" s="63"/>
    </row>
    <row r="2013" spans="4:14" x14ac:dyDescent="0.25">
      <c r="D2013" s="64"/>
      <c r="L2013" s="64"/>
      <c r="N2013" s="63"/>
    </row>
    <row r="2014" spans="4:14" x14ac:dyDescent="0.25">
      <c r="D2014" s="64"/>
      <c r="L2014" s="64"/>
      <c r="N2014" s="63"/>
    </row>
    <row r="2015" spans="4:14" x14ac:dyDescent="0.25">
      <c r="D2015" s="64"/>
      <c r="L2015" s="64"/>
      <c r="N2015" s="63"/>
    </row>
    <row r="2016" spans="4:14" x14ac:dyDescent="0.25">
      <c r="D2016" s="64"/>
      <c r="L2016" s="64"/>
      <c r="N2016" s="63"/>
    </row>
    <row r="2017" spans="4:14" x14ac:dyDescent="0.25">
      <c r="D2017" s="64"/>
      <c r="L2017" s="64"/>
      <c r="N2017" s="63"/>
    </row>
    <row r="2018" spans="4:14" x14ac:dyDescent="0.25">
      <c r="D2018" s="64"/>
      <c r="L2018" s="64"/>
      <c r="N2018" s="63"/>
    </row>
    <row r="2019" spans="4:14" x14ac:dyDescent="0.25">
      <c r="D2019" s="64"/>
      <c r="L2019" s="64"/>
      <c r="N2019" s="63"/>
    </row>
    <row r="2020" spans="4:14" x14ac:dyDescent="0.25">
      <c r="D2020" s="64"/>
      <c r="L2020" s="64"/>
      <c r="N2020" s="63"/>
    </row>
    <row r="2021" spans="4:14" x14ac:dyDescent="0.25">
      <c r="D2021" s="64"/>
      <c r="L2021" s="64"/>
      <c r="N2021" s="63"/>
    </row>
    <row r="2022" spans="4:14" x14ac:dyDescent="0.25">
      <c r="D2022" s="64"/>
      <c r="L2022" s="64"/>
      <c r="N2022" s="63"/>
    </row>
    <row r="2023" spans="4:14" x14ac:dyDescent="0.25">
      <c r="D2023" s="64"/>
      <c r="L2023" s="64"/>
      <c r="N2023" s="63"/>
    </row>
    <row r="2024" spans="4:14" x14ac:dyDescent="0.25">
      <c r="D2024" s="64"/>
      <c r="L2024" s="64"/>
      <c r="N2024" s="63"/>
    </row>
    <row r="2025" spans="4:14" x14ac:dyDescent="0.25">
      <c r="D2025" s="64"/>
      <c r="L2025" s="64"/>
      <c r="N2025" s="63"/>
    </row>
    <row r="2026" spans="4:14" x14ac:dyDescent="0.25">
      <c r="D2026" s="64"/>
      <c r="L2026" s="64"/>
      <c r="N2026" s="63"/>
    </row>
    <row r="2027" spans="4:14" x14ac:dyDescent="0.25">
      <c r="D2027" s="64"/>
      <c r="L2027" s="64"/>
      <c r="N2027" s="63"/>
    </row>
    <row r="2028" spans="4:14" x14ac:dyDescent="0.25">
      <c r="D2028" s="64"/>
      <c r="L2028" s="64"/>
      <c r="N2028" s="63"/>
    </row>
    <row r="2029" spans="4:14" x14ac:dyDescent="0.25">
      <c r="D2029" s="64"/>
      <c r="L2029" s="64"/>
      <c r="N2029" s="63"/>
    </row>
    <row r="2030" spans="4:14" x14ac:dyDescent="0.25">
      <c r="D2030" s="64"/>
      <c r="L2030" s="64"/>
      <c r="N2030" s="63"/>
    </row>
    <row r="2031" spans="4:14" x14ac:dyDescent="0.25">
      <c r="D2031" s="64"/>
      <c r="L2031" s="64"/>
      <c r="N2031" s="63"/>
    </row>
    <row r="2032" spans="4:14" x14ac:dyDescent="0.25">
      <c r="D2032" s="64"/>
      <c r="L2032" s="64"/>
      <c r="N2032" s="63"/>
    </row>
    <row r="2033" spans="4:14" x14ac:dyDescent="0.25">
      <c r="D2033" s="64"/>
      <c r="L2033" s="64"/>
      <c r="N2033" s="63"/>
    </row>
    <row r="2034" spans="4:14" x14ac:dyDescent="0.25">
      <c r="D2034" s="64"/>
      <c r="L2034" s="64"/>
      <c r="N2034" s="63"/>
    </row>
    <row r="2035" spans="4:14" x14ac:dyDescent="0.25">
      <c r="D2035" s="64"/>
      <c r="L2035" s="64"/>
      <c r="N2035" s="63"/>
    </row>
    <row r="2036" spans="4:14" x14ac:dyDescent="0.25">
      <c r="D2036" s="64"/>
      <c r="L2036" s="64"/>
      <c r="N2036" s="63"/>
    </row>
    <row r="2037" spans="4:14" x14ac:dyDescent="0.25">
      <c r="D2037" s="64"/>
      <c r="L2037" s="64"/>
      <c r="N2037" s="63"/>
    </row>
    <row r="2038" spans="4:14" x14ac:dyDescent="0.25">
      <c r="D2038" s="64"/>
      <c r="L2038" s="64"/>
      <c r="N2038" s="63"/>
    </row>
    <row r="2039" spans="4:14" x14ac:dyDescent="0.25">
      <c r="D2039" s="64"/>
      <c r="L2039" s="64"/>
      <c r="N2039" s="63"/>
    </row>
    <row r="2040" spans="4:14" x14ac:dyDescent="0.25">
      <c r="D2040" s="64"/>
      <c r="L2040" s="64"/>
      <c r="N2040" s="63"/>
    </row>
    <row r="2041" spans="4:14" x14ac:dyDescent="0.25">
      <c r="D2041" s="64"/>
      <c r="L2041" s="64"/>
      <c r="N2041" s="63"/>
    </row>
    <row r="2042" spans="4:14" x14ac:dyDescent="0.25">
      <c r="D2042" s="64"/>
      <c r="L2042" s="64"/>
      <c r="N2042" s="63"/>
    </row>
    <row r="2043" spans="4:14" x14ac:dyDescent="0.25">
      <c r="D2043" s="64"/>
      <c r="L2043" s="64"/>
      <c r="N2043" s="63"/>
    </row>
    <row r="2044" spans="4:14" x14ac:dyDescent="0.25">
      <c r="D2044" s="64"/>
      <c r="L2044" s="64"/>
      <c r="N2044" s="63"/>
    </row>
    <row r="2045" spans="4:14" x14ac:dyDescent="0.25">
      <c r="D2045" s="64"/>
      <c r="L2045" s="64"/>
      <c r="N2045" s="63"/>
    </row>
    <row r="2046" spans="4:14" x14ac:dyDescent="0.25">
      <c r="D2046" s="64"/>
      <c r="L2046" s="64"/>
      <c r="N2046" s="63"/>
    </row>
    <row r="2047" spans="4:14" x14ac:dyDescent="0.25">
      <c r="D2047" s="64"/>
      <c r="L2047" s="64"/>
      <c r="N2047" s="63"/>
    </row>
    <row r="2048" spans="4:14" x14ac:dyDescent="0.25">
      <c r="D2048" s="64"/>
      <c r="L2048" s="64"/>
      <c r="N2048" s="63"/>
    </row>
    <row r="2049" spans="4:14" x14ac:dyDescent="0.25">
      <c r="D2049" s="64"/>
      <c r="L2049" s="64"/>
      <c r="N2049" s="63"/>
    </row>
    <row r="2050" spans="4:14" x14ac:dyDescent="0.25">
      <c r="D2050" s="64"/>
      <c r="L2050" s="64"/>
      <c r="N2050" s="63"/>
    </row>
    <row r="2051" spans="4:14" x14ac:dyDescent="0.25">
      <c r="D2051" s="64"/>
      <c r="L2051" s="64"/>
      <c r="N2051" s="63"/>
    </row>
    <row r="2052" spans="4:14" x14ac:dyDescent="0.25">
      <c r="D2052" s="64"/>
      <c r="L2052" s="64"/>
      <c r="N2052" s="63"/>
    </row>
    <row r="2053" spans="4:14" x14ac:dyDescent="0.25">
      <c r="D2053" s="64"/>
      <c r="L2053" s="64"/>
      <c r="N2053" s="63"/>
    </row>
    <row r="2054" spans="4:14" x14ac:dyDescent="0.25">
      <c r="D2054" s="64"/>
      <c r="L2054" s="64"/>
      <c r="N2054" s="63"/>
    </row>
    <row r="2055" spans="4:14" x14ac:dyDescent="0.25">
      <c r="D2055" s="64"/>
      <c r="L2055" s="64"/>
      <c r="N2055" s="63"/>
    </row>
    <row r="2056" spans="4:14" x14ac:dyDescent="0.25">
      <c r="D2056" s="64"/>
      <c r="L2056" s="64"/>
      <c r="N2056" s="63"/>
    </row>
    <row r="2057" spans="4:14" x14ac:dyDescent="0.25">
      <c r="D2057" s="64"/>
      <c r="L2057" s="64"/>
      <c r="N2057" s="63"/>
    </row>
    <row r="2058" spans="4:14" x14ac:dyDescent="0.25">
      <c r="D2058" s="64"/>
      <c r="L2058" s="64"/>
      <c r="N2058" s="63"/>
    </row>
    <row r="2059" spans="4:14" x14ac:dyDescent="0.25">
      <c r="D2059" s="64"/>
      <c r="L2059" s="64"/>
      <c r="N2059" s="63"/>
    </row>
    <row r="2060" spans="4:14" x14ac:dyDescent="0.25">
      <c r="D2060" s="64"/>
      <c r="L2060" s="64"/>
      <c r="N2060" s="63"/>
    </row>
    <row r="2061" spans="4:14" x14ac:dyDescent="0.25">
      <c r="D2061" s="64"/>
      <c r="L2061" s="64"/>
      <c r="N2061" s="63"/>
    </row>
    <row r="2062" spans="4:14" x14ac:dyDescent="0.25">
      <c r="D2062" s="64"/>
      <c r="L2062" s="64"/>
      <c r="N2062" s="63"/>
    </row>
    <row r="2063" spans="4:14" x14ac:dyDescent="0.25">
      <c r="D2063" s="64"/>
      <c r="L2063" s="64"/>
      <c r="N2063" s="63"/>
    </row>
    <row r="2064" spans="4:14" x14ac:dyDescent="0.25">
      <c r="D2064" s="64"/>
      <c r="L2064" s="64"/>
      <c r="N2064" s="63"/>
    </row>
    <row r="2065" spans="4:14" x14ac:dyDescent="0.25">
      <c r="D2065" s="64"/>
      <c r="L2065" s="64"/>
      <c r="N2065" s="63"/>
    </row>
    <row r="2066" spans="4:14" x14ac:dyDescent="0.25">
      <c r="D2066" s="64"/>
      <c r="L2066" s="64"/>
      <c r="N2066" s="63"/>
    </row>
    <row r="2067" spans="4:14" x14ac:dyDescent="0.25">
      <c r="D2067" s="64"/>
      <c r="L2067" s="64"/>
      <c r="N2067" s="63"/>
    </row>
    <row r="2068" spans="4:14" x14ac:dyDescent="0.25">
      <c r="D2068" s="64"/>
      <c r="L2068" s="64"/>
      <c r="N2068" s="63"/>
    </row>
    <row r="2069" spans="4:14" x14ac:dyDescent="0.25">
      <c r="D2069" s="64"/>
      <c r="L2069" s="64"/>
      <c r="N2069" s="63"/>
    </row>
    <row r="2070" spans="4:14" x14ac:dyDescent="0.25">
      <c r="D2070" s="64"/>
      <c r="L2070" s="64"/>
      <c r="N2070" s="63"/>
    </row>
    <row r="2071" spans="4:14" x14ac:dyDescent="0.25">
      <c r="D2071" s="64"/>
      <c r="L2071" s="64"/>
      <c r="N2071" s="63"/>
    </row>
    <row r="2072" spans="4:14" x14ac:dyDescent="0.25">
      <c r="D2072" s="64"/>
      <c r="L2072" s="64"/>
      <c r="N2072" s="63"/>
    </row>
    <row r="2073" spans="4:14" x14ac:dyDescent="0.25">
      <c r="D2073" s="64"/>
      <c r="L2073" s="64"/>
      <c r="N2073" s="63"/>
    </row>
    <row r="2074" spans="4:14" x14ac:dyDescent="0.25">
      <c r="D2074" s="64"/>
      <c r="L2074" s="64"/>
      <c r="N2074" s="63"/>
    </row>
    <row r="2075" spans="4:14" x14ac:dyDescent="0.25">
      <c r="D2075" s="64"/>
      <c r="L2075" s="64"/>
      <c r="N2075" s="63"/>
    </row>
    <row r="2076" spans="4:14" x14ac:dyDescent="0.25">
      <c r="D2076" s="64"/>
      <c r="L2076" s="64"/>
      <c r="N2076" s="63"/>
    </row>
    <row r="2077" spans="4:14" x14ac:dyDescent="0.25">
      <c r="D2077" s="64"/>
      <c r="L2077" s="64"/>
      <c r="N2077" s="63"/>
    </row>
    <row r="2078" spans="4:14" x14ac:dyDescent="0.25">
      <c r="D2078" s="64"/>
      <c r="L2078" s="64"/>
      <c r="N2078" s="63"/>
    </row>
    <row r="2079" spans="4:14" x14ac:dyDescent="0.25">
      <c r="D2079" s="64"/>
      <c r="L2079" s="64"/>
      <c r="N2079" s="63"/>
    </row>
    <row r="2080" spans="4:14" x14ac:dyDescent="0.25">
      <c r="D2080" s="64"/>
      <c r="L2080" s="64"/>
      <c r="N2080" s="63"/>
    </row>
    <row r="2081" spans="4:14" x14ac:dyDescent="0.25">
      <c r="D2081" s="64"/>
      <c r="L2081" s="64"/>
      <c r="N2081" s="63"/>
    </row>
    <row r="2082" spans="4:14" x14ac:dyDescent="0.25">
      <c r="D2082" s="64"/>
      <c r="L2082" s="64"/>
      <c r="N2082" s="63"/>
    </row>
    <row r="2083" spans="4:14" x14ac:dyDescent="0.25">
      <c r="D2083" s="64"/>
      <c r="L2083" s="64"/>
      <c r="N2083" s="63"/>
    </row>
    <row r="2084" spans="4:14" x14ac:dyDescent="0.25">
      <c r="D2084" s="64"/>
      <c r="L2084" s="64"/>
      <c r="N2084" s="63"/>
    </row>
    <row r="2085" spans="4:14" x14ac:dyDescent="0.25">
      <c r="D2085" s="64"/>
      <c r="L2085" s="64"/>
      <c r="N2085" s="63"/>
    </row>
    <row r="2086" spans="4:14" x14ac:dyDescent="0.25">
      <c r="D2086" s="64"/>
      <c r="L2086" s="64"/>
      <c r="N2086" s="63"/>
    </row>
    <row r="2087" spans="4:14" x14ac:dyDescent="0.25">
      <c r="D2087" s="64"/>
      <c r="L2087" s="64"/>
      <c r="N2087" s="63"/>
    </row>
    <row r="2088" spans="4:14" x14ac:dyDescent="0.25">
      <c r="D2088" s="64"/>
      <c r="L2088" s="64"/>
      <c r="N2088" s="63"/>
    </row>
    <row r="2089" spans="4:14" x14ac:dyDescent="0.25">
      <c r="D2089" s="64"/>
      <c r="L2089" s="64"/>
      <c r="N2089" s="63"/>
    </row>
    <row r="2090" spans="4:14" x14ac:dyDescent="0.25">
      <c r="D2090" s="64"/>
      <c r="L2090" s="64"/>
      <c r="N2090" s="63"/>
    </row>
    <row r="2091" spans="4:14" x14ac:dyDescent="0.25">
      <c r="D2091" s="64"/>
      <c r="L2091" s="64"/>
      <c r="N2091" s="63"/>
    </row>
    <row r="2092" spans="4:14" x14ac:dyDescent="0.25">
      <c r="D2092" s="64"/>
      <c r="L2092" s="64"/>
      <c r="N2092" s="63"/>
    </row>
    <row r="2093" spans="4:14" x14ac:dyDescent="0.25">
      <c r="D2093" s="64"/>
      <c r="L2093" s="64"/>
      <c r="N2093" s="63"/>
    </row>
    <row r="2094" spans="4:14" x14ac:dyDescent="0.25">
      <c r="D2094" s="64"/>
      <c r="L2094" s="64"/>
      <c r="N2094" s="63"/>
    </row>
    <row r="2095" spans="4:14" x14ac:dyDescent="0.25">
      <c r="D2095" s="64"/>
      <c r="L2095" s="64"/>
      <c r="N2095" s="63"/>
    </row>
    <row r="2096" spans="4:14" x14ac:dyDescent="0.25">
      <c r="D2096" s="64"/>
      <c r="L2096" s="64"/>
      <c r="N2096" s="63"/>
    </row>
    <row r="2097" spans="4:14" x14ac:dyDescent="0.25">
      <c r="D2097" s="64"/>
      <c r="L2097" s="64"/>
      <c r="N2097" s="63"/>
    </row>
    <row r="2098" spans="4:14" x14ac:dyDescent="0.25">
      <c r="D2098" s="64"/>
      <c r="L2098" s="64"/>
      <c r="N2098" s="63"/>
    </row>
    <row r="2099" spans="4:14" x14ac:dyDescent="0.25">
      <c r="D2099" s="64"/>
      <c r="L2099" s="64"/>
      <c r="N2099" s="63"/>
    </row>
    <row r="2100" spans="4:14" x14ac:dyDescent="0.25">
      <c r="D2100" s="64"/>
      <c r="L2100" s="64"/>
      <c r="N2100" s="63"/>
    </row>
    <row r="2101" spans="4:14" x14ac:dyDescent="0.25">
      <c r="D2101" s="64"/>
      <c r="L2101" s="64"/>
      <c r="N2101" s="63"/>
    </row>
    <row r="2102" spans="4:14" x14ac:dyDescent="0.25">
      <c r="D2102" s="64"/>
      <c r="L2102" s="64"/>
      <c r="N2102" s="63"/>
    </row>
    <row r="2103" spans="4:14" x14ac:dyDescent="0.25">
      <c r="D2103" s="64"/>
      <c r="L2103" s="64"/>
      <c r="N2103" s="63"/>
    </row>
    <row r="2104" spans="4:14" x14ac:dyDescent="0.25">
      <c r="D2104" s="64"/>
      <c r="L2104" s="64"/>
      <c r="N2104" s="63"/>
    </row>
    <row r="2105" spans="4:14" x14ac:dyDescent="0.25">
      <c r="D2105" s="64"/>
      <c r="L2105" s="64"/>
      <c r="N2105" s="63"/>
    </row>
    <row r="2106" spans="4:14" x14ac:dyDescent="0.25">
      <c r="D2106" s="64"/>
      <c r="L2106" s="64"/>
      <c r="N2106" s="63"/>
    </row>
    <row r="2107" spans="4:14" x14ac:dyDescent="0.25">
      <c r="D2107" s="64"/>
      <c r="L2107" s="64"/>
      <c r="N2107" s="63"/>
    </row>
    <row r="2108" spans="4:14" x14ac:dyDescent="0.25">
      <c r="D2108" s="64"/>
      <c r="L2108" s="64"/>
      <c r="N2108" s="63"/>
    </row>
    <row r="2109" spans="4:14" x14ac:dyDescent="0.25">
      <c r="D2109" s="64"/>
      <c r="L2109" s="64"/>
      <c r="N2109" s="63"/>
    </row>
    <row r="2110" spans="4:14" x14ac:dyDescent="0.25">
      <c r="D2110" s="64"/>
      <c r="L2110" s="64"/>
      <c r="N2110" s="63"/>
    </row>
    <row r="2111" spans="4:14" x14ac:dyDescent="0.25">
      <c r="D2111" s="64"/>
      <c r="L2111" s="64"/>
      <c r="N2111" s="63"/>
    </row>
    <row r="2112" spans="4:14" x14ac:dyDescent="0.25">
      <c r="D2112" s="64"/>
      <c r="L2112" s="64"/>
      <c r="N2112" s="63"/>
    </row>
    <row r="2113" spans="4:14" x14ac:dyDescent="0.25">
      <c r="D2113" s="64"/>
      <c r="L2113" s="64"/>
      <c r="N2113" s="63"/>
    </row>
    <row r="2114" spans="4:14" x14ac:dyDescent="0.25">
      <c r="D2114" s="64"/>
      <c r="L2114" s="64"/>
      <c r="N2114" s="63"/>
    </row>
    <row r="2115" spans="4:14" x14ac:dyDescent="0.25">
      <c r="D2115" s="64"/>
      <c r="L2115" s="64"/>
      <c r="N2115" s="63"/>
    </row>
    <row r="2116" spans="4:14" x14ac:dyDescent="0.25">
      <c r="D2116" s="64"/>
      <c r="L2116" s="64"/>
      <c r="N2116" s="63"/>
    </row>
    <row r="2117" spans="4:14" x14ac:dyDescent="0.25">
      <c r="D2117" s="64"/>
      <c r="L2117" s="64"/>
      <c r="N2117" s="63"/>
    </row>
    <row r="2118" spans="4:14" x14ac:dyDescent="0.25">
      <c r="D2118" s="64"/>
      <c r="L2118" s="64"/>
      <c r="N2118" s="63"/>
    </row>
    <row r="2119" spans="4:14" x14ac:dyDescent="0.25">
      <c r="D2119" s="64"/>
      <c r="L2119" s="64"/>
      <c r="N2119" s="63"/>
    </row>
    <row r="2120" spans="4:14" x14ac:dyDescent="0.25">
      <c r="D2120" s="64"/>
      <c r="L2120" s="64"/>
      <c r="N2120" s="63"/>
    </row>
    <row r="2121" spans="4:14" x14ac:dyDescent="0.25">
      <c r="D2121" s="64"/>
      <c r="L2121" s="64"/>
      <c r="N2121" s="63"/>
    </row>
    <row r="2122" spans="4:14" x14ac:dyDescent="0.25">
      <c r="D2122" s="64"/>
      <c r="L2122" s="64"/>
      <c r="N2122" s="63"/>
    </row>
    <row r="2123" spans="4:14" x14ac:dyDescent="0.25">
      <c r="D2123" s="64"/>
      <c r="L2123" s="64"/>
      <c r="N2123" s="63"/>
    </row>
    <row r="2124" spans="4:14" x14ac:dyDescent="0.25">
      <c r="D2124" s="64"/>
      <c r="L2124" s="64"/>
      <c r="N2124" s="63"/>
    </row>
    <row r="2125" spans="4:14" x14ac:dyDescent="0.25">
      <c r="D2125" s="64"/>
      <c r="L2125" s="64"/>
      <c r="N2125" s="63"/>
    </row>
    <row r="2126" spans="4:14" x14ac:dyDescent="0.25">
      <c r="D2126" s="64"/>
      <c r="L2126" s="64"/>
      <c r="N2126" s="63"/>
    </row>
    <row r="2127" spans="4:14" x14ac:dyDescent="0.25">
      <c r="D2127" s="64"/>
      <c r="L2127" s="64"/>
      <c r="N2127" s="63"/>
    </row>
    <row r="2128" spans="4:14" x14ac:dyDescent="0.25">
      <c r="D2128" s="64"/>
      <c r="L2128" s="64"/>
      <c r="N2128" s="63"/>
    </row>
    <row r="2129" spans="4:14" x14ac:dyDescent="0.25">
      <c r="D2129" s="64"/>
      <c r="L2129" s="64"/>
      <c r="N2129" s="63"/>
    </row>
    <row r="2130" spans="4:14" x14ac:dyDescent="0.25">
      <c r="D2130" s="64"/>
      <c r="L2130" s="64"/>
      <c r="N2130" s="63"/>
    </row>
    <row r="2131" spans="4:14" x14ac:dyDescent="0.25">
      <c r="D2131" s="64"/>
      <c r="L2131" s="64"/>
      <c r="N2131" s="63"/>
    </row>
    <row r="2132" spans="4:14" x14ac:dyDescent="0.25">
      <c r="D2132" s="64"/>
      <c r="L2132" s="64"/>
      <c r="N2132" s="63"/>
    </row>
    <row r="2133" spans="4:14" x14ac:dyDescent="0.25">
      <c r="D2133" s="64"/>
      <c r="L2133" s="64"/>
      <c r="N2133" s="63"/>
    </row>
    <row r="2134" spans="4:14" x14ac:dyDescent="0.25">
      <c r="D2134" s="64"/>
      <c r="L2134" s="64"/>
      <c r="N2134" s="63"/>
    </row>
    <row r="2135" spans="4:14" x14ac:dyDescent="0.25">
      <c r="D2135" s="64"/>
      <c r="L2135" s="64"/>
      <c r="N2135" s="63"/>
    </row>
    <row r="2136" spans="4:14" x14ac:dyDescent="0.25">
      <c r="D2136" s="64"/>
      <c r="L2136" s="64"/>
      <c r="N2136" s="63"/>
    </row>
    <row r="2137" spans="4:14" x14ac:dyDescent="0.25">
      <c r="D2137" s="64"/>
      <c r="L2137" s="64"/>
      <c r="N2137" s="63"/>
    </row>
    <row r="2138" spans="4:14" x14ac:dyDescent="0.25">
      <c r="D2138" s="64"/>
      <c r="L2138" s="64"/>
      <c r="N2138" s="63"/>
    </row>
    <row r="2139" spans="4:14" x14ac:dyDescent="0.25">
      <c r="D2139" s="64"/>
      <c r="L2139" s="64"/>
      <c r="N2139" s="63"/>
    </row>
    <row r="2140" spans="4:14" x14ac:dyDescent="0.25">
      <c r="D2140" s="64"/>
      <c r="L2140" s="64"/>
      <c r="N2140" s="63"/>
    </row>
    <row r="2141" spans="4:14" x14ac:dyDescent="0.25">
      <c r="D2141" s="64"/>
      <c r="L2141" s="64"/>
      <c r="N2141" s="63"/>
    </row>
    <row r="2142" spans="4:14" x14ac:dyDescent="0.25">
      <c r="D2142" s="64"/>
      <c r="L2142" s="64"/>
      <c r="N2142" s="63"/>
    </row>
    <row r="2143" spans="4:14" x14ac:dyDescent="0.25">
      <c r="D2143" s="64"/>
      <c r="L2143" s="64"/>
      <c r="N2143" s="63"/>
    </row>
    <row r="2144" spans="4:14" x14ac:dyDescent="0.25">
      <c r="D2144" s="64"/>
      <c r="L2144" s="64"/>
      <c r="N2144" s="63"/>
    </row>
    <row r="2145" spans="4:14" x14ac:dyDescent="0.25">
      <c r="D2145" s="64"/>
      <c r="L2145" s="64"/>
      <c r="N2145" s="63"/>
    </row>
    <row r="2146" spans="4:14" x14ac:dyDescent="0.25">
      <c r="D2146" s="64"/>
      <c r="L2146" s="64"/>
      <c r="N2146" s="63"/>
    </row>
    <row r="2147" spans="4:14" x14ac:dyDescent="0.25">
      <c r="D2147" s="64"/>
      <c r="L2147" s="64"/>
      <c r="N2147" s="63"/>
    </row>
    <row r="2148" spans="4:14" x14ac:dyDescent="0.25">
      <c r="D2148" s="64"/>
      <c r="L2148" s="64"/>
      <c r="N2148" s="63"/>
    </row>
    <row r="2149" spans="4:14" x14ac:dyDescent="0.25">
      <c r="D2149" s="64"/>
      <c r="L2149" s="64"/>
      <c r="N2149" s="63"/>
    </row>
    <row r="2150" spans="4:14" x14ac:dyDescent="0.25">
      <c r="D2150" s="64"/>
      <c r="L2150" s="64"/>
      <c r="N2150" s="63"/>
    </row>
    <row r="2151" spans="4:14" x14ac:dyDescent="0.25">
      <c r="D2151" s="64"/>
      <c r="L2151" s="64"/>
      <c r="N2151" s="63"/>
    </row>
    <row r="2152" spans="4:14" x14ac:dyDescent="0.25">
      <c r="D2152" s="64"/>
      <c r="L2152" s="64"/>
      <c r="N2152" s="63"/>
    </row>
    <row r="2153" spans="4:14" x14ac:dyDescent="0.25">
      <c r="D2153" s="64"/>
      <c r="L2153" s="64"/>
      <c r="N2153" s="63"/>
    </row>
    <row r="2154" spans="4:14" x14ac:dyDescent="0.25">
      <c r="D2154" s="64"/>
      <c r="L2154" s="64"/>
      <c r="N2154" s="63"/>
    </row>
    <row r="2155" spans="4:14" x14ac:dyDescent="0.25">
      <c r="D2155" s="64"/>
      <c r="L2155" s="64"/>
      <c r="N2155" s="63"/>
    </row>
    <row r="2156" spans="4:14" x14ac:dyDescent="0.25">
      <c r="D2156" s="64"/>
      <c r="L2156" s="64"/>
      <c r="N2156" s="63"/>
    </row>
    <row r="2157" spans="4:14" x14ac:dyDescent="0.25">
      <c r="D2157" s="64"/>
      <c r="L2157" s="64"/>
      <c r="N2157" s="63"/>
    </row>
    <row r="2158" spans="4:14" x14ac:dyDescent="0.25">
      <c r="D2158" s="64"/>
      <c r="L2158" s="64"/>
      <c r="N2158" s="63"/>
    </row>
    <row r="2159" spans="4:14" x14ac:dyDescent="0.25">
      <c r="D2159" s="64"/>
      <c r="L2159" s="64"/>
      <c r="N2159" s="63"/>
    </row>
    <row r="2160" spans="4:14" x14ac:dyDescent="0.25">
      <c r="D2160" s="64"/>
      <c r="L2160" s="64"/>
      <c r="N2160" s="63"/>
    </row>
    <row r="2161" spans="4:14" x14ac:dyDescent="0.25">
      <c r="D2161" s="64"/>
      <c r="L2161" s="64"/>
      <c r="N2161" s="63"/>
    </row>
    <row r="2162" spans="4:14" x14ac:dyDescent="0.25">
      <c r="D2162" s="64"/>
      <c r="L2162" s="64"/>
      <c r="N2162" s="63"/>
    </row>
    <row r="2163" spans="4:14" x14ac:dyDescent="0.25">
      <c r="D2163" s="64"/>
      <c r="L2163" s="64"/>
      <c r="N2163" s="63"/>
    </row>
    <row r="2164" spans="4:14" x14ac:dyDescent="0.25">
      <c r="D2164" s="64"/>
      <c r="L2164" s="64"/>
      <c r="N2164" s="63"/>
    </row>
    <row r="2165" spans="4:14" x14ac:dyDescent="0.25">
      <c r="D2165" s="64"/>
      <c r="L2165" s="64"/>
      <c r="N2165" s="63"/>
    </row>
    <row r="2166" spans="4:14" x14ac:dyDescent="0.25">
      <c r="D2166" s="64"/>
      <c r="L2166" s="64"/>
      <c r="N2166" s="63"/>
    </row>
    <row r="2167" spans="4:14" x14ac:dyDescent="0.25">
      <c r="D2167" s="64"/>
      <c r="L2167" s="64"/>
      <c r="N2167" s="63"/>
    </row>
    <row r="2168" spans="4:14" x14ac:dyDescent="0.25">
      <c r="D2168" s="64"/>
      <c r="L2168" s="64"/>
      <c r="N2168" s="63"/>
    </row>
    <row r="2169" spans="4:14" x14ac:dyDescent="0.25">
      <c r="D2169" s="64"/>
      <c r="L2169" s="64"/>
      <c r="N2169" s="63"/>
    </row>
    <row r="2170" spans="4:14" x14ac:dyDescent="0.25">
      <c r="D2170" s="64"/>
      <c r="L2170" s="64"/>
      <c r="N2170" s="63"/>
    </row>
    <row r="2171" spans="4:14" x14ac:dyDescent="0.25">
      <c r="D2171" s="64"/>
      <c r="L2171" s="64"/>
      <c r="N2171" s="63"/>
    </row>
    <row r="2172" spans="4:14" x14ac:dyDescent="0.25">
      <c r="D2172" s="64"/>
      <c r="L2172" s="64"/>
      <c r="N2172" s="63"/>
    </row>
    <row r="2173" spans="4:14" x14ac:dyDescent="0.25">
      <c r="D2173" s="64"/>
      <c r="L2173" s="64"/>
      <c r="N2173" s="63"/>
    </row>
    <row r="2174" spans="4:14" x14ac:dyDescent="0.25">
      <c r="D2174" s="64"/>
      <c r="L2174" s="64"/>
      <c r="N2174" s="63"/>
    </row>
    <row r="2175" spans="4:14" x14ac:dyDescent="0.25">
      <c r="D2175" s="64"/>
      <c r="L2175" s="64"/>
      <c r="N2175" s="63"/>
    </row>
    <row r="2176" spans="4:14" x14ac:dyDescent="0.25">
      <c r="D2176" s="64"/>
      <c r="L2176" s="64"/>
      <c r="N2176" s="63"/>
    </row>
    <row r="2177" spans="4:14" x14ac:dyDescent="0.25">
      <c r="D2177" s="64"/>
      <c r="L2177" s="64"/>
      <c r="N2177" s="63"/>
    </row>
    <row r="2178" spans="4:14" x14ac:dyDescent="0.25">
      <c r="D2178" s="64"/>
      <c r="L2178" s="64"/>
      <c r="N2178" s="63"/>
    </row>
    <row r="2179" spans="4:14" x14ac:dyDescent="0.25">
      <c r="D2179" s="64"/>
      <c r="L2179" s="64"/>
      <c r="N2179" s="63"/>
    </row>
    <row r="2180" spans="4:14" x14ac:dyDescent="0.25">
      <c r="D2180" s="64"/>
      <c r="L2180" s="64"/>
      <c r="N2180" s="63"/>
    </row>
    <row r="2181" spans="4:14" x14ac:dyDescent="0.25">
      <c r="D2181" s="64"/>
      <c r="L2181" s="64"/>
      <c r="N2181" s="63"/>
    </row>
    <row r="2182" spans="4:14" x14ac:dyDescent="0.25">
      <c r="D2182" s="64"/>
      <c r="L2182" s="64"/>
      <c r="N2182" s="63"/>
    </row>
    <row r="2183" spans="4:14" x14ac:dyDescent="0.25">
      <c r="D2183" s="64"/>
      <c r="L2183" s="64"/>
      <c r="N2183" s="63"/>
    </row>
    <row r="2184" spans="4:14" x14ac:dyDescent="0.25">
      <c r="D2184" s="64"/>
      <c r="L2184" s="64"/>
      <c r="N2184" s="63"/>
    </row>
    <row r="2185" spans="4:14" x14ac:dyDescent="0.25">
      <c r="D2185" s="64"/>
      <c r="L2185" s="64"/>
      <c r="N2185" s="63"/>
    </row>
    <row r="2186" spans="4:14" x14ac:dyDescent="0.25">
      <c r="D2186" s="64"/>
      <c r="L2186" s="64"/>
      <c r="N2186" s="63"/>
    </row>
    <row r="2187" spans="4:14" x14ac:dyDescent="0.25">
      <c r="D2187" s="64"/>
      <c r="L2187" s="64"/>
      <c r="N2187" s="63"/>
    </row>
    <row r="2188" spans="4:14" x14ac:dyDescent="0.25">
      <c r="D2188" s="64"/>
      <c r="L2188" s="64"/>
      <c r="N2188" s="63"/>
    </row>
    <row r="2189" spans="4:14" x14ac:dyDescent="0.25">
      <c r="D2189" s="64"/>
      <c r="L2189" s="64"/>
      <c r="N2189" s="63"/>
    </row>
    <row r="2190" spans="4:14" x14ac:dyDescent="0.25">
      <c r="D2190" s="64"/>
      <c r="L2190" s="64"/>
      <c r="N2190" s="63"/>
    </row>
    <row r="2191" spans="4:14" x14ac:dyDescent="0.25">
      <c r="D2191" s="64"/>
      <c r="L2191" s="64"/>
      <c r="N2191" s="63"/>
    </row>
    <row r="2192" spans="4:14" x14ac:dyDescent="0.25">
      <c r="D2192" s="64"/>
      <c r="L2192" s="64"/>
      <c r="N2192" s="63"/>
    </row>
    <row r="2193" spans="4:14" x14ac:dyDescent="0.25">
      <c r="D2193" s="64"/>
      <c r="L2193" s="64"/>
      <c r="N2193" s="63"/>
    </row>
    <row r="2194" spans="4:14" x14ac:dyDescent="0.25">
      <c r="D2194" s="64"/>
      <c r="L2194" s="64"/>
      <c r="N2194" s="63"/>
    </row>
    <row r="2195" spans="4:14" x14ac:dyDescent="0.25">
      <c r="D2195" s="64"/>
      <c r="L2195" s="64"/>
      <c r="N2195" s="63"/>
    </row>
    <row r="2196" spans="4:14" x14ac:dyDescent="0.25">
      <c r="D2196" s="64"/>
      <c r="L2196" s="64"/>
      <c r="N2196" s="63"/>
    </row>
    <row r="2197" spans="4:14" x14ac:dyDescent="0.25">
      <c r="D2197" s="64"/>
      <c r="L2197" s="64"/>
      <c r="N2197" s="63"/>
    </row>
    <row r="2198" spans="4:14" x14ac:dyDescent="0.25">
      <c r="D2198" s="64"/>
      <c r="L2198" s="64"/>
      <c r="N2198" s="63"/>
    </row>
    <row r="2199" spans="4:14" x14ac:dyDescent="0.25">
      <c r="D2199" s="64"/>
      <c r="L2199" s="64"/>
      <c r="N2199" s="63"/>
    </row>
    <row r="2200" spans="4:14" x14ac:dyDescent="0.25">
      <c r="D2200" s="64"/>
      <c r="L2200" s="64"/>
      <c r="N2200" s="63"/>
    </row>
    <row r="2201" spans="4:14" x14ac:dyDescent="0.25">
      <c r="D2201" s="64"/>
      <c r="L2201" s="64"/>
      <c r="N2201" s="63"/>
    </row>
    <row r="2202" spans="4:14" x14ac:dyDescent="0.25">
      <c r="D2202" s="64"/>
      <c r="L2202" s="64"/>
      <c r="N2202" s="63"/>
    </row>
    <row r="2203" spans="4:14" x14ac:dyDescent="0.25">
      <c r="D2203" s="64"/>
      <c r="L2203" s="64"/>
      <c r="N2203" s="63"/>
    </row>
    <row r="2204" spans="4:14" x14ac:dyDescent="0.25">
      <c r="D2204" s="64"/>
      <c r="L2204" s="64"/>
      <c r="N2204" s="63"/>
    </row>
    <row r="2205" spans="4:14" x14ac:dyDescent="0.25">
      <c r="D2205" s="64"/>
      <c r="L2205" s="64"/>
      <c r="N2205" s="63"/>
    </row>
    <row r="2206" spans="4:14" x14ac:dyDescent="0.25">
      <c r="D2206" s="64"/>
      <c r="L2206" s="64"/>
      <c r="N2206" s="63"/>
    </row>
    <row r="2207" spans="4:14" x14ac:dyDescent="0.25">
      <c r="D2207" s="64"/>
      <c r="L2207" s="64"/>
      <c r="N2207" s="63"/>
    </row>
    <row r="2208" spans="4:14" x14ac:dyDescent="0.25">
      <c r="D2208" s="64"/>
      <c r="L2208" s="64"/>
      <c r="N2208" s="63"/>
    </row>
    <row r="2209" spans="4:14" x14ac:dyDescent="0.25">
      <c r="D2209" s="64"/>
      <c r="L2209" s="64"/>
      <c r="N2209" s="63"/>
    </row>
    <row r="2210" spans="4:14" x14ac:dyDescent="0.25">
      <c r="D2210" s="64"/>
      <c r="L2210" s="64"/>
      <c r="N2210" s="63"/>
    </row>
    <row r="2211" spans="4:14" x14ac:dyDescent="0.25">
      <c r="D2211" s="64"/>
      <c r="L2211" s="64"/>
      <c r="N2211" s="63"/>
    </row>
    <row r="2212" spans="4:14" x14ac:dyDescent="0.25">
      <c r="D2212" s="64"/>
      <c r="L2212" s="64"/>
      <c r="N2212" s="63"/>
    </row>
    <row r="2213" spans="4:14" x14ac:dyDescent="0.25">
      <c r="D2213" s="64"/>
      <c r="L2213" s="64"/>
      <c r="N2213" s="63"/>
    </row>
    <row r="2214" spans="4:14" x14ac:dyDescent="0.25">
      <c r="D2214" s="64"/>
      <c r="L2214" s="64"/>
      <c r="N2214" s="63"/>
    </row>
    <row r="2215" spans="4:14" x14ac:dyDescent="0.25">
      <c r="D2215" s="64"/>
      <c r="L2215" s="64"/>
      <c r="N2215" s="63"/>
    </row>
    <row r="2216" spans="4:14" x14ac:dyDescent="0.25">
      <c r="D2216" s="64"/>
      <c r="L2216" s="64"/>
      <c r="N2216" s="63"/>
    </row>
    <row r="2217" spans="4:14" x14ac:dyDescent="0.25">
      <c r="D2217" s="64"/>
      <c r="L2217" s="64"/>
      <c r="N2217" s="63"/>
    </row>
    <row r="2218" spans="4:14" x14ac:dyDescent="0.25">
      <c r="D2218" s="64"/>
      <c r="L2218" s="64"/>
      <c r="N2218" s="63"/>
    </row>
    <row r="2219" spans="4:14" x14ac:dyDescent="0.25">
      <c r="D2219" s="64"/>
      <c r="L2219" s="64"/>
      <c r="N2219" s="63"/>
    </row>
    <row r="2220" spans="4:14" x14ac:dyDescent="0.25">
      <c r="D2220" s="64"/>
      <c r="L2220" s="64"/>
      <c r="N2220" s="63"/>
    </row>
    <row r="2221" spans="4:14" x14ac:dyDescent="0.25">
      <c r="D2221" s="64"/>
      <c r="L2221" s="64"/>
      <c r="N2221" s="63"/>
    </row>
    <row r="2222" spans="4:14" x14ac:dyDescent="0.25">
      <c r="D2222" s="64"/>
      <c r="L2222" s="64"/>
      <c r="N2222" s="63"/>
    </row>
    <row r="2223" spans="4:14" x14ac:dyDescent="0.25">
      <c r="D2223" s="64"/>
      <c r="L2223" s="64"/>
      <c r="N2223" s="63"/>
    </row>
    <row r="2224" spans="4:14" x14ac:dyDescent="0.25">
      <c r="D2224" s="64"/>
      <c r="L2224" s="64"/>
      <c r="N2224" s="63"/>
    </row>
    <row r="2225" spans="4:14" x14ac:dyDescent="0.25">
      <c r="D2225" s="64"/>
      <c r="L2225" s="64"/>
      <c r="N2225" s="63"/>
    </row>
    <row r="2226" spans="4:14" x14ac:dyDescent="0.25">
      <c r="D2226" s="64"/>
      <c r="L2226" s="64"/>
      <c r="N2226" s="63"/>
    </row>
    <row r="2227" spans="4:14" x14ac:dyDescent="0.25">
      <c r="D2227" s="64"/>
      <c r="L2227" s="64"/>
      <c r="N2227" s="63"/>
    </row>
    <row r="2228" spans="4:14" x14ac:dyDescent="0.25">
      <c r="D2228" s="64"/>
      <c r="L2228" s="64"/>
      <c r="N2228" s="63"/>
    </row>
    <row r="2229" spans="4:14" x14ac:dyDescent="0.25">
      <c r="D2229" s="64"/>
      <c r="L2229" s="64"/>
      <c r="N2229" s="63"/>
    </row>
    <row r="2230" spans="4:14" x14ac:dyDescent="0.25">
      <c r="D2230" s="64"/>
      <c r="L2230" s="64"/>
      <c r="N2230" s="63"/>
    </row>
    <row r="2231" spans="4:14" x14ac:dyDescent="0.25">
      <c r="D2231" s="64"/>
      <c r="L2231" s="64"/>
      <c r="N2231" s="63"/>
    </row>
    <row r="2232" spans="4:14" x14ac:dyDescent="0.25">
      <c r="D2232" s="64"/>
      <c r="L2232" s="64"/>
      <c r="N2232" s="63"/>
    </row>
    <row r="2233" spans="4:14" x14ac:dyDescent="0.25">
      <c r="D2233" s="64"/>
      <c r="L2233" s="64"/>
      <c r="N2233" s="63"/>
    </row>
    <row r="2234" spans="4:14" x14ac:dyDescent="0.25">
      <c r="D2234" s="64"/>
      <c r="L2234" s="64"/>
      <c r="N2234" s="63"/>
    </row>
    <row r="2235" spans="4:14" x14ac:dyDescent="0.25">
      <c r="D2235" s="64"/>
      <c r="L2235" s="64"/>
      <c r="N2235" s="63"/>
    </row>
    <row r="2236" spans="4:14" x14ac:dyDescent="0.25">
      <c r="D2236" s="64"/>
      <c r="L2236" s="64"/>
      <c r="N2236" s="63"/>
    </row>
    <row r="2237" spans="4:14" x14ac:dyDescent="0.25">
      <c r="D2237" s="64"/>
      <c r="L2237" s="64"/>
      <c r="N2237" s="63"/>
    </row>
    <row r="2238" spans="4:14" x14ac:dyDescent="0.25">
      <c r="D2238" s="64"/>
      <c r="L2238" s="64"/>
      <c r="N2238" s="63"/>
    </row>
    <row r="2239" spans="4:14" x14ac:dyDescent="0.25">
      <c r="D2239" s="64"/>
      <c r="L2239" s="64"/>
      <c r="N2239" s="63"/>
    </row>
    <row r="2240" spans="4:14" x14ac:dyDescent="0.25">
      <c r="D2240" s="64"/>
      <c r="L2240" s="64"/>
      <c r="N2240" s="63"/>
    </row>
    <row r="2241" spans="4:14" x14ac:dyDescent="0.25">
      <c r="D2241" s="64"/>
      <c r="L2241" s="64"/>
      <c r="N2241" s="63"/>
    </row>
    <row r="2242" spans="4:14" x14ac:dyDescent="0.25">
      <c r="D2242" s="64"/>
      <c r="L2242" s="64"/>
      <c r="N2242" s="63"/>
    </row>
    <row r="2243" spans="4:14" x14ac:dyDescent="0.25">
      <c r="D2243" s="64"/>
      <c r="L2243" s="64"/>
      <c r="N2243" s="63"/>
    </row>
    <row r="2244" spans="4:14" x14ac:dyDescent="0.25">
      <c r="D2244" s="64"/>
      <c r="L2244" s="64"/>
      <c r="N2244" s="63"/>
    </row>
    <row r="2245" spans="4:14" x14ac:dyDescent="0.25">
      <c r="D2245" s="64"/>
      <c r="L2245" s="64"/>
      <c r="N2245" s="63"/>
    </row>
    <row r="2246" spans="4:14" x14ac:dyDescent="0.25">
      <c r="D2246" s="64"/>
      <c r="L2246" s="64"/>
      <c r="N2246" s="63"/>
    </row>
    <row r="2247" spans="4:14" x14ac:dyDescent="0.25">
      <c r="D2247" s="64"/>
      <c r="L2247" s="64"/>
      <c r="N2247" s="63"/>
    </row>
    <row r="2248" spans="4:14" x14ac:dyDescent="0.25">
      <c r="D2248" s="64"/>
      <c r="L2248" s="64"/>
      <c r="N2248" s="63"/>
    </row>
    <row r="2249" spans="4:14" x14ac:dyDescent="0.25">
      <c r="D2249" s="64"/>
      <c r="L2249" s="64"/>
      <c r="N2249" s="63"/>
    </row>
    <row r="2250" spans="4:14" x14ac:dyDescent="0.25">
      <c r="D2250" s="64"/>
      <c r="L2250" s="64"/>
      <c r="N2250" s="63"/>
    </row>
    <row r="2251" spans="4:14" x14ac:dyDescent="0.25">
      <c r="D2251" s="64"/>
      <c r="L2251" s="64"/>
      <c r="N2251" s="63"/>
    </row>
    <row r="2252" spans="4:14" x14ac:dyDescent="0.25">
      <c r="D2252" s="64"/>
      <c r="L2252" s="64"/>
      <c r="N2252" s="63"/>
    </row>
    <row r="2253" spans="4:14" x14ac:dyDescent="0.25">
      <c r="D2253" s="64"/>
      <c r="L2253" s="64"/>
      <c r="N2253" s="63"/>
    </row>
    <row r="2254" spans="4:14" x14ac:dyDescent="0.25">
      <c r="D2254" s="64"/>
      <c r="L2254" s="64"/>
      <c r="N2254" s="63"/>
    </row>
    <row r="2255" spans="4:14" x14ac:dyDescent="0.25">
      <c r="D2255" s="64"/>
      <c r="L2255" s="64"/>
      <c r="N2255" s="63"/>
    </row>
    <row r="2256" spans="4:14" x14ac:dyDescent="0.25">
      <c r="D2256" s="64"/>
      <c r="L2256" s="64"/>
      <c r="N2256" s="63"/>
    </row>
    <row r="2257" spans="4:14" x14ac:dyDescent="0.25">
      <c r="D2257" s="64"/>
      <c r="L2257" s="64"/>
      <c r="N2257" s="63"/>
    </row>
    <row r="2258" spans="4:14" x14ac:dyDescent="0.25">
      <c r="D2258" s="64"/>
      <c r="L2258" s="64"/>
      <c r="N2258" s="63"/>
    </row>
    <row r="2259" spans="4:14" x14ac:dyDescent="0.25">
      <c r="D2259" s="64"/>
      <c r="L2259" s="64"/>
      <c r="N2259" s="63"/>
    </row>
    <row r="2260" spans="4:14" x14ac:dyDescent="0.25">
      <c r="D2260" s="64"/>
      <c r="L2260" s="64"/>
      <c r="N2260" s="63"/>
    </row>
    <row r="2261" spans="4:14" x14ac:dyDescent="0.25">
      <c r="D2261" s="64"/>
      <c r="L2261" s="64"/>
      <c r="N2261" s="63"/>
    </row>
    <row r="2262" spans="4:14" x14ac:dyDescent="0.25">
      <c r="D2262" s="64"/>
      <c r="L2262" s="64"/>
      <c r="N2262" s="63"/>
    </row>
    <row r="2263" spans="4:14" x14ac:dyDescent="0.25">
      <c r="D2263" s="64"/>
      <c r="L2263" s="64"/>
      <c r="N2263" s="63"/>
    </row>
    <row r="2264" spans="4:14" x14ac:dyDescent="0.25">
      <c r="D2264" s="64"/>
      <c r="L2264" s="64"/>
      <c r="N2264" s="63"/>
    </row>
    <row r="2265" spans="4:14" x14ac:dyDescent="0.25">
      <c r="D2265" s="64"/>
      <c r="L2265" s="64"/>
      <c r="N2265" s="63"/>
    </row>
    <row r="2266" spans="4:14" x14ac:dyDescent="0.25">
      <c r="D2266" s="64"/>
      <c r="L2266" s="64"/>
      <c r="N2266" s="63"/>
    </row>
    <row r="2267" spans="4:14" x14ac:dyDescent="0.25">
      <c r="D2267" s="64"/>
      <c r="L2267" s="64"/>
      <c r="N2267" s="63"/>
    </row>
    <row r="2268" spans="4:14" x14ac:dyDescent="0.25">
      <c r="D2268" s="64"/>
      <c r="L2268" s="64"/>
      <c r="N2268" s="63"/>
    </row>
    <row r="2269" spans="4:14" x14ac:dyDescent="0.25">
      <c r="D2269" s="64"/>
      <c r="L2269" s="64"/>
      <c r="N2269" s="63"/>
    </row>
    <row r="2270" spans="4:14" x14ac:dyDescent="0.25">
      <c r="D2270" s="64"/>
      <c r="L2270" s="64"/>
      <c r="N2270" s="63"/>
    </row>
    <row r="2271" spans="4:14" x14ac:dyDescent="0.25">
      <c r="D2271" s="64"/>
      <c r="L2271" s="64"/>
      <c r="N2271" s="63"/>
    </row>
    <row r="2272" spans="4:14" x14ac:dyDescent="0.25">
      <c r="D2272" s="64"/>
      <c r="L2272" s="64"/>
      <c r="N2272" s="63"/>
    </row>
    <row r="2273" spans="4:14" x14ac:dyDescent="0.25">
      <c r="D2273" s="64"/>
      <c r="L2273" s="64"/>
      <c r="N2273" s="63"/>
    </row>
    <row r="2274" spans="4:14" x14ac:dyDescent="0.25">
      <c r="D2274" s="64"/>
      <c r="L2274" s="64"/>
      <c r="N2274" s="63"/>
    </row>
    <row r="2275" spans="4:14" x14ac:dyDescent="0.25">
      <c r="D2275" s="64"/>
      <c r="L2275" s="64"/>
      <c r="N2275" s="63"/>
    </row>
    <row r="2276" spans="4:14" x14ac:dyDescent="0.25">
      <c r="D2276" s="64"/>
      <c r="L2276" s="64"/>
      <c r="N2276" s="63"/>
    </row>
    <row r="2277" spans="4:14" x14ac:dyDescent="0.25">
      <c r="D2277" s="64"/>
      <c r="L2277" s="64"/>
      <c r="N2277" s="63"/>
    </row>
    <row r="2278" spans="4:14" x14ac:dyDescent="0.25">
      <c r="D2278" s="64"/>
      <c r="L2278" s="64"/>
      <c r="N2278" s="63"/>
    </row>
    <row r="2279" spans="4:14" x14ac:dyDescent="0.25">
      <c r="D2279" s="64"/>
      <c r="L2279" s="64"/>
      <c r="N2279" s="63"/>
    </row>
    <row r="2280" spans="4:14" x14ac:dyDescent="0.25">
      <c r="D2280" s="64"/>
      <c r="L2280" s="64"/>
      <c r="N2280" s="63"/>
    </row>
    <row r="2281" spans="4:14" x14ac:dyDescent="0.25">
      <c r="D2281" s="64"/>
      <c r="L2281" s="64"/>
      <c r="N2281" s="63"/>
    </row>
    <row r="2282" spans="4:14" x14ac:dyDescent="0.25">
      <c r="D2282" s="64"/>
      <c r="L2282" s="64"/>
      <c r="N2282" s="63"/>
    </row>
    <row r="2283" spans="4:14" x14ac:dyDescent="0.25">
      <c r="D2283" s="64"/>
      <c r="L2283" s="64"/>
      <c r="N2283" s="63"/>
    </row>
    <row r="2284" spans="4:14" x14ac:dyDescent="0.25">
      <c r="D2284" s="64"/>
      <c r="L2284" s="64"/>
      <c r="N2284" s="63"/>
    </row>
    <row r="2285" spans="4:14" x14ac:dyDescent="0.25">
      <c r="D2285" s="64"/>
      <c r="L2285" s="64"/>
      <c r="N2285" s="63"/>
    </row>
    <row r="2286" spans="4:14" x14ac:dyDescent="0.25">
      <c r="D2286" s="64"/>
      <c r="L2286" s="64"/>
      <c r="N2286" s="63"/>
    </row>
    <row r="2287" spans="4:14" x14ac:dyDescent="0.25">
      <c r="D2287" s="64"/>
      <c r="L2287" s="64"/>
      <c r="N2287" s="63"/>
    </row>
    <row r="2288" spans="4:14" x14ac:dyDescent="0.25">
      <c r="D2288" s="64"/>
      <c r="L2288" s="64"/>
      <c r="N2288" s="63"/>
    </row>
    <row r="2289" spans="4:14" x14ac:dyDescent="0.25">
      <c r="D2289" s="64"/>
      <c r="L2289" s="64"/>
      <c r="N2289" s="63"/>
    </row>
    <row r="2290" spans="4:14" x14ac:dyDescent="0.25">
      <c r="D2290" s="64"/>
      <c r="L2290" s="64"/>
      <c r="N2290" s="63"/>
    </row>
    <row r="2291" spans="4:14" x14ac:dyDescent="0.25">
      <c r="D2291" s="64"/>
      <c r="L2291" s="64"/>
      <c r="N2291" s="63"/>
    </row>
    <row r="2292" spans="4:14" x14ac:dyDescent="0.25">
      <c r="D2292" s="64"/>
      <c r="L2292" s="64"/>
      <c r="N2292" s="63"/>
    </row>
    <row r="2293" spans="4:14" x14ac:dyDescent="0.25">
      <c r="D2293" s="64"/>
      <c r="L2293" s="64"/>
      <c r="N2293" s="63"/>
    </row>
    <row r="2294" spans="4:14" x14ac:dyDescent="0.25">
      <c r="D2294" s="64"/>
      <c r="L2294" s="64"/>
      <c r="N2294" s="63"/>
    </row>
    <row r="2295" spans="4:14" x14ac:dyDescent="0.25">
      <c r="D2295" s="64"/>
      <c r="L2295" s="64"/>
      <c r="N2295" s="63"/>
    </row>
    <row r="2296" spans="4:14" x14ac:dyDescent="0.25">
      <c r="D2296" s="64"/>
      <c r="L2296" s="64"/>
      <c r="N2296" s="63"/>
    </row>
    <row r="2297" spans="4:14" x14ac:dyDescent="0.25">
      <c r="D2297" s="64"/>
      <c r="L2297" s="64"/>
      <c r="N2297" s="63"/>
    </row>
    <row r="2298" spans="4:14" x14ac:dyDescent="0.25">
      <c r="D2298" s="64"/>
      <c r="L2298" s="64"/>
      <c r="N2298" s="63"/>
    </row>
    <row r="2299" spans="4:14" x14ac:dyDescent="0.25">
      <c r="D2299" s="64"/>
      <c r="L2299" s="64"/>
      <c r="N2299" s="63"/>
    </row>
    <row r="2300" spans="4:14" x14ac:dyDescent="0.25">
      <c r="D2300" s="64"/>
      <c r="L2300" s="64"/>
      <c r="N2300" s="63"/>
    </row>
    <row r="2301" spans="4:14" x14ac:dyDescent="0.25">
      <c r="D2301" s="64"/>
      <c r="L2301" s="64"/>
      <c r="N2301" s="63"/>
    </row>
    <row r="2302" spans="4:14" x14ac:dyDescent="0.25">
      <c r="D2302" s="64"/>
      <c r="L2302" s="64"/>
      <c r="N2302" s="63"/>
    </row>
    <row r="2303" spans="4:14" x14ac:dyDescent="0.25">
      <c r="D2303" s="64"/>
      <c r="L2303" s="64"/>
      <c r="N2303" s="63"/>
    </row>
    <row r="2304" spans="4:14" x14ac:dyDescent="0.25">
      <c r="D2304" s="64"/>
      <c r="L2304" s="64"/>
      <c r="N2304" s="63"/>
    </row>
    <row r="2305" spans="4:14" x14ac:dyDescent="0.25">
      <c r="D2305" s="64"/>
      <c r="L2305" s="64"/>
      <c r="N2305" s="63"/>
    </row>
    <row r="2306" spans="4:14" x14ac:dyDescent="0.25">
      <c r="D2306" s="64"/>
      <c r="L2306" s="64"/>
      <c r="N2306" s="63"/>
    </row>
    <row r="2307" spans="4:14" x14ac:dyDescent="0.25">
      <c r="D2307" s="64"/>
      <c r="L2307" s="64"/>
      <c r="N2307" s="63"/>
    </row>
    <row r="2308" spans="4:14" x14ac:dyDescent="0.25">
      <c r="D2308" s="64"/>
      <c r="L2308" s="64"/>
      <c r="N2308" s="63"/>
    </row>
    <row r="2309" spans="4:14" x14ac:dyDescent="0.25">
      <c r="D2309" s="64"/>
      <c r="L2309" s="64"/>
      <c r="N2309" s="63"/>
    </row>
    <row r="2310" spans="4:14" x14ac:dyDescent="0.25">
      <c r="D2310" s="64"/>
      <c r="L2310" s="64"/>
      <c r="N2310" s="63"/>
    </row>
    <row r="2311" spans="4:14" x14ac:dyDescent="0.25">
      <c r="D2311" s="64"/>
      <c r="L2311" s="64"/>
      <c r="N2311" s="63"/>
    </row>
    <row r="2312" spans="4:14" x14ac:dyDescent="0.25">
      <c r="D2312" s="64"/>
      <c r="L2312" s="64"/>
      <c r="N2312" s="63"/>
    </row>
    <row r="2313" spans="4:14" x14ac:dyDescent="0.25">
      <c r="D2313" s="64"/>
      <c r="L2313" s="64"/>
      <c r="N2313" s="63"/>
    </row>
    <row r="2314" spans="4:14" x14ac:dyDescent="0.25">
      <c r="D2314" s="64"/>
      <c r="L2314" s="64"/>
      <c r="N2314" s="63"/>
    </row>
    <row r="2315" spans="4:14" x14ac:dyDescent="0.25">
      <c r="D2315" s="64"/>
      <c r="L2315" s="64"/>
      <c r="N2315" s="63"/>
    </row>
    <row r="2316" spans="4:14" x14ac:dyDescent="0.25">
      <c r="D2316" s="64"/>
      <c r="L2316" s="64"/>
      <c r="N2316" s="63"/>
    </row>
    <row r="2317" spans="4:14" x14ac:dyDescent="0.25">
      <c r="D2317" s="64"/>
      <c r="L2317" s="64"/>
      <c r="N2317" s="63"/>
    </row>
    <row r="2318" spans="4:14" x14ac:dyDescent="0.25">
      <c r="D2318" s="64"/>
      <c r="L2318" s="64"/>
      <c r="N2318" s="63"/>
    </row>
    <row r="2319" spans="4:14" x14ac:dyDescent="0.25">
      <c r="D2319" s="64"/>
      <c r="L2319" s="64"/>
      <c r="N2319" s="63"/>
    </row>
    <row r="2320" spans="4:14" x14ac:dyDescent="0.25">
      <c r="D2320" s="64"/>
      <c r="L2320" s="64"/>
      <c r="N2320" s="63"/>
    </row>
    <row r="2321" spans="4:14" x14ac:dyDescent="0.25">
      <c r="D2321" s="64"/>
      <c r="L2321" s="64"/>
      <c r="N2321" s="63"/>
    </row>
    <row r="2322" spans="4:14" x14ac:dyDescent="0.25">
      <c r="D2322" s="64"/>
      <c r="L2322" s="64"/>
      <c r="N2322" s="63"/>
    </row>
    <row r="2323" spans="4:14" x14ac:dyDescent="0.25">
      <c r="D2323" s="64"/>
      <c r="L2323" s="64"/>
      <c r="N2323" s="63"/>
    </row>
    <row r="2324" spans="4:14" x14ac:dyDescent="0.25">
      <c r="D2324" s="64"/>
      <c r="L2324" s="64"/>
      <c r="N2324" s="63"/>
    </row>
    <row r="2325" spans="4:14" x14ac:dyDescent="0.25">
      <c r="D2325" s="64"/>
      <c r="L2325" s="64"/>
      <c r="N2325" s="63"/>
    </row>
    <row r="2326" spans="4:14" x14ac:dyDescent="0.25">
      <c r="D2326" s="64"/>
      <c r="L2326" s="64"/>
      <c r="N2326" s="63"/>
    </row>
    <row r="2327" spans="4:14" x14ac:dyDescent="0.25">
      <c r="D2327" s="64"/>
      <c r="L2327" s="64"/>
      <c r="N2327" s="63"/>
    </row>
    <row r="2328" spans="4:14" x14ac:dyDescent="0.25">
      <c r="D2328" s="64"/>
      <c r="L2328" s="64"/>
      <c r="N2328" s="63"/>
    </row>
    <row r="2329" spans="4:14" x14ac:dyDescent="0.25">
      <c r="D2329" s="64"/>
      <c r="L2329" s="64"/>
      <c r="N2329" s="63"/>
    </row>
    <row r="2330" spans="4:14" x14ac:dyDescent="0.25">
      <c r="D2330" s="64"/>
      <c r="L2330" s="64"/>
      <c r="N2330" s="63"/>
    </row>
    <row r="2331" spans="4:14" x14ac:dyDescent="0.25">
      <c r="D2331" s="64"/>
      <c r="L2331" s="64"/>
      <c r="N2331" s="63"/>
    </row>
    <row r="2332" spans="4:14" x14ac:dyDescent="0.25">
      <c r="D2332" s="64"/>
      <c r="L2332" s="64"/>
      <c r="N2332" s="63"/>
    </row>
    <row r="2333" spans="4:14" x14ac:dyDescent="0.25">
      <c r="D2333" s="64"/>
      <c r="L2333" s="64"/>
      <c r="N2333" s="63"/>
    </row>
    <row r="2334" spans="4:14" x14ac:dyDescent="0.25">
      <c r="D2334" s="64"/>
      <c r="L2334" s="64"/>
      <c r="N2334" s="63"/>
    </row>
    <row r="2335" spans="4:14" x14ac:dyDescent="0.25">
      <c r="D2335" s="64"/>
      <c r="L2335" s="64"/>
      <c r="N2335" s="63"/>
    </row>
    <row r="2336" spans="4:14" x14ac:dyDescent="0.25">
      <c r="D2336" s="64"/>
      <c r="L2336" s="64"/>
      <c r="N2336" s="63"/>
    </row>
    <row r="2337" spans="4:14" x14ac:dyDescent="0.25">
      <c r="D2337" s="64"/>
      <c r="L2337" s="64"/>
      <c r="N2337" s="63"/>
    </row>
    <row r="2338" spans="4:14" x14ac:dyDescent="0.25">
      <c r="D2338" s="64"/>
      <c r="L2338" s="64"/>
      <c r="N2338" s="63"/>
    </row>
    <row r="2339" spans="4:14" x14ac:dyDescent="0.25">
      <c r="D2339" s="64"/>
      <c r="L2339" s="64"/>
      <c r="N2339" s="63"/>
    </row>
    <row r="2340" spans="4:14" x14ac:dyDescent="0.25">
      <c r="D2340" s="64"/>
      <c r="L2340" s="64"/>
      <c r="N2340" s="63"/>
    </row>
    <row r="2341" spans="4:14" x14ac:dyDescent="0.25">
      <c r="D2341" s="64"/>
      <c r="L2341" s="64"/>
      <c r="N2341" s="63"/>
    </row>
    <row r="2342" spans="4:14" x14ac:dyDescent="0.25">
      <c r="D2342" s="64"/>
      <c r="L2342" s="64"/>
      <c r="N2342" s="63"/>
    </row>
    <row r="2343" spans="4:14" x14ac:dyDescent="0.25">
      <c r="D2343" s="64"/>
      <c r="L2343" s="64"/>
      <c r="N2343" s="63"/>
    </row>
    <row r="2344" spans="4:14" x14ac:dyDescent="0.25">
      <c r="D2344" s="64"/>
      <c r="L2344" s="64"/>
      <c r="N2344" s="63"/>
    </row>
    <row r="2345" spans="4:14" x14ac:dyDescent="0.25">
      <c r="D2345" s="64"/>
      <c r="L2345" s="64"/>
      <c r="N2345" s="63"/>
    </row>
    <row r="2346" spans="4:14" x14ac:dyDescent="0.25">
      <c r="D2346" s="64"/>
      <c r="L2346" s="64"/>
      <c r="N2346" s="63"/>
    </row>
    <row r="2347" spans="4:14" x14ac:dyDescent="0.25">
      <c r="D2347" s="64"/>
      <c r="L2347" s="64"/>
      <c r="N2347" s="63"/>
    </row>
    <row r="2348" spans="4:14" x14ac:dyDescent="0.25">
      <c r="D2348" s="64"/>
      <c r="L2348" s="64"/>
      <c r="N2348" s="63"/>
    </row>
    <row r="2349" spans="4:14" x14ac:dyDescent="0.25">
      <c r="D2349" s="64"/>
      <c r="L2349" s="64"/>
      <c r="N2349" s="63"/>
    </row>
    <row r="2350" spans="4:14" x14ac:dyDescent="0.25">
      <c r="D2350" s="64"/>
      <c r="L2350" s="64"/>
      <c r="N2350" s="63"/>
    </row>
    <row r="2351" spans="4:14" x14ac:dyDescent="0.25">
      <c r="D2351" s="64"/>
      <c r="L2351" s="64"/>
      <c r="N2351" s="63"/>
    </row>
    <row r="2352" spans="4:14" x14ac:dyDescent="0.25">
      <c r="D2352" s="64"/>
      <c r="L2352" s="64"/>
      <c r="N2352" s="63"/>
    </row>
    <row r="2353" spans="4:14" x14ac:dyDescent="0.25">
      <c r="D2353" s="64"/>
      <c r="L2353" s="64"/>
      <c r="N2353" s="63"/>
    </row>
    <row r="2354" spans="4:14" x14ac:dyDescent="0.25">
      <c r="D2354" s="64"/>
      <c r="L2354" s="64"/>
      <c r="N2354" s="63"/>
    </row>
    <row r="2355" spans="4:14" x14ac:dyDescent="0.25">
      <c r="D2355" s="64"/>
      <c r="L2355" s="64"/>
      <c r="N2355" s="63"/>
    </row>
    <row r="2356" spans="4:14" x14ac:dyDescent="0.25">
      <c r="D2356" s="64"/>
      <c r="L2356" s="64"/>
      <c r="N2356" s="63"/>
    </row>
    <row r="2357" spans="4:14" x14ac:dyDescent="0.25">
      <c r="D2357" s="64"/>
      <c r="L2357" s="64"/>
      <c r="N2357" s="63"/>
    </row>
    <row r="2358" spans="4:14" x14ac:dyDescent="0.25">
      <c r="D2358" s="64"/>
      <c r="L2358" s="64"/>
      <c r="N2358" s="63"/>
    </row>
    <row r="2359" spans="4:14" x14ac:dyDescent="0.25">
      <c r="D2359" s="64"/>
      <c r="L2359" s="64"/>
      <c r="N2359" s="63"/>
    </row>
    <row r="2360" spans="4:14" x14ac:dyDescent="0.25">
      <c r="D2360" s="64"/>
      <c r="L2360" s="64"/>
      <c r="N2360" s="63"/>
    </row>
    <row r="2361" spans="4:14" x14ac:dyDescent="0.25">
      <c r="D2361" s="64"/>
      <c r="L2361" s="64"/>
      <c r="N2361" s="63"/>
    </row>
    <row r="2362" spans="4:14" x14ac:dyDescent="0.25">
      <c r="D2362" s="64"/>
      <c r="L2362" s="64"/>
      <c r="N2362" s="63"/>
    </row>
    <row r="2363" spans="4:14" x14ac:dyDescent="0.25">
      <c r="D2363" s="64"/>
      <c r="L2363" s="64"/>
      <c r="N2363" s="63"/>
    </row>
    <row r="2364" spans="4:14" x14ac:dyDescent="0.25">
      <c r="D2364" s="64"/>
      <c r="L2364" s="64"/>
      <c r="N2364" s="63"/>
    </row>
    <row r="2365" spans="4:14" x14ac:dyDescent="0.25">
      <c r="D2365" s="64"/>
      <c r="L2365" s="64"/>
      <c r="N2365" s="63"/>
    </row>
    <row r="2366" spans="4:14" x14ac:dyDescent="0.25">
      <c r="D2366" s="64"/>
      <c r="L2366" s="64"/>
      <c r="N2366" s="63"/>
    </row>
    <row r="2367" spans="4:14" x14ac:dyDescent="0.25">
      <c r="D2367" s="64"/>
      <c r="L2367" s="64"/>
      <c r="N2367" s="63"/>
    </row>
    <row r="2368" spans="4:14" x14ac:dyDescent="0.25">
      <c r="D2368" s="64"/>
      <c r="L2368" s="64"/>
      <c r="N2368" s="63"/>
    </row>
    <row r="2369" spans="4:14" x14ac:dyDescent="0.25">
      <c r="D2369" s="64"/>
      <c r="L2369" s="64"/>
      <c r="N2369" s="63"/>
    </row>
    <row r="2370" spans="4:14" x14ac:dyDescent="0.25">
      <c r="D2370" s="64"/>
      <c r="L2370" s="64"/>
      <c r="N2370" s="63"/>
    </row>
    <row r="2371" spans="4:14" x14ac:dyDescent="0.25">
      <c r="D2371" s="64"/>
      <c r="L2371" s="64"/>
      <c r="N2371" s="63"/>
    </row>
    <row r="2372" spans="4:14" x14ac:dyDescent="0.25">
      <c r="D2372" s="64"/>
      <c r="L2372" s="64"/>
      <c r="N2372" s="63"/>
    </row>
    <row r="2373" spans="4:14" x14ac:dyDescent="0.25">
      <c r="D2373" s="64"/>
      <c r="L2373" s="64"/>
      <c r="N2373" s="63"/>
    </row>
    <row r="2374" spans="4:14" x14ac:dyDescent="0.25">
      <c r="D2374" s="64"/>
      <c r="L2374" s="64"/>
      <c r="N2374" s="63"/>
    </row>
    <row r="2375" spans="4:14" x14ac:dyDescent="0.25">
      <c r="D2375" s="64"/>
      <c r="L2375" s="64"/>
      <c r="N2375" s="63"/>
    </row>
    <row r="2376" spans="4:14" x14ac:dyDescent="0.25">
      <c r="D2376" s="64"/>
      <c r="L2376" s="64"/>
      <c r="N2376" s="63"/>
    </row>
    <row r="2377" spans="4:14" x14ac:dyDescent="0.25">
      <c r="D2377" s="64"/>
      <c r="L2377" s="64"/>
      <c r="N2377" s="63"/>
    </row>
    <row r="2378" spans="4:14" x14ac:dyDescent="0.25">
      <c r="D2378" s="64"/>
      <c r="L2378" s="64"/>
      <c r="N2378" s="63"/>
    </row>
    <row r="2379" spans="4:14" x14ac:dyDescent="0.25">
      <c r="D2379" s="64"/>
      <c r="L2379" s="64"/>
      <c r="N2379" s="63"/>
    </row>
    <row r="2380" spans="4:14" x14ac:dyDescent="0.25">
      <c r="D2380" s="64"/>
      <c r="L2380" s="64"/>
      <c r="N2380" s="63"/>
    </row>
    <row r="2381" spans="4:14" x14ac:dyDescent="0.25">
      <c r="D2381" s="64"/>
      <c r="L2381" s="64"/>
      <c r="N2381" s="63"/>
    </row>
    <row r="2382" spans="4:14" x14ac:dyDescent="0.25">
      <c r="D2382" s="64"/>
      <c r="L2382" s="64"/>
      <c r="N2382" s="63"/>
    </row>
    <row r="2383" spans="4:14" x14ac:dyDescent="0.25">
      <c r="D2383" s="64"/>
      <c r="L2383" s="64"/>
      <c r="N2383" s="63"/>
    </row>
    <row r="2384" spans="4:14" x14ac:dyDescent="0.25">
      <c r="D2384" s="64"/>
      <c r="L2384" s="64"/>
      <c r="N2384" s="63"/>
    </row>
    <row r="2385" spans="4:14" x14ac:dyDescent="0.25">
      <c r="D2385" s="64"/>
      <c r="L2385" s="64"/>
      <c r="N2385" s="63"/>
    </row>
    <row r="2386" spans="4:14" x14ac:dyDescent="0.25">
      <c r="D2386" s="64"/>
      <c r="L2386" s="64"/>
      <c r="N2386" s="63"/>
    </row>
    <row r="2387" spans="4:14" x14ac:dyDescent="0.25">
      <c r="D2387" s="64"/>
      <c r="L2387" s="64"/>
      <c r="N2387" s="63"/>
    </row>
    <row r="2388" spans="4:14" x14ac:dyDescent="0.25">
      <c r="D2388" s="64"/>
      <c r="L2388" s="64"/>
      <c r="N2388" s="63"/>
    </row>
    <row r="2389" spans="4:14" x14ac:dyDescent="0.25">
      <c r="D2389" s="64"/>
      <c r="L2389" s="64"/>
      <c r="N2389" s="63"/>
    </row>
    <row r="2390" spans="4:14" x14ac:dyDescent="0.25">
      <c r="D2390" s="64"/>
      <c r="L2390" s="64"/>
      <c r="N2390" s="63"/>
    </row>
    <row r="2391" spans="4:14" x14ac:dyDescent="0.25">
      <c r="D2391" s="64"/>
      <c r="L2391" s="64"/>
      <c r="N2391" s="63"/>
    </row>
    <row r="2392" spans="4:14" x14ac:dyDescent="0.25">
      <c r="D2392" s="64"/>
      <c r="L2392" s="64"/>
      <c r="N2392" s="63"/>
    </row>
    <row r="2393" spans="4:14" x14ac:dyDescent="0.25">
      <c r="D2393" s="64"/>
      <c r="L2393" s="64"/>
      <c r="N2393" s="63"/>
    </row>
    <row r="2394" spans="4:14" x14ac:dyDescent="0.25">
      <c r="D2394" s="64"/>
      <c r="L2394" s="64"/>
      <c r="N2394" s="63"/>
    </row>
    <row r="2395" spans="4:14" x14ac:dyDescent="0.25">
      <c r="D2395" s="64"/>
      <c r="L2395" s="64"/>
      <c r="N2395" s="63"/>
    </row>
    <row r="2396" spans="4:14" x14ac:dyDescent="0.25">
      <c r="D2396" s="64"/>
      <c r="L2396" s="64"/>
      <c r="N2396" s="63"/>
    </row>
    <row r="2397" spans="4:14" x14ac:dyDescent="0.25">
      <c r="D2397" s="64"/>
      <c r="L2397" s="64"/>
      <c r="N2397" s="63"/>
    </row>
    <row r="2398" spans="4:14" x14ac:dyDescent="0.25">
      <c r="D2398" s="64"/>
      <c r="L2398" s="64"/>
      <c r="N2398" s="63"/>
    </row>
    <row r="2399" spans="4:14" x14ac:dyDescent="0.25">
      <c r="D2399" s="64"/>
      <c r="L2399" s="64"/>
      <c r="N2399" s="63"/>
    </row>
    <row r="2400" spans="4:14" x14ac:dyDescent="0.25">
      <c r="D2400" s="64"/>
      <c r="L2400" s="64"/>
      <c r="N2400" s="63"/>
    </row>
    <row r="2401" spans="4:14" x14ac:dyDescent="0.25">
      <c r="D2401" s="64"/>
      <c r="L2401" s="64"/>
      <c r="N2401" s="63"/>
    </row>
    <row r="2402" spans="4:14" x14ac:dyDescent="0.25">
      <c r="D2402" s="64"/>
      <c r="L2402" s="64"/>
      <c r="N2402" s="63"/>
    </row>
    <row r="2403" spans="4:14" x14ac:dyDescent="0.25">
      <c r="D2403" s="64"/>
      <c r="L2403" s="64"/>
      <c r="N2403" s="63"/>
    </row>
    <row r="2404" spans="4:14" x14ac:dyDescent="0.25">
      <c r="D2404" s="64"/>
      <c r="L2404" s="64"/>
      <c r="N2404" s="63"/>
    </row>
    <row r="2405" spans="4:14" x14ac:dyDescent="0.25">
      <c r="D2405" s="64"/>
      <c r="L2405" s="64"/>
      <c r="N2405" s="63"/>
    </row>
    <row r="2406" spans="4:14" x14ac:dyDescent="0.25">
      <c r="D2406" s="64"/>
      <c r="L2406" s="64"/>
      <c r="N2406" s="63"/>
    </row>
    <row r="2407" spans="4:14" x14ac:dyDescent="0.25">
      <c r="D2407" s="64"/>
      <c r="L2407" s="64"/>
      <c r="N2407" s="63"/>
    </row>
    <row r="2408" spans="4:14" x14ac:dyDescent="0.25">
      <c r="D2408" s="64"/>
      <c r="L2408" s="64"/>
      <c r="N2408" s="63"/>
    </row>
    <row r="2409" spans="4:14" x14ac:dyDescent="0.25">
      <c r="D2409" s="64"/>
      <c r="L2409" s="64"/>
      <c r="N2409" s="63"/>
    </row>
    <row r="2410" spans="4:14" x14ac:dyDescent="0.25">
      <c r="D2410" s="64"/>
      <c r="L2410" s="64"/>
      <c r="N2410" s="63"/>
    </row>
    <row r="2411" spans="4:14" x14ac:dyDescent="0.25">
      <c r="D2411" s="64"/>
      <c r="L2411" s="64"/>
      <c r="N2411" s="63"/>
    </row>
    <row r="2412" spans="4:14" x14ac:dyDescent="0.25">
      <c r="D2412" s="64"/>
      <c r="L2412" s="64"/>
      <c r="N2412" s="63"/>
    </row>
    <row r="2413" spans="4:14" x14ac:dyDescent="0.25">
      <c r="D2413" s="64"/>
      <c r="L2413" s="64"/>
      <c r="N2413" s="63"/>
    </row>
    <row r="2414" spans="4:14" x14ac:dyDescent="0.25">
      <c r="D2414" s="64"/>
      <c r="L2414" s="64"/>
      <c r="N2414" s="63"/>
    </row>
    <row r="2415" spans="4:14" x14ac:dyDescent="0.25">
      <c r="D2415" s="64"/>
      <c r="L2415" s="64"/>
      <c r="N2415" s="63"/>
    </row>
    <row r="2416" spans="4:14" x14ac:dyDescent="0.25">
      <c r="D2416" s="64"/>
      <c r="L2416" s="64"/>
      <c r="N2416" s="63"/>
    </row>
    <row r="2417" spans="4:14" x14ac:dyDescent="0.25">
      <c r="D2417" s="64"/>
      <c r="L2417" s="64"/>
      <c r="N2417" s="63"/>
    </row>
    <row r="2418" spans="4:14" x14ac:dyDescent="0.25">
      <c r="D2418" s="64"/>
      <c r="L2418" s="64"/>
      <c r="N2418" s="63"/>
    </row>
    <row r="2419" spans="4:14" x14ac:dyDescent="0.25">
      <c r="D2419" s="64"/>
      <c r="L2419" s="64"/>
      <c r="N2419" s="63"/>
    </row>
    <row r="2420" spans="4:14" x14ac:dyDescent="0.25">
      <c r="D2420" s="64"/>
      <c r="L2420" s="64"/>
      <c r="N2420" s="63"/>
    </row>
    <row r="2421" spans="4:14" x14ac:dyDescent="0.25">
      <c r="D2421" s="64"/>
      <c r="L2421" s="64"/>
      <c r="N2421" s="63"/>
    </row>
    <row r="2422" spans="4:14" x14ac:dyDescent="0.25">
      <c r="D2422" s="64"/>
      <c r="L2422" s="64"/>
      <c r="N2422" s="63"/>
    </row>
    <row r="2423" spans="4:14" x14ac:dyDescent="0.25">
      <c r="D2423" s="64"/>
      <c r="L2423" s="64"/>
      <c r="N2423" s="63"/>
    </row>
    <row r="2424" spans="4:14" x14ac:dyDescent="0.25">
      <c r="D2424" s="64"/>
      <c r="L2424" s="64"/>
      <c r="N2424" s="63"/>
    </row>
    <row r="2425" spans="4:14" x14ac:dyDescent="0.25">
      <c r="D2425" s="64"/>
      <c r="L2425" s="64"/>
      <c r="N2425" s="63"/>
    </row>
    <row r="2426" spans="4:14" x14ac:dyDescent="0.25">
      <c r="D2426" s="64"/>
      <c r="L2426" s="64"/>
      <c r="N2426" s="63"/>
    </row>
    <row r="2427" spans="4:14" x14ac:dyDescent="0.25">
      <c r="D2427" s="64"/>
      <c r="L2427" s="64"/>
      <c r="N2427" s="63"/>
    </row>
    <row r="2428" spans="4:14" x14ac:dyDescent="0.25">
      <c r="D2428" s="64"/>
      <c r="L2428" s="64"/>
      <c r="N2428" s="63"/>
    </row>
    <row r="2429" spans="4:14" x14ac:dyDescent="0.25">
      <c r="D2429" s="64"/>
      <c r="L2429" s="64"/>
      <c r="N2429" s="63"/>
    </row>
    <row r="2430" spans="4:14" x14ac:dyDescent="0.25">
      <c r="D2430" s="64"/>
      <c r="L2430" s="64"/>
      <c r="N2430" s="63"/>
    </row>
    <row r="2431" spans="4:14" x14ac:dyDescent="0.25">
      <c r="D2431" s="64"/>
      <c r="L2431" s="64"/>
      <c r="N2431" s="63"/>
    </row>
    <row r="2432" spans="4:14" x14ac:dyDescent="0.25">
      <c r="D2432" s="64"/>
      <c r="L2432" s="64"/>
      <c r="N2432" s="63"/>
    </row>
    <row r="2433" spans="4:14" x14ac:dyDescent="0.25">
      <c r="D2433" s="64"/>
      <c r="L2433" s="64"/>
      <c r="N2433" s="63"/>
    </row>
    <row r="2434" spans="4:14" x14ac:dyDescent="0.25">
      <c r="D2434" s="64"/>
      <c r="L2434" s="64"/>
      <c r="N2434" s="63"/>
    </row>
    <row r="2435" spans="4:14" x14ac:dyDescent="0.25">
      <c r="D2435" s="64"/>
      <c r="L2435" s="64"/>
      <c r="N2435" s="63"/>
    </row>
    <row r="2436" spans="4:14" x14ac:dyDescent="0.25">
      <c r="D2436" s="64"/>
      <c r="L2436" s="64"/>
      <c r="N2436" s="63"/>
    </row>
    <row r="2437" spans="4:14" x14ac:dyDescent="0.25">
      <c r="D2437" s="64"/>
      <c r="L2437" s="64"/>
      <c r="N2437" s="63"/>
    </row>
    <row r="2438" spans="4:14" x14ac:dyDescent="0.25">
      <c r="D2438" s="64"/>
      <c r="L2438" s="64"/>
      <c r="N2438" s="63"/>
    </row>
    <row r="2439" spans="4:14" x14ac:dyDescent="0.25">
      <c r="D2439" s="64"/>
      <c r="L2439" s="64"/>
      <c r="N2439" s="63"/>
    </row>
    <row r="2440" spans="4:14" x14ac:dyDescent="0.25">
      <c r="D2440" s="64"/>
      <c r="L2440" s="64"/>
      <c r="N2440" s="63"/>
    </row>
    <row r="2441" spans="4:14" x14ac:dyDescent="0.25">
      <c r="D2441" s="64"/>
      <c r="L2441" s="64"/>
      <c r="N2441" s="63"/>
    </row>
    <row r="2442" spans="4:14" x14ac:dyDescent="0.25">
      <c r="D2442" s="64"/>
      <c r="L2442" s="64"/>
      <c r="N2442" s="63"/>
    </row>
    <row r="2443" spans="4:14" x14ac:dyDescent="0.25">
      <c r="D2443" s="64"/>
      <c r="L2443" s="64"/>
      <c r="N2443" s="63"/>
    </row>
    <row r="2444" spans="4:14" x14ac:dyDescent="0.25">
      <c r="D2444" s="64"/>
      <c r="L2444" s="64"/>
      <c r="N2444" s="63"/>
    </row>
    <row r="2445" spans="4:14" x14ac:dyDescent="0.25">
      <c r="D2445" s="64"/>
      <c r="L2445" s="64"/>
      <c r="N2445" s="63"/>
    </row>
    <row r="2446" spans="4:14" x14ac:dyDescent="0.25">
      <c r="D2446" s="64"/>
      <c r="L2446" s="64"/>
      <c r="N2446" s="63"/>
    </row>
    <row r="2447" spans="4:14" x14ac:dyDescent="0.25">
      <c r="D2447" s="64"/>
      <c r="L2447" s="64"/>
      <c r="N2447" s="63"/>
    </row>
    <row r="2448" spans="4:14" x14ac:dyDescent="0.25">
      <c r="D2448" s="64"/>
      <c r="L2448" s="64"/>
      <c r="N2448" s="63"/>
    </row>
    <row r="2449" spans="4:14" x14ac:dyDescent="0.25">
      <c r="D2449" s="64"/>
      <c r="L2449" s="64"/>
      <c r="N2449" s="63"/>
    </row>
    <row r="2450" spans="4:14" x14ac:dyDescent="0.25">
      <c r="D2450" s="64"/>
      <c r="L2450" s="64"/>
      <c r="N2450" s="63"/>
    </row>
    <row r="2451" spans="4:14" x14ac:dyDescent="0.25">
      <c r="D2451" s="64"/>
      <c r="L2451" s="64"/>
      <c r="N2451" s="63"/>
    </row>
    <row r="2452" spans="4:14" x14ac:dyDescent="0.25">
      <c r="D2452" s="64"/>
      <c r="L2452" s="64"/>
      <c r="N2452" s="63"/>
    </row>
    <row r="2453" spans="4:14" x14ac:dyDescent="0.25">
      <c r="D2453" s="64"/>
      <c r="L2453" s="64"/>
      <c r="N2453" s="63"/>
    </row>
    <row r="2454" spans="4:14" x14ac:dyDescent="0.25">
      <c r="D2454" s="64"/>
      <c r="L2454" s="64"/>
      <c r="N2454" s="63"/>
    </row>
    <row r="2455" spans="4:14" x14ac:dyDescent="0.25">
      <c r="D2455" s="64"/>
      <c r="L2455" s="64"/>
      <c r="N2455" s="63"/>
    </row>
    <row r="2456" spans="4:14" x14ac:dyDescent="0.25">
      <c r="D2456" s="64"/>
      <c r="L2456" s="64"/>
      <c r="N2456" s="63"/>
    </row>
    <row r="2457" spans="4:14" x14ac:dyDescent="0.25">
      <c r="D2457" s="64"/>
      <c r="L2457" s="64"/>
      <c r="N2457" s="63"/>
    </row>
    <row r="2458" spans="4:14" x14ac:dyDescent="0.25">
      <c r="D2458" s="64"/>
      <c r="L2458" s="64"/>
      <c r="N2458" s="63"/>
    </row>
    <row r="2459" spans="4:14" x14ac:dyDescent="0.25">
      <c r="D2459" s="64"/>
      <c r="L2459" s="64"/>
      <c r="N2459" s="63"/>
    </row>
    <row r="2460" spans="4:14" x14ac:dyDescent="0.25">
      <c r="D2460" s="64"/>
      <c r="L2460" s="64"/>
      <c r="N2460" s="63"/>
    </row>
    <row r="2461" spans="4:14" x14ac:dyDescent="0.25">
      <c r="D2461" s="64"/>
      <c r="L2461" s="64"/>
      <c r="N2461" s="63"/>
    </row>
    <row r="2462" spans="4:14" x14ac:dyDescent="0.25">
      <c r="D2462" s="64"/>
      <c r="L2462" s="64"/>
      <c r="N2462" s="63"/>
    </row>
    <row r="2463" spans="4:14" x14ac:dyDescent="0.25">
      <c r="D2463" s="64"/>
      <c r="L2463" s="64"/>
      <c r="N2463" s="63"/>
    </row>
    <row r="2464" spans="4:14" x14ac:dyDescent="0.25">
      <c r="D2464" s="64"/>
      <c r="L2464" s="64"/>
      <c r="N2464" s="63"/>
    </row>
    <row r="2465" spans="4:14" x14ac:dyDescent="0.25">
      <c r="D2465" s="64"/>
      <c r="L2465" s="64"/>
      <c r="N2465" s="63"/>
    </row>
    <row r="2466" spans="4:14" x14ac:dyDescent="0.25">
      <c r="D2466" s="64"/>
      <c r="L2466" s="64"/>
      <c r="N2466" s="63"/>
    </row>
    <row r="2467" spans="4:14" x14ac:dyDescent="0.25">
      <c r="D2467" s="64"/>
      <c r="L2467" s="64"/>
      <c r="N2467" s="63"/>
    </row>
    <row r="2468" spans="4:14" x14ac:dyDescent="0.25">
      <c r="D2468" s="64"/>
      <c r="L2468" s="64"/>
      <c r="N2468" s="63"/>
    </row>
    <row r="2469" spans="4:14" x14ac:dyDescent="0.25">
      <c r="D2469" s="64"/>
      <c r="L2469" s="64"/>
      <c r="N2469" s="63"/>
    </row>
    <row r="2470" spans="4:14" x14ac:dyDescent="0.25">
      <c r="D2470" s="64"/>
      <c r="L2470" s="64"/>
      <c r="N2470" s="63"/>
    </row>
    <row r="2471" spans="4:14" x14ac:dyDescent="0.25">
      <c r="D2471" s="64"/>
      <c r="L2471" s="64"/>
      <c r="N2471" s="63"/>
    </row>
    <row r="2472" spans="4:14" x14ac:dyDescent="0.25">
      <c r="D2472" s="64"/>
      <c r="L2472" s="64"/>
      <c r="N2472" s="63"/>
    </row>
    <row r="2473" spans="4:14" x14ac:dyDescent="0.25">
      <c r="D2473" s="64"/>
      <c r="L2473" s="64"/>
      <c r="N2473" s="63"/>
    </row>
    <row r="2474" spans="4:14" x14ac:dyDescent="0.25">
      <c r="D2474" s="64"/>
      <c r="L2474" s="64"/>
      <c r="N2474" s="63"/>
    </row>
    <row r="2475" spans="4:14" x14ac:dyDescent="0.25">
      <c r="D2475" s="64"/>
      <c r="L2475" s="64"/>
      <c r="N2475" s="63"/>
    </row>
    <row r="2476" spans="4:14" x14ac:dyDescent="0.25">
      <c r="D2476" s="64"/>
      <c r="L2476" s="64"/>
      <c r="N2476" s="63"/>
    </row>
    <row r="2477" spans="4:14" x14ac:dyDescent="0.25">
      <c r="D2477" s="64"/>
      <c r="L2477" s="64"/>
      <c r="N2477" s="63"/>
    </row>
    <row r="2478" spans="4:14" x14ac:dyDescent="0.25">
      <c r="D2478" s="64"/>
      <c r="L2478" s="64"/>
      <c r="N2478" s="63"/>
    </row>
    <row r="2479" spans="4:14" x14ac:dyDescent="0.25">
      <c r="D2479" s="64"/>
      <c r="L2479" s="64"/>
      <c r="N2479" s="63"/>
    </row>
    <row r="2480" spans="4:14" x14ac:dyDescent="0.25">
      <c r="D2480" s="64"/>
      <c r="L2480" s="64"/>
      <c r="N2480" s="63"/>
    </row>
    <row r="2481" spans="4:14" x14ac:dyDescent="0.25">
      <c r="D2481" s="64"/>
      <c r="L2481" s="64"/>
      <c r="N2481" s="63"/>
    </row>
    <row r="2482" spans="4:14" x14ac:dyDescent="0.25">
      <c r="D2482" s="64"/>
      <c r="L2482" s="64"/>
      <c r="N2482" s="63"/>
    </row>
    <row r="2483" spans="4:14" x14ac:dyDescent="0.25">
      <c r="D2483" s="64"/>
      <c r="L2483" s="64"/>
      <c r="N2483" s="63"/>
    </row>
    <row r="2484" spans="4:14" x14ac:dyDescent="0.25">
      <c r="D2484" s="64"/>
      <c r="L2484" s="64"/>
      <c r="N2484" s="63"/>
    </row>
    <row r="2485" spans="4:14" x14ac:dyDescent="0.25">
      <c r="D2485" s="64"/>
      <c r="L2485" s="64"/>
      <c r="N2485" s="63"/>
    </row>
    <row r="2486" spans="4:14" x14ac:dyDescent="0.25">
      <c r="D2486" s="64"/>
      <c r="L2486" s="64"/>
      <c r="N2486" s="63"/>
    </row>
    <row r="2487" spans="4:14" x14ac:dyDescent="0.25">
      <c r="D2487" s="64"/>
      <c r="L2487" s="64"/>
      <c r="N2487" s="63"/>
    </row>
    <row r="2488" spans="4:14" x14ac:dyDescent="0.25">
      <c r="D2488" s="64"/>
      <c r="L2488" s="64"/>
      <c r="N2488" s="63"/>
    </row>
    <row r="2489" spans="4:14" x14ac:dyDescent="0.25">
      <c r="D2489" s="64"/>
      <c r="L2489" s="64"/>
      <c r="N2489" s="63"/>
    </row>
    <row r="2490" spans="4:14" x14ac:dyDescent="0.25">
      <c r="D2490" s="64"/>
      <c r="L2490" s="64"/>
      <c r="N2490" s="63"/>
    </row>
    <row r="2491" spans="4:14" x14ac:dyDescent="0.25">
      <c r="D2491" s="64"/>
      <c r="L2491" s="64"/>
      <c r="N2491" s="63"/>
    </row>
    <row r="2492" spans="4:14" x14ac:dyDescent="0.25">
      <c r="D2492" s="64"/>
      <c r="L2492" s="64"/>
      <c r="N2492" s="63"/>
    </row>
    <row r="2493" spans="4:14" x14ac:dyDescent="0.25">
      <c r="D2493" s="64"/>
      <c r="L2493" s="64"/>
      <c r="N2493" s="63"/>
    </row>
    <row r="2494" spans="4:14" x14ac:dyDescent="0.25">
      <c r="D2494" s="64"/>
      <c r="L2494" s="64"/>
      <c r="N2494" s="63"/>
    </row>
    <row r="2495" spans="4:14" x14ac:dyDescent="0.25">
      <c r="D2495" s="64"/>
      <c r="L2495" s="64"/>
      <c r="N2495" s="63"/>
    </row>
    <row r="2496" spans="4:14" x14ac:dyDescent="0.25">
      <c r="D2496" s="64"/>
      <c r="L2496" s="64"/>
      <c r="N2496" s="63"/>
    </row>
    <row r="2497" spans="4:14" x14ac:dyDescent="0.25">
      <c r="D2497" s="64"/>
      <c r="L2497" s="64"/>
      <c r="N2497" s="63"/>
    </row>
    <row r="2498" spans="4:14" x14ac:dyDescent="0.25">
      <c r="D2498" s="64"/>
      <c r="L2498" s="64"/>
      <c r="N2498" s="63"/>
    </row>
    <row r="2499" spans="4:14" x14ac:dyDescent="0.25">
      <c r="D2499" s="64"/>
      <c r="L2499" s="64"/>
      <c r="N2499" s="63"/>
    </row>
    <row r="2500" spans="4:14" x14ac:dyDescent="0.25">
      <c r="D2500" s="64"/>
      <c r="L2500" s="64"/>
      <c r="N2500" s="63"/>
    </row>
    <row r="2501" spans="4:14" x14ac:dyDescent="0.25">
      <c r="D2501" s="64"/>
      <c r="L2501" s="64"/>
      <c r="N2501" s="63"/>
    </row>
    <row r="2502" spans="4:14" x14ac:dyDescent="0.25">
      <c r="D2502" s="64"/>
      <c r="L2502" s="64"/>
      <c r="N2502" s="63"/>
    </row>
    <row r="2503" spans="4:14" x14ac:dyDescent="0.25">
      <c r="D2503" s="64"/>
      <c r="L2503" s="64"/>
      <c r="N2503" s="63"/>
    </row>
    <row r="2504" spans="4:14" x14ac:dyDescent="0.25">
      <c r="D2504" s="64"/>
      <c r="L2504" s="64"/>
      <c r="N2504" s="63"/>
    </row>
    <row r="2505" spans="4:14" x14ac:dyDescent="0.25">
      <c r="D2505" s="64"/>
      <c r="L2505" s="64"/>
      <c r="N2505" s="63"/>
    </row>
    <row r="2506" spans="4:14" x14ac:dyDescent="0.25">
      <c r="D2506" s="64"/>
      <c r="L2506" s="64"/>
      <c r="N2506" s="63"/>
    </row>
    <row r="2507" spans="4:14" x14ac:dyDescent="0.25">
      <c r="D2507" s="64"/>
      <c r="L2507" s="64"/>
      <c r="N2507" s="63"/>
    </row>
    <row r="2508" spans="4:14" x14ac:dyDescent="0.25">
      <c r="D2508" s="64"/>
      <c r="L2508" s="64"/>
      <c r="N2508" s="63"/>
    </row>
    <row r="2509" spans="4:14" x14ac:dyDescent="0.25">
      <c r="D2509" s="64"/>
      <c r="L2509" s="64"/>
      <c r="N2509" s="63"/>
    </row>
    <row r="2510" spans="4:14" x14ac:dyDescent="0.25">
      <c r="D2510" s="64"/>
      <c r="L2510" s="64"/>
      <c r="N2510" s="63"/>
    </row>
    <row r="2511" spans="4:14" x14ac:dyDescent="0.25">
      <c r="D2511" s="64"/>
      <c r="L2511" s="64"/>
      <c r="N2511" s="63"/>
    </row>
    <row r="2512" spans="4:14" x14ac:dyDescent="0.25">
      <c r="D2512" s="64"/>
      <c r="L2512" s="64"/>
      <c r="N2512" s="63"/>
    </row>
    <row r="2513" spans="4:14" x14ac:dyDescent="0.25">
      <c r="D2513" s="64"/>
      <c r="L2513" s="64"/>
      <c r="N2513" s="63"/>
    </row>
    <row r="2514" spans="4:14" x14ac:dyDescent="0.25">
      <c r="D2514" s="64"/>
      <c r="L2514" s="64"/>
      <c r="N2514" s="63"/>
    </row>
    <row r="2515" spans="4:14" x14ac:dyDescent="0.25">
      <c r="D2515" s="64"/>
      <c r="L2515" s="64"/>
      <c r="N2515" s="63"/>
    </row>
    <row r="2516" spans="4:14" x14ac:dyDescent="0.25">
      <c r="D2516" s="64"/>
      <c r="L2516" s="64"/>
      <c r="N2516" s="63"/>
    </row>
    <row r="2517" spans="4:14" x14ac:dyDescent="0.25">
      <c r="D2517" s="64"/>
      <c r="L2517" s="64"/>
      <c r="N2517" s="63"/>
    </row>
    <row r="2518" spans="4:14" x14ac:dyDescent="0.25">
      <c r="D2518" s="64"/>
      <c r="L2518" s="64"/>
      <c r="N2518" s="63"/>
    </row>
    <row r="2519" spans="4:14" x14ac:dyDescent="0.25">
      <c r="D2519" s="64"/>
      <c r="L2519" s="64"/>
      <c r="N2519" s="63"/>
    </row>
    <row r="2520" spans="4:14" x14ac:dyDescent="0.25">
      <c r="D2520" s="64"/>
      <c r="L2520" s="64"/>
      <c r="N2520" s="63"/>
    </row>
    <row r="2521" spans="4:14" x14ac:dyDescent="0.25">
      <c r="D2521" s="64"/>
      <c r="L2521" s="64"/>
      <c r="N2521" s="63"/>
    </row>
    <row r="2522" spans="4:14" x14ac:dyDescent="0.25">
      <c r="D2522" s="64"/>
      <c r="L2522" s="64"/>
      <c r="N2522" s="63"/>
    </row>
    <row r="2523" spans="4:14" x14ac:dyDescent="0.25">
      <c r="D2523" s="64"/>
      <c r="L2523" s="64"/>
      <c r="N2523" s="63"/>
    </row>
    <row r="2524" spans="4:14" x14ac:dyDescent="0.25">
      <c r="D2524" s="64"/>
      <c r="L2524" s="64"/>
      <c r="N2524" s="63"/>
    </row>
    <row r="2525" spans="4:14" x14ac:dyDescent="0.25">
      <c r="D2525" s="64"/>
      <c r="L2525" s="64"/>
      <c r="N2525" s="63"/>
    </row>
    <row r="2526" spans="4:14" x14ac:dyDescent="0.25">
      <c r="D2526" s="64"/>
      <c r="L2526" s="64"/>
      <c r="N2526" s="63"/>
    </row>
    <row r="2527" spans="4:14" x14ac:dyDescent="0.25">
      <c r="D2527" s="64"/>
      <c r="L2527" s="64"/>
      <c r="N2527" s="63"/>
    </row>
    <row r="2528" spans="4:14" x14ac:dyDescent="0.25">
      <c r="D2528" s="64"/>
      <c r="L2528" s="64"/>
      <c r="N2528" s="63"/>
    </row>
    <row r="2529" spans="4:14" x14ac:dyDescent="0.25">
      <c r="D2529" s="64"/>
      <c r="L2529" s="64"/>
      <c r="N2529" s="63"/>
    </row>
    <row r="2530" spans="4:14" x14ac:dyDescent="0.25">
      <c r="D2530" s="64"/>
      <c r="L2530" s="64"/>
      <c r="N2530" s="63"/>
    </row>
    <row r="2531" spans="4:14" x14ac:dyDescent="0.25">
      <c r="D2531" s="64"/>
      <c r="L2531" s="64"/>
      <c r="N2531" s="63"/>
    </row>
    <row r="2532" spans="4:14" x14ac:dyDescent="0.25">
      <c r="D2532" s="64"/>
      <c r="L2532" s="64"/>
      <c r="N2532" s="63"/>
    </row>
    <row r="2533" spans="4:14" x14ac:dyDescent="0.25">
      <c r="D2533" s="64"/>
      <c r="L2533" s="64"/>
      <c r="N2533" s="63"/>
    </row>
    <row r="2534" spans="4:14" x14ac:dyDescent="0.25">
      <c r="D2534" s="64"/>
      <c r="L2534" s="64"/>
      <c r="N2534" s="63"/>
    </row>
    <row r="2535" spans="4:14" x14ac:dyDescent="0.25">
      <c r="D2535" s="64"/>
      <c r="L2535" s="64"/>
      <c r="N2535" s="63"/>
    </row>
    <row r="2536" spans="4:14" x14ac:dyDescent="0.25">
      <c r="D2536" s="64"/>
      <c r="L2536" s="64"/>
      <c r="N2536" s="63"/>
    </row>
    <row r="2537" spans="4:14" x14ac:dyDescent="0.25">
      <c r="D2537" s="64"/>
      <c r="L2537" s="64"/>
      <c r="N2537" s="63"/>
    </row>
    <row r="2538" spans="4:14" x14ac:dyDescent="0.25">
      <c r="D2538" s="64"/>
      <c r="L2538" s="64"/>
      <c r="N2538" s="63"/>
    </row>
    <row r="2539" spans="4:14" x14ac:dyDescent="0.25">
      <c r="D2539" s="64"/>
      <c r="L2539" s="64"/>
      <c r="N2539" s="63"/>
    </row>
    <row r="2540" spans="4:14" x14ac:dyDescent="0.25">
      <c r="D2540" s="64"/>
      <c r="L2540" s="64"/>
      <c r="N2540" s="63"/>
    </row>
    <row r="2541" spans="4:14" x14ac:dyDescent="0.25">
      <c r="D2541" s="64"/>
      <c r="L2541" s="64"/>
      <c r="N2541" s="63"/>
    </row>
    <row r="2542" spans="4:14" x14ac:dyDescent="0.25">
      <c r="D2542" s="64"/>
      <c r="L2542" s="64"/>
      <c r="N2542" s="63"/>
    </row>
    <row r="2543" spans="4:14" x14ac:dyDescent="0.25">
      <c r="D2543" s="64"/>
      <c r="L2543" s="64"/>
      <c r="N2543" s="63"/>
    </row>
    <row r="2544" spans="4:14" x14ac:dyDescent="0.25">
      <c r="D2544" s="64"/>
      <c r="L2544" s="64"/>
      <c r="N2544" s="63"/>
    </row>
    <row r="2545" spans="4:14" x14ac:dyDescent="0.25">
      <c r="D2545" s="64"/>
      <c r="L2545" s="64"/>
      <c r="N2545" s="63"/>
    </row>
    <row r="2546" spans="4:14" x14ac:dyDescent="0.25">
      <c r="D2546" s="64"/>
      <c r="L2546" s="64"/>
      <c r="N2546" s="63"/>
    </row>
    <row r="2547" spans="4:14" x14ac:dyDescent="0.25">
      <c r="D2547" s="64"/>
      <c r="L2547" s="64"/>
      <c r="N2547" s="63"/>
    </row>
    <row r="2548" spans="4:14" x14ac:dyDescent="0.25">
      <c r="D2548" s="64"/>
      <c r="L2548" s="64"/>
      <c r="N2548" s="63"/>
    </row>
    <row r="2549" spans="4:14" x14ac:dyDescent="0.25">
      <c r="D2549" s="64"/>
      <c r="L2549" s="64"/>
      <c r="N2549" s="63"/>
    </row>
    <row r="2550" spans="4:14" x14ac:dyDescent="0.25">
      <c r="D2550" s="64"/>
      <c r="L2550" s="64"/>
      <c r="N2550" s="63"/>
    </row>
    <row r="2551" spans="4:14" x14ac:dyDescent="0.25">
      <c r="D2551" s="64"/>
      <c r="L2551" s="64"/>
      <c r="N2551" s="63"/>
    </row>
    <row r="2552" spans="4:14" x14ac:dyDescent="0.25">
      <c r="D2552" s="64"/>
      <c r="L2552" s="64"/>
      <c r="N2552" s="63"/>
    </row>
    <row r="2553" spans="4:14" x14ac:dyDescent="0.25">
      <c r="D2553" s="64"/>
      <c r="L2553" s="64"/>
      <c r="N2553" s="63"/>
    </row>
    <row r="2554" spans="4:14" x14ac:dyDescent="0.25">
      <c r="D2554" s="64"/>
      <c r="L2554" s="64"/>
      <c r="N2554" s="63"/>
    </row>
    <row r="2555" spans="4:14" x14ac:dyDescent="0.25">
      <c r="D2555" s="64"/>
      <c r="L2555" s="64"/>
      <c r="N2555" s="63"/>
    </row>
    <row r="2556" spans="4:14" x14ac:dyDescent="0.25">
      <c r="D2556" s="64"/>
      <c r="L2556" s="64"/>
      <c r="N2556" s="63"/>
    </row>
    <row r="2557" spans="4:14" x14ac:dyDescent="0.25">
      <c r="D2557" s="64"/>
      <c r="L2557" s="64"/>
      <c r="N2557" s="63"/>
    </row>
    <row r="2558" spans="4:14" x14ac:dyDescent="0.25">
      <c r="D2558" s="64"/>
      <c r="L2558" s="64"/>
      <c r="N2558" s="63"/>
    </row>
    <row r="2559" spans="4:14" x14ac:dyDescent="0.25">
      <c r="D2559" s="64"/>
      <c r="L2559" s="64"/>
      <c r="N2559" s="63"/>
    </row>
    <row r="2560" spans="4:14" x14ac:dyDescent="0.25">
      <c r="D2560" s="64"/>
      <c r="L2560" s="64"/>
      <c r="N2560" s="63"/>
    </row>
    <row r="2561" spans="4:14" x14ac:dyDescent="0.25">
      <c r="D2561" s="64"/>
      <c r="L2561" s="64"/>
      <c r="N2561" s="63"/>
    </row>
    <row r="2562" spans="4:14" x14ac:dyDescent="0.25">
      <c r="D2562" s="64"/>
      <c r="L2562" s="64"/>
      <c r="N2562" s="63"/>
    </row>
    <row r="2563" spans="4:14" x14ac:dyDescent="0.25">
      <c r="D2563" s="64"/>
      <c r="L2563" s="64"/>
      <c r="N2563" s="63"/>
    </row>
    <row r="2564" spans="4:14" x14ac:dyDescent="0.25">
      <c r="D2564" s="64"/>
      <c r="L2564" s="64"/>
      <c r="N2564" s="63"/>
    </row>
    <row r="2565" spans="4:14" x14ac:dyDescent="0.25">
      <c r="D2565" s="64"/>
      <c r="L2565" s="64"/>
      <c r="N2565" s="63"/>
    </row>
    <row r="2566" spans="4:14" x14ac:dyDescent="0.25">
      <c r="D2566" s="64"/>
      <c r="L2566" s="64"/>
      <c r="N2566" s="63"/>
    </row>
    <row r="2567" spans="4:14" x14ac:dyDescent="0.25">
      <c r="D2567" s="64"/>
      <c r="L2567" s="64"/>
      <c r="N2567" s="63"/>
    </row>
    <row r="2568" spans="4:14" x14ac:dyDescent="0.25">
      <c r="D2568" s="64"/>
      <c r="L2568" s="64"/>
      <c r="N2568" s="63"/>
    </row>
    <row r="2569" spans="4:14" x14ac:dyDescent="0.25">
      <c r="D2569" s="64"/>
      <c r="L2569" s="64"/>
      <c r="N2569" s="63"/>
    </row>
    <row r="2570" spans="4:14" x14ac:dyDescent="0.25">
      <c r="D2570" s="64"/>
      <c r="L2570" s="64"/>
      <c r="N2570" s="63"/>
    </row>
    <row r="2571" spans="4:14" x14ac:dyDescent="0.25">
      <c r="D2571" s="64"/>
      <c r="L2571" s="64"/>
      <c r="N2571" s="63"/>
    </row>
    <row r="2572" spans="4:14" x14ac:dyDescent="0.25">
      <c r="D2572" s="64"/>
      <c r="L2572" s="64"/>
      <c r="N2572" s="63"/>
    </row>
    <row r="2573" spans="4:14" x14ac:dyDescent="0.25">
      <c r="D2573" s="64"/>
      <c r="L2573" s="64"/>
      <c r="N2573" s="63"/>
    </row>
    <row r="2574" spans="4:14" x14ac:dyDescent="0.25">
      <c r="D2574" s="64"/>
      <c r="L2574" s="64"/>
      <c r="N2574" s="63"/>
    </row>
    <row r="2575" spans="4:14" x14ac:dyDescent="0.25">
      <c r="D2575" s="64"/>
      <c r="L2575" s="64"/>
      <c r="N2575" s="63"/>
    </row>
    <row r="2576" spans="4:14" x14ac:dyDescent="0.25">
      <c r="D2576" s="64"/>
      <c r="L2576" s="64"/>
      <c r="N2576" s="63"/>
    </row>
    <row r="2577" spans="4:14" x14ac:dyDescent="0.25">
      <c r="D2577" s="64"/>
      <c r="L2577" s="64"/>
      <c r="N2577" s="63"/>
    </row>
    <row r="2578" spans="4:14" x14ac:dyDescent="0.25">
      <c r="D2578" s="64"/>
      <c r="L2578" s="64"/>
      <c r="N2578" s="63"/>
    </row>
    <row r="2579" spans="4:14" x14ac:dyDescent="0.25">
      <c r="D2579" s="64"/>
      <c r="L2579" s="64"/>
      <c r="N2579" s="63"/>
    </row>
    <row r="2580" spans="4:14" x14ac:dyDescent="0.25">
      <c r="D2580" s="64"/>
      <c r="L2580" s="64"/>
      <c r="N2580" s="63"/>
    </row>
    <row r="2581" spans="4:14" x14ac:dyDescent="0.25">
      <c r="D2581" s="64"/>
      <c r="L2581" s="64"/>
      <c r="N2581" s="63"/>
    </row>
    <row r="2582" spans="4:14" x14ac:dyDescent="0.25">
      <c r="D2582" s="64"/>
      <c r="L2582" s="64"/>
      <c r="N2582" s="63"/>
    </row>
    <row r="2583" spans="4:14" x14ac:dyDescent="0.25">
      <c r="D2583" s="64"/>
      <c r="L2583" s="64"/>
      <c r="N2583" s="63"/>
    </row>
    <row r="2584" spans="4:14" x14ac:dyDescent="0.25">
      <c r="D2584" s="64"/>
      <c r="L2584" s="64"/>
      <c r="N2584" s="63"/>
    </row>
    <row r="2585" spans="4:14" x14ac:dyDescent="0.25">
      <c r="D2585" s="64"/>
      <c r="L2585" s="64"/>
      <c r="N2585" s="63"/>
    </row>
    <row r="2586" spans="4:14" x14ac:dyDescent="0.25">
      <c r="D2586" s="64"/>
      <c r="L2586" s="64"/>
      <c r="N2586" s="63"/>
    </row>
    <row r="2587" spans="4:14" x14ac:dyDescent="0.25">
      <c r="D2587" s="64"/>
      <c r="L2587" s="64"/>
      <c r="N2587" s="63"/>
    </row>
    <row r="2588" spans="4:14" x14ac:dyDescent="0.25">
      <c r="D2588" s="64"/>
      <c r="L2588" s="64"/>
      <c r="N2588" s="63"/>
    </row>
    <row r="2589" spans="4:14" x14ac:dyDescent="0.25">
      <c r="D2589" s="64"/>
      <c r="L2589" s="64"/>
      <c r="N2589" s="63"/>
    </row>
    <row r="2590" spans="4:14" x14ac:dyDescent="0.25">
      <c r="D2590" s="64"/>
      <c r="L2590" s="64"/>
      <c r="N2590" s="63"/>
    </row>
    <row r="2591" spans="4:14" x14ac:dyDescent="0.25">
      <c r="D2591" s="64"/>
      <c r="L2591" s="64"/>
      <c r="N2591" s="63"/>
    </row>
    <row r="2592" spans="4:14" x14ac:dyDescent="0.25">
      <c r="D2592" s="64"/>
      <c r="L2592" s="64"/>
      <c r="N2592" s="63"/>
    </row>
    <row r="2593" spans="4:14" x14ac:dyDescent="0.25">
      <c r="D2593" s="64"/>
      <c r="L2593" s="64"/>
      <c r="N2593" s="63"/>
    </row>
    <row r="2594" spans="4:14" x14ac:dyDescent="0.25">
      <c r="D2594" s="64"/>
      <c r="L2594" s="64"/>
      <c r="N2594" s="63"/>
    </row>
    <row r="2595" spans="4:14" x14ac:dyDescent="0.25">
      <c r="D2595" s="64"/>
      <c r="L2595" s="64"/>
      <c r="N2595" s="63"/>
    </row>
    <row r="2596" spans="4:14" x14ac:dyDescent="0.25">
      <c r="D2596" s="64"/>
      <c r="L2596" s="64"/>
      <c r="N2596" s="63"/>
    </row>
    <row r="2597" spans="4:14" x14ac:dyDescent="0.25">
      <c r="D2597" s="64"/>
      <c r="L2597" s="64"/>
      <c r="N2597" s="63"/>
    </row>
    <row r="2598" spans="4:14" x14ac:dyDescent="0.25">
      <c r="D2598" s="64"/>
      <c r="L2598" s="64"/>
      <c r="N2598" s="63"/>
    </row>
    <row r="2599" spans="4:14" x14ac:dyDescent="0.25">
      <c r="D2599" s="64"/>
      <c r="L2599" s="64"/>
      <c r="N2599" s="63"/>
    </row>
    <row r="2600" spans="4:14" x14ac:dyDescent="0.25">
      <c r="D2600" s="64"/>
      <c r="L2600" s="64"/>
      <c r="N2600" s="63"/>
    </row>
    <row r="2601" spans="4:14" x14ac:dyDescent="0.25">
      <c r="D2601" s="64"/>
      <c r="L2601" s="64"/>
      <c r="N2601" s="63"/>
    </row>
    <row r="2602" spans="4:14" x14ac:dyDescent="0.25">
      <c r="D2602" s="64"/>
      <c r="L2602" s="64"/>
      <c r="N2602" s="63"/>
    </row>
    <row r="2603" spans="4:14" x14ac:dyDescent="0.25">
      <c r="D2603" s="64"/>
      <c r="L2603" s="64"/>
      <c r="N2603" s="63"/>
    </row>
    <row r="2604" spans="4:14" x14ac:dyDescent="0.25">
      <c r="D2604" s="64"/>
      <c r="L2604" s="64"/>
      <c r="N2604" s="63"/>
    </row>
    <row r="2605" spans="4:14" x14ac:dyDescent="0.25">
      <c r="D2605" s="64"/>
      <c r="L2605" s="64"/>
      <c r="N2605" s="63"/>
    </row>
    <row r="2606" spans="4:14" x14ac:dyDescent="0.25">
      <c r="D2606" s="64"/>
      <c r="L2606" s="64"/>
      <c r="N2606" s="63"/>
    </row>
    <row r="2607" spans="4:14" x14ac:dyDescent="0.25">
      <c r="D2607" s="64"/>
      <c r="L2607" s="64"/>
      <c r="N2607" s="63"/>
    </row>
    <row r="2608" spans="4:14" x14ac:dyDescent="0.25">
      <c r="D2608" s="64"/>
      <c r="L2608" s="64"/>
      <c r="N2608" s="63"/>
    </row>
    <row r="2609" spans="4:14" x14ac:dyDescent="0.25">
      <c r="D2609" s="64"/>
      <c r="L2609" s="64"/>
      <c r="N2609" s="63"/>
    </row>
    <row r="2610" spans="4:14" x14ac:dyDescent="0.25">
      <c r="D2610" s="64"/>
      <c r="L2610" s="64"/>
      <c r="N2610" s="63"/>
    </row>
    <row r="2611" spans="4:14" x14ac:dyDescent="0.25">
      <c r="D2611" s="64"/>
      <c r="L2611" s="64"/>
      <c r="N2611" s="63"/>
    </row>
    <row r="2612" spans="4:14" x14ac:dyDescent="0.25">
      <c r="D2612" s="64"/>
      <c r="L2612" s="64"/>
      <c r="N2612" s="63"/>
    </row>
    <row r="2613" spans="4:14" x14ac:dyDescent="0.25">
      <c r="D2613" s="64"/>
      <c r="L2613" s="64"/>
      <c r="N2613" s="63"/>
    </row>
    <row r="2614" spans="4:14" x14ac:dyDescent="0.25">
      <c r="D2614" s="64"/>
      <c r="L2614" s="64"/>
      <c r="N2614" s="63"/>
    </row>
    <row r="2615" spans="4:14" x14ac:dyDescent="0.25">
      <c r="D2615" s="64"/>
      <c r="L2615" s="64"/>
      <c r="N2615" s="63"/>
    </row>
    <row r="2616" spans="4:14" x14ac:dyDescent="0.25">
      <c r="D2616" s="64"/>
      <c r="L2616" s="64"/>
      <c r="N2616" s="63"/>
    </row>
    <row r="2617" spans="4:14" x14ac:dyDescent="0.25">
      <c r="D2617" s="64"/>
      <c r="L2617" s="64"/>
      <c r="N2617" s="63"/>
    </row>
    <row r="2618" spans="4:14" x14ac:dyDescent="0.25">
      <c r="D2618" s="64"/>
      <c r="L2618" s="64"/>
      <c r="N2618" s="63"/>
    </row>
    <row r="2619" spans="4:14" x14ac:dyDescent="0.25">
      <c r="D2619" s="64"/>
      <c r="L2619" s="64"/>
      <c r="N2619" s="63"/>
    </row>
    <row r="2620" spans="4:14" x14ac:dyDescent="0.25">
      <c r="D2620" s="64"/>
      <c r="L2620" s="64"/>
      <c r="N2620" s="63"/>
    </row>
    <row r="2621" spans="4:14" x14ac:dyDescent="0.25">
      <c r="D2621" s="64"/>
      <c r="L2621" s="64"/>
      <c r="N2621" s="63"/>
    </row>
    <row r="2622" spans="4:14" x14ac:dyDescent="0.25">
      <c r="D2622" s="64"/>
      <c r="L2622" s="64"/>
      <c r="N2622" s="63"/>
    </row>
    <row r="2623" spans="4:14" x14ac:dyDescent="0.25">
      <c r="D2623" s="64"/>
      <c r="L2623" s="64"/>
      <c r="N2623" s="63"/>
    </row>
    <row r="2624" spans="4:14" x14ac:dyDescent="0.25">
      <c r="D2624" s="64"/>
      <c r="L2624" s="64"/>
      <c r="N2624" s="63"/>
    </row>
    <row r="2625" spans="4:14" x14ac:dyDescent="0.25">
      <c r="D2625" s="64"/>
      <c r="L2625" s="64"/>
      <c r="N2625" s="63"/>
    </row>
    <row r="2626" spans="4:14" x14ac:dyDescent="0.25">
      <c r="D2626" s="64"/>
      <c r="L2626" s="64"/>
      <c r="N2626" s="63"/>
    </row>
    <row r="2627" spans="4:14" x14ac:dyDescent="0.25">
      <c r="D2627" s="64"/>
      <c r="L2627" s="64"/>
      <c r="N2627" s="63"/>
    </row>
    <row r="2628" spans="4:14" x14ac:dyDescent="0.25">
      <c r="D2628" s="64"/>
      <c r="L2628" s="64"/>
      <c r="N2628" s="63"/>
    </row>
    <row r="2629" spans="4:14" x14ac:dyDescent="0.25">
      <c r="D2629" s="64"/>
      <c r="L2629" s="64"/>
      <c r="N2629" s="63"/>
    </row>
    <row r="2630" spans="4:14" x14ac:dyDescent="0.25">
      <c r="D2630" s="64"/>
      <c r="L2630" s="64"/>
      <c r="N2630" s="63"/>
    </row>
    <row r="2631" spans="4:14" x14ac:dyDescent="0.25">
      <c r="D2631" s="64"/>
      <c r="L2631" s="64"/>
      <c r="N2631" s="63"/>
    </row>
    <row r="2632" spans="4:14" x14ac:dyDescent="0.25">
      <c r="D2632" s="64"/>
      <c r="L2632" s="64"/>
      <c r="N2632" s="63"/>
    </row>
    <row r="2633" spans="4:14" x14ac:dyDescent="0.25">
      <c r="D2633" s="64"/>
      <c r="L2633" s="64"/>
      <c r="N2633" s="63"/>
    </row>
    <row r="2634" spans="4:14" x14ac:dyDescent="0.25">
      <c r="D2634" s="64"/>
      <c r="L2634" s="64"/>
      <c r="N2634" s="63"/>
    </row>
    <row r="2635" spans="4:14" x14ac:dyDescent="0.25">
      <c r="D2635" s="64"/>
      <c r="L2635" s="64"/>
      <c r="N2635" s="63"/>
    </row>
    <row r="2636" spans="4:14" x14ac:dyDescent="0.25">
      <c r="D2636" s="64"/>
      <c r="L2636" s="64"/>
      <c r="N2636" s="63"/>
    </row>
    <row r="2637" spans="4:14" x14ac:dyDescent="0.25">
      <c r="D2637" s="64"/>
      <c r="L2637" s="64"/>
      <c r="N2637" s="63"/>
    </row>
    <row r="2638" spans="4:14" x14ac:dyDescent="0.25">
      <c r="D2638" s="64"/>
      <c r="L2638" s="64"/>
      <c r="N2638" s="63"/>
    </row>
    <row r="2639" spans="4:14" x14ac:dyDescent="0.25">
      <c r="D2639" s="64"/>
      <c r="L2639" s="64"/>
      <c r="N2639" s="63"/>
    </row>
    <row r="2640" spans="4:14" x14ac:dyDescent="0.25">
      <c r="D2640" s="64"/>
      <c r="L2640" s="64"/>
      <c r="N2640" s="63"/>
    </row>
    <row r="2641" spans="4:14" x14ac:dyDescent="0.25">
      <c r="D2641" s="64"/>
      <c r="L2641" s="64"/>
      <c r="N2641" s="63"/>
    </row>
    <row r="2642" spans="4:14" x14ac:dyDescent="0.25">
      <c r="D2642" s="64"/>
      <c r="L2642" s="64"/>
      <c r="N2642" s="63"/>
    </row>
    <row r="2643" spans="4:14" x14ac:dyDescent="0.25">
      <c r="D2643" s="64"/>
      <c r="L2643" s="64"/>
      <c r="N2643" s="63"/>
    </row>
    <row r="2644" spans="4:14" x14ac:dyDescent="0.25">
      <c r="D2644" s="64"/>
      <c r="L2644" s="64"/>
      <c r="N2644" s="63"/>
    </row>
    <row r="2645" spans="4:14" x14ac:dyDescent="0.25">
      <c r="D2645" s="64"/>
      <c r="L2645" s="64"/>
      <c r="N2645" s="63"/>
    </row>
    <row r="2646" spans="4:14" x14ac:dyDescent="0.25">
      <c r="D2646" s="64"/>
      <c r="L2646" s="64"/>
      <c r="N2646" s="63"/>
    </row>
    <row r="2647" spans="4:14" x14ac:dyDescent="0.25">
      <c r="D2647" s="64"/>
      <c r="L2647" s="64"/>
      <c r="N2647" s="63"/>
    </row>
    <row r="2648" spans="4:14" x14ac:dyDescent="0.25">
      <c r="D2648" s="64"/>
      <c r="L2648" s="64"/>
      <c r="N2648" s="63"/>
    </row>
    <row r="2649" spans="4:14" x14ac:dyDescent="0.25">
      <c r="D2649" s="64"/>
      <c r="L2649" s="64"/>
      <c r="N2649" s="63"/>
    </row>
    <row r="2650" spans="4:14" x14ac:dyDescent="0.25">
      <c r="D2650" s="64"/>
      <c r="L2650" s="64"/>
      <c r="N2650" s="63"/>
    </row>
    <row r="2651" spans="4:14" x14ac:dyDescent="0.25">
      <c r="D2651" s="64"/>
      <c r="L2651" s="64"/>
      <c r="N2651" s="63"/>
    </row>
    <row r="2652" spans="4:14" x14ac:dyDescent="0.25">
      <c r="D2652" s="64"/>
      <c r="L2652" s="64"/>
      <c r="N2652" s="63"/>
    </row>
    <row r="2653" spans="4:14" x14ac:dyDescent="0.25">
      <c r="D2653" s="64"/>
      <c r="L2653" s="64"/>
      <c r="N2653" s="63"/>
    </row>
    <row r="2654" spans="4:14" x14ac:dyDescent="0.25">
      <c r="D2654" s="64"/>
      <c r="L2654" s="64"/>
      <c r="N2654" s="63"/>
    </row>
    <row r="2655" spans="4:14" x14ac:dyDescent="0.25">
      <c r="D2655" s="64"/>
      <c r="L2655" s="64"/>
      <c r="N2655" s="63"/>
    </row>
    <row r="2656" spans="4:14" x14ac:dyDescent="0.25">
      <c r="D2656" s="64"/>
      <c r="L2656" s="64"/>
      <c r="N2656" s="63"/>
    </row>
    <row r="2657" spans="4:14" x14ac:dyDescent="0.25">
      <c r="D2657" s="64"/>
      <c r="L2657" s="64"/>
      <c r="N2657" s="63"/>
    </row>
    <row r="2658" spans="4:14" x14ac:dyDescent="0.25">
      <c r="D2658" s="64"/>
      <c r="L2658" s="64"/>
      <c r="N2658" s="63"/>
    </row>
    <row r="2659" spans="4:14" x14ac:dyDescent="0.25">
      <c r="D2659" s="64"/>
      <c r="L2659" s="64"/>
      <c r="N2659" s="63"/>
    </row>
    <row r="2660" spans="4:14" x14ac:dyDescent="0.25">
      <c r="D2660" s="64"/>
      <c r="L2660" s="64"/>
      <c r="N2660" s="63"/>
    </row>
    <row r="2661" spans="4:14" x14ac:dyDescent="0.25">
      <c r="D2661" s="64"/>
      <c r="L2661" s="64"/>
      <c r="N2661" s="63"/>
    </row>
    <row r="2662" spans="4:14" x14ac:dyDescent="0.25">
      <c r="D2662" s="64"/>
      <c r="L2662" s="64"/>
      <c r="N2662" s="63"/>
    </row>
    <row r="2663" spans="4:14" x14ac:dyDescent="0.25">
      <c r="D2663" s="64"/>
      <c r="L2663" s="64"/>
      <c r="N2663" s="63"/>
    </row>
    <row r="2664" spans="4:14" x14ac:dyDescent="0.25">
      <c r="D2664" s="64"/>
      <c r="L2664" s="64"/>
      <c r="N2664" s="63"/>
    </row>
    <row r="2665" spans="4:14" x14ac:dyDescent="0.25">
      <c r="D2665" s="64"/>
      <c r="L2665" s="64"/>
      <c r="N2665" s="63"/>
    </row>
    <row r="2666" spans="4:14" x14ac:dyDescent="0.25">
      <c r="D2666" s="64"/>
      <c r="L2666" s="64"/>
      <c r="N2666" s="63"/>
    </row>
    <row r="2667" spans="4:14" x14ac:dyDescent="0.25">
      <c r="D2667" s="64"/>
      <c r="L2667" s="64"/>
      <c r="N2667" s="63"/>
    </row>
    <row r="2668" spans="4:14" x14ac:dyDescent="0.25">
      <c r="D2668" s="64"/>
      <c r="L2668" s="64"/>
      <c r="N2668" s="63"/>
    </row>
    <row r="2669" spans="4:14" x14ac:dyDescent="0.25">
      <c r="D2669" s="64"/>
      <c r="L2669" s="64"/>
      <c r="N2669" s="63"/>
    </row>
    <row r="2670" spans="4:14" x14ac:dyDescent="0.25">
      <c r="D2670" s="64"/>
      <c r="L2670" s="64"/>
      <c r="N2670" s="63"/>
    </row>
    <row r="2671" spans="4:14" x14ac:dyDescent="0.25">
      <c r="D2671" s="64"/>
      <c r="L2671" s="64"/>
      <c r="N2671" s="63"/>
    </row>
    <row r="2672" spans="4:14" x14ac:dyDescent="0.25">
      <c r="D2672" s="64"/>
      <c r="L2672" s="64"/>
      <c r="N2672" s="63"/>
    </row>
    <row r="2673" spans="4:14" x14ac:dyDescent="0.25">
      <c r="D2673" s="64"/>
      <c r="L2673" s="64"/>
      <c r="N2673" s="63"/>
    </row>
    <row r="2674" spans="4:14" x14ac:dyDescent="0.25">
      <c r="D2674" s="64"/>
      <c r="L2674" s="64"/>
      <c r="N2674" s="63"/>
    </row>
    <row r="2675" spans="4:14" x14ac:dyDescent="0.25">
      <c r="D2675" s="64"/>
      <c r="L2675" s="64"/>
      <c r="N2675" s="63"/>
    </row>
    <row r="2676" spans="4:14" x14ac:dyDescent="0.25">
      <c r="D2676" s="64"/>
      <c r="L2676" s="64"/>
      <c r="N2676" s="63"/>
    </row>
    <row r="2677" spans="4:14" x14ac:dyDescent="0.25">
      <c r="D2677" s="64"/>
      <c r="L2677" s="64"/>
      <c r="N2677" s="63"/>
    </row>
    <row r="2678" spans="4:14" x14ac:dyDescent="0.25">
      <c r="D2678" s="64"/>
      <c r="L2678" s="64"/>
      <c r="N2678" s="63"/>
    </row>
    <row r="2679" spans="4:14" x14ac:dyDescent="0.25">
      <c r="D2679" s="64"/>
      <c r="L2679" s="64"/>
      <c r="N2679" s="63"/>
    </row>
    <row r="2680" spans="4:14" x14ac:dyDescent="0.25">
      <c r="D2680" s="64"/>
      <c r="L2680" s="64"/>
      <c r="N2680" s="63"/>
    </row>
    <row r="2681" spans="4:14" x14ac:dyDescent="0.25">
      <c r="D2681" s="64"/>
      <c r="L2681" s="64"/>
      <c r="N2681" s="63"/>
    </row>
    <row r="2682" spans="4:14" x14ac:dyDescent="0.25">
      <c r="D2682" s="64"/>
      <c r="L2682" s="64"/>
      <c r="N2682" s="63"/>
    </row>
    <row r="2683" spans="4:14" x14ac:dyDescent="0.25">
      <c r="D2683" s="64"/>
      <c r="L2683" s="64"/>
      <c r="N2683" s="63"/>
    </row>
    <row r="2684" spans="4:14" x14ac:dyDescent="0.25">
      <c r="D2684" s="64"/>
      <c r="L2684" s="64"/>
      <c r="N2684" s="63"/>
    </row>
    <row r="2685" spans="4:14" x14ac:dyDescent="0.25">
      <c r="D2685" s="64"/>
      <c r="L2685" s="64"/>
      <c r="N2685" s="63"/>
    </row>
    <row r="2686" spans="4:14" x14ac:dyDescent="0.25">
      <c r="D2686" s="64"/>
      <c r="L2686" s="64"/>
      <c r="N2686" s="63"/>
    </row>
    <row r="2687" spans="4:14" x14ac:dyDescent="0.25">
      <c r="D2687" s="64"/>
      <c r="L2687" s="64"/>
      <c r="N2687" s="63"/>
    </row>
    <row r="2688" spans="4:14" x14ac:dyDescent="0.25">
      <c r="D2688" s="64"/>
      <c r="L2688" s="64"/>
      <c r="N2688" s="63"/>
    </row>
    <row r="2689" spans="4:14" x14ac:dyDescent="0.25">
      <c r="D2689" s="64"/>
      <c r="L2689" s="64"/>
      <c r="N2689" s="63"/>
    </row>
    <row r="2690" spans="4:14" x14ac:dyDescent="0.25">
      <c r="D2690" s="64"/>
      <c r="L2690" s="64"/>
      <c r="N2690" s="63"/>
    </row>
    <row r="2691" spans="4:14" x14ac:dyDescent="0.25">
      <c r="D2691" s="64"/>
      <c r="L2691" s="64"/>
      <c r="N2691" s="63"/>
    </row>
    <row r="2692" spans="4:14" x14ac:dyDescent="0.25">
      <c r="D2692" s="64"/>
      <c r="L2692" s="64"/>
      <c r="N2692" s="63"/>
    </row>
    <row r="2693" spans="4:14" x14ac:dyDescent="0.25">
      <c r="D2693" s="64"/>
      <c r="L2693" s="64"/>
      <c r="N2693" s="63"/>
    </row>
    <row r="2694" spans="4:14" x14ac:dyDescent="0.25">
      <c r="D2694" s="64"/>
      <c r="L2694" s="64"/>
      <c r="N2694" s="63"/>
    </row>
    <row r="2695" spans="4:14" x14ac:dyDescent="0.25">
      <c r="D2695" s="64"/>
      <c r="L2695" s="64"/>
      <c r="N2695" s="63"/>
    </row>
    <row r="2696" spans="4:14" x14ac:dyDescent="0.25">
      <c r="D2696" s="64"/>
      <c r="L2696" s="64"/>
      <c r="N2696" s="63"/>
    </row>
    <row r="2697" spans="4:14" x14ac:dyDescent="0.25">
      <c r="D2697" s="64"/>
      <c r="L2697" s="64"/>
      <c r="N2697" s="63"/>
    </row>
    <row r="2698" spans="4:14" x14ac:dyDescent="0.25">
      <c r="D2698" s="64"/>
      <c r="L2698" s="64"/>
      <c r="N2698" s="63"/>
    </row>
    <row r="2699" spans="4:14" x14ac:dyDescent="0.25">
      <c r="D2699" s="64"/>
      <c r="L2699" s="64"/>
      <c r="N2699" s="63"/>
    </row>
    <row r="2700" spans="4:14" x14ac:dyDescent="0.25">
      <c r="D2700" s="64"/>
      <c r="L2700" s="64"/>
      <c r="N2700" s="63"/>
    </row>
    <row r="2701" spans="4:14" x14ac:dyDescent="0.25">
      <c r="D2701" s="64"/>
      <c r="L2701" s="64"/>
      <c r="N2701" s="63"/>
    </row>
    <row r="2702" spans="4:14" x14ac:dyDescent="0.25">
      <c r="D2702" s="64"/>
      <c r="L2702" s="64"/>
      <c r="N2702" s="63"/>
    </row>
    <row r="2703" spans="4:14" x14ac:dyDescent="0.25">
      <c r="D2703" s="64"/>
      <c r="L2703" s="64"/>
      <c r="N2703" s="63"/>
    </row>
    <row r="2704" spans="4:14" x14ac:dyDescent="0.25">
      <c r="D2704" s="64"/>
      <c r="L2704" s="64"/>
      <c r="N2704" s="63"/>
    </row>
    <row r="2705" spans="4:14" x14ac:dyDescent="0.25">
      <c r="D2705" s="64"/>
      <c r="L2705" s="64"/>
      <c r="N2705" s="63"/>
    </row>
    <row r="2706" spans="4:14" x14ac:dyDescent="0.25">
      <c r="D2706" s="64"/>
      <c r="L2706" s="64"/>
      <c r="N2706" s="63"/>
    </row>
    <row r="2707" spans="4:14" x14ac:dyDescent="0.25">
      <c r="D2707" s="64"/>
      <c r="L2707" s="64"/>
      <c r="N2707" s="63"/>
    </row>
    <row r="2708" spans="4:14" x14ac:dyDescent="0.25">
      <c r="D2708" s="64"/>
      <c r="L2708" s="64"/>
      <c r="N2708" s="63"/>
    </row>
    <row r="2709" spans="4:14" x14ac:dyDescent="0.25">
      <c r="D2709" s="64"/>
      <c r="L2709" s="64"/>
      <c r="N2709" s="63"/>
    </row>
    <row r="2710" spans="4:14" x14ac:dyDescent="0.25">
      <c r="D2710" s="64"/>
      <c r="L2710" s="64"/>
      <c r="N2710" s="63"/>
    </row>
    <row r="2711" spans="4:14" x14ac:dyDescent="0.25">
      <c r="D2711" s="64"/>
      <c r="L2711" s="64"/>
      <c r="N2711" s="63"/>
    </row>
    <row r="2712" spans="4:14" x14ac:dyDescent="0.25">
      <c r="D2712" s="64"/>
      <c r="L2712" s="64"/>
      <c r="N2712" s="63"/>
    </row>
    <row r="2713" spans="4:14" x14ac:dyDescent="0.25">
      <c r="D2713" s="64"/>
      <c r="L2713" s="64"/>
      <c r="N2713" s="63"/>
    </row>
    <row r="2714" spans="4:14" x14ac:dyDescent="0.25">
      <c r="D2714" s="64"/>
      <c r="L2714" s="64"/>
      <c r="N2714" s="63"/>
    </row>
    <row r="2715" spans="4:14" x14ac:dyDescent="0.25">
      <c r="D2715" s="64"/>
      <c r="L2715" s="64"/>
      <c r="N2715" s="63"/>
    </row>
    <row r="2716" spans="4:14" x14ac:dyDescent="0.25">
      <c r="D2716" s="64"/>
      <c r="L2716" s="64"/>
      <c r="N2716" s="63"/>
    </row>
    <row r="2717" spans="4:14" x14ac:dyDescent="0.25">
      <c r="D2717" s="64"/>
      <c r="L2717" s="64"/>
      <c r="N2717" s="63"/>
    </row>
    <row r="2718" spans="4:14" x14ac:dyDescent="0.25">
      <c r="D2718" s="64"/>
      <c r="L2718" s="64"/>
      <c r="N2718" s="63"/>
    </row>
    <row r="2719" spans="4:14" x14ac:dyDescent="0.25">
      <c r="D2719" s="64"/>
      <c r="L2719" s="64"/>
      <c r="N2719" s="63"/>
    </row>
    <row r="2720" spans="4:14" x14ac:dyDescent="0.25">
      <c r="D2720" s="64"/>
      <c r="L2720" s="64"/>
      <c r="N2720" s="63"/>
    </row>
    <row r="2721" spans="4:14" x14ac:dyDescent="0.25">
      <c r="D2721" s="64"/>
      <c r="L2721" s="64"/>
      <c r="N2721" s="63"/>
    </row>
    <row r="2722" spans="4:14" x14ac:dyDescent="0.25">
      <c r="D2722" s="64"/>
      <c r="L2722" s="64"/>
      <c r="N2722" s="63"/>
    </row>
    <row r="2723" spans="4:14" x14ac:dyDescent="0.25">
      <c r="D2723" s="64"/>
      <c r="L2723" s="64"/>
      <c r="N2723" s="63"/>
    </row>
    <row r="2724" spans="4:14" x14ac:dyDescent="0.25">
      <c r="D2724" s="64"/>
      <c r="L2724" s="64"/>
      <c r="N2724" s="63"/>
    </row>
    <row r="2725" spans="4:14" x14ac:dyDescent="0.25">
      <c r="D2725" s="64"/>
      <c r="L2725" s="64"/>
      <c r="N2725" s="63"/>
    </row>
    <row r="2726" spans="4:14" x14ac:dyDescent="0.25">
      <c r="D2726" s="64"/>
      <c r="L2726" s="64"/>
      <c r="N2726" s="63"/>
    </row>
    <row r="2727" spans="4:14" x14ac:dyDescent="0.25">
      <c r="D2727" s="64"/>
      <c r="L2727" s="64"/>
      <c r="N2727" s="63"/>
    </row>
    <row r="2728" spans="4:14" x14ac:dyDescent="0.25">
      <c r="D2728" s="64"/>
      <c r="L2728" s="64"/>
      <c r="N2728" s="63"/>
    </row>
    <row r="2729" spans="4:14" x14ac:dyDescent="0.25">
      <c r="D2729" s="64"/>
      <c r="L2729" s="64"/>
      <c r="N2729" s="63"/>
    </row>
    <row r="2730" spans="4:14" x14ac:dyDescent="0.25">
      <c r="D2730" s="64"/>
      <c r="L2730" s="64"/>
      <c r="N2730" s="63"/>
    </row>
    <row r="2731" spans="4:14" x14ac:dyDescent="0.25">
      <c r="D2731" s="64"/>
      <c r="L2731" s="64"/>
      <c r="N2731" s="63"/>
    </row>
    <row r="2732" spans="4:14" x14ac:dyDescent="0.25">
      <c r="D2732" s="64"/>
      <c r="L2732" s="64"/>
      <c r="N2732" s="63"/>
    </row>
    <row r="2733" spans="4:14" x14ac:dyDescent="0.25">
      <c r="D2733" s="64"/>
      <c r="L2733" s="64"/>
      <c r="N2733" s="63"/>
    </row>
    <row r="2734" spans="4:14" x14ac:dyDescent="0.25">
      <c r="D2734" s="64"/>
      <c r="L2734" s="64"/>
      <c r="N2734" s="63"/>
    </row>
    <row r="2735" spans="4:14" x14ac:dyDescent="0.25">
      <c r="D2735" s="64"/>
      <c r="L2735" s="64"/>
      <c r="N2735" s="63"/>
    </row>
    <row r="2736" spans="4:14" x14ac:dyDescent="0.25">
      <c r="D2736" s="64"/>
      <c r="L2736" s="64"/>
      <c r="N2736" s="63"/>
    </row>
    <row r="2737" spans="4:14" x14ac:dyDescent="0.25">
      <c r="D2737" s="64"/>
      <c r="L2737" s="64"/>
      <c r="N2737" s="63"/>
    </row>
    <row r="2738" spans="4:14" x14ac:dyDescent="0.25">
      <c r="D2738" s="64"/>
      <c r="L2738" s="64"/>
      <c r="N2738" s="63"/>
    </row>
    <row r="2739" spans="4:14" x14ac:dyDescent="0.25">
      <c r="D2739" s="64"/>
      <c r="L2739" s="64"/>
      <c r="N2739" s="63"/>
    </row>
    <row r="2740" spans="4:14" x14ac:dyDescent="0.25">
      <c r="D2740" s="64"/>
      <c r="L2740" s="64"/>
      <c r="N2740" s="63"/>
    </row>
    <row r="2741" spans="4:14" x14ac:dyDescent="0.25">
      <c r="D2741" s="64"/>
      <c r="L2741" s="64"/>
      <c r="N2741" s="63"/>
    </row>
    <row r="2742" spans="4:14" x14ac:dyDescent="0.25">
      <c r="D2742" s="64"/>
      <c r="L2742" s="64"/>
      <c r="N2742" s="63"/>
    </row>
    <row r="2743" spans="4:14" x14ac:dyDescent="0.25">
      <c r="D2743" s="64"/>
      <c r="L2743" s="64"/>
      <c r="N2743" s="63"/>
    </row>
    <row r="2744" spans="4:14" x14ac:dyDescent="0.25">
      <c r="D2744" s="64"/>
      <c r="L2744" s="64"/>
      <c r="N2744" s="63"/>
    </row>
    <row r="2745" spans="4:14" x14ac:dyDescent="0.25">
      <c r="D2745" s="64"/>
      <c r="L2745" s="64"/>
      <c r="N2745" s="63"/>
    </row>
    <row r="2746" spans="4:14" x14ac:dyDescent="0.25">
      <c r="D2746" s="64"/>
      <c r="L2746" s="64"/>
      <c r="N2746" s="63"/>
    </row>
    <row r="2747" spans="4:14" x14ac:dyDescent="0.25">
      <c r="D2747" s="64"/>
      <c r="L2747" s="64"/>
      <c r="N2747" s="63"/>
    </row>
    <row r="2748" spans="4:14" x14ac:dyDescent="0.25">
      <c r="D2748" s="64"/>
      <c r="L2748" s="64"/>
      <c r="N2748" s="63"/>
    </row>
    <row r="2749" spans="4:14" x14ac:dyDescent="0.25">
      <c r="D2749" s="64"/>
      <c r="L2749" s="64"/>
      <c r="N2749" s="63"/>
    </row>
    <row r="2750" spans="4:14" x14ac:dyDescent="0.25">
      <c r="D2750" s="64"/>
      <c r="L2750" s="64"/>
      <c r="N2750" s="63"/>
    </row>
    <row r="2751" spans="4:14" x14ac:dyDescent="0.25">
      <c r="D2751" s="64"/>
      <c r="L2751" s="64"/>
      <c r="N2751" s="63"/>
    </row>
    <row r="2752" spans="4:14" x14ac:dyDescent="0.25">
      <c r="D2752" s="64"/>
      <c r="L2752" s="64"/>
      <c r="N2752" s="63"/>
    </row>
    <row r="2753" spans="4:14" x14ac:dyDescent="0.25">
      <c r="D2753" s="64"/>
      <c r="L2753" s="64"/>
      <c r="N2753" s="63"/>
    </row>
    <row r="2754" spans="4:14" x14ac:dyDescent="0.25">
      <c r="D2754" s="64"/>
      <c r="L2754" s="64"/>
      <c r="N2754" s="63"/>
    </row>
    <row r="2755" spans="4:14" x14ac:dyDescent="0.25">
      <c r="D2755" s="64"/>
      <c r="L2755" s="64"/>
      <c r="N2755" s="63"/>
    </row>
    <row r="2756" spans="4:14" x14ac:dyDescent="0.25">
      <c r="D2756" s="64"/>
      <c r="L2756" s="64"/>
      <c r="N2756" s="63"/>
    </row>
    <row r="2757" spans="4:14" x14ac:dyDescent="0.25">
      <c r="D2757" s="64"/>
      <c r="L2757" s="64"/>
      <c r="N2757" s="63"/>
    </row>
    <row r="2758" spans="4:14" x14ac:dyDescent="0.25">
      <c r="D2758" s="64"/>
      <c r="L2758" s="64"/>
      <c r="N2758" s="63"/>
    </row>
    <row r="2759" spans="4:14" x14ac:dyDescent="0.25">
      <c r="D2759" s="64"/>
      <c r="L2759" s="64"/>
      <c r="N2759" s="63"/>
    </row>
    <row r="2760" spans="4:14" x14ac:dyDescent="0.25">
      <c r="D2760" s="64"/>
      <c r="L2760" s="64"/>
      <c r="N2760" s="63"/>
    </row>
    <row r="2761" spans="4:14" x14ac:dyDescent="0.25">
      <c r="D2761" s="64"/>
      <c r="L2761" s="64"/>
      <c r="N2761" s="63"/>
    </row>
    <row r="2762" spans="4:14" x14ac:dyDescent="0.25">
      <c r="D2762" s="64"/>
      <c r="L2762" s="64"/>
      <c r="N2762" s="63"/>
    </row>
    <row r="2763" spans="4:14" x14ac:dyDescent="0.25">
      <c r="D2763" s="64"/>
      <c r="L2763" s="64"/>
      <c r="N2763" s="63"/>
    </row>
    <row r="2764" spans="4:14" x14ac:dyDescent="0.25">
      <c r="D2764" s="64"/>
      <c r="L2764" s="64"/>
      <c r="N2764" s="63"/>
    </row>
    <row r="2765" spans="4:14" x14ac:dyDescent="0.25">
      <c r="D2765" s="64"/>
      <c r="L2765" s="64"/>
      <c r="N2765" s="63"/>
    </row>
    <row r="2766" spans="4:14" x14ac:dyDescent="0.25">
      <c r="D2766" s="64"/>
      <c r="L2766" s="64"/>
      <c r="N2766" s="63"/>
    </row>
    <row r="2767" spans="4:14" x14ac:dyDescent="0.25">
      <c r="D2767" s="64"/>
      <c r="L2767" s="64"/>
      <c r="N2767" s="63"/>
    </row>
    <row r="2768" spans="4:14" x14ac:dyDescent="0.25">
      <c r="D2768" s="64"/>
      <c r="L2768" s="64"/>
      <c r="N2768" s="63"/>
    </row>
    <row r="2769" spans="4:14" x14ac:dyDescent="0.25">
      <c r="D2769" s="64"/>
      <c r="L2769" s="64"/>
      <c r="N2769" s="63"/>
    </row>
    <row r="2770" spans="4:14" x14ac:dyDescent="0.25">
      <c r="D2770" s="64"/>
      <c r="L2770" s="64"/>
      <c r="N2770" s="63"/>
    </row>
    <row r="2771" spans="4:14" x14ac:dyDescent="0.25">
      <c r="D2771" s="64"/>
      <c r="L2771" s="64"/>
      <c r="N2771" s="63"/>
    </row>
    <row r="2772" spans="4:14" x14ac:dyDescent="0.25">
      <c r="D2772" s="64"/>
      <c r="L2772" s="64"/>
      <c r="N2772" s="63"/>
    </row>
    <row r="2773" spans="4:14" x14ac:dyDescent="0.25">
      <c r="D2773" s="64"/>
      <c r="L2773" s="64"/>
      <c r="N2773" s="63"/>
    </row>
    <row r="2774" spans="4:14" x14ac:dyDescent="0.25">
      <c r="D2774" s="64"/>
      <c r="L2774" s="64"/>
      <c r="N2774" s="63"/>
    </row>
    <row r="2775" spans="4:14" x14ac:dyDescent="0.25">
      <c r="D2775" s="64"/>
      <c r="L2775" s="64"/>
      <c r="N2775" s="63"/>
    </row>
    <row r="2776" spans="4:14" x14ac:dyDescent="0.25">
      <c r="D2776" s="64"/>
      <c r="L2776" s="64"/>
      <c r="N2776" s="63"/>
    </row>
    <row r="2777" spans="4:14" x14ac:dyDescent="0.25">
      <c r="D2777" s="64"/>
      <c r="L2777" s="64"/>
      <c r="N2777" s="63"/>
    </row>
    <row r="2778" spans="4:14" x14ac:dyDescent="0.25">
      <c r="D2778" s="64"/>
      <c r="L2778" s="64"/>
      <c r="N2778" s="63"/>
    </row>
    <row r="2779" spans="4:14" x14ac:dyDescent="0.25">
      <c r="D2779" s="64"/>
      <c r="L2779" s="64"/>
      <c r="N2779" s="63"/>
    </row>
    <row r="2780" spans="4:14" x14ac:dyDescent="0.25">
      <c r="D2780" s="64"/>
      <c r="L2780" s="64"/>
      <c r="N2780" s="63"/>
    </row>
    <row r="2781" spans="4:14" x14ac:dyDescent="0.25">
      <c r="D2781" s="64"/>
      <c r="L2781" s="64"/>
      <c r="N2781" s="63"/>
    </row>
    <row r="2782" spans="4:14" x14ac:dyDescent="0.25">
      <c r="D2782" s="64"/>
      <c r="L2782" s="64"/>
      <c r="N2782" s="63"/>
    </row>
    <row r="2783" spans="4:14" x14ac:dyDescent="0.25">
      <c r="D2783" s="64"/>
      <c r="L2783" s="64"/>
      <c r="N2783" s="63"/>
    </row>
    <row r="2784" spans="4:14" x14ac:dyDescent="0.25">
      <c r="D2784" s="64"/>
      <c r="L2784" s="64"/>
      <c r="N2784" s="63"/>
    </row>
    <row r="2785" spans="4:14" x14ac:dyDescent="0.25">
      <c r="D2785" s="64"/>
      <c r="L2785" s="64"/>
      <c r="N2785" s="63"/>
    </row>
    <row r="2786" spans="4:14" x14ac:dyDescent="0.25">
      <c r="D2786" s="64"/>
      <c r="L2786" s="64"/>
      <c r="N2786" s="63"/>
    </row>
    <row r="2787" spans="4:14" x14ac:dyDescent="0.25">
      <c r="D2787" s="64"/>
      <c r="L2787" s="64"/>
      <c r="N2787" s="63"/>
    </row>
    <row r="2788" spans="4:14" x14ac:dyDescent="0.25">
      <c r="D2788" s="64"/>
      <c r="L2788" s="64"/>
      <c r="N2788" s="63"/>
    </row>
    <row r="2789" spans="4:14" x14ac:dyDescent="0.25">
      <c r="D2789" s="64"/>
      <c r="L2789" s="64"/>
      <c r="N2789" s="63"/>
    </row>
    <row r="2790" spans="4:14" x14ac:dyDescent="0.25">
      <c r="D2790" s="64"/>
      <c r="L2790" s="64"/>
      <c r="N2790" s="63"/>
    </row>
    <row r="2791" spans="4:14" x14ac:dyDescent="0.25">
      <c r="D2791" s="64"/>
      <c r="L2791" s="64"/>
      <c r="N2791" s="63"/>
    </row>
    <row r="2792" spans="4:14" x14ac:dyDescent="0.25">
      <c r="D2792" s="64"/>
      <c r="L2792" s="64"/>
      <c r="N2792" s="63"/>
    </row>
    <row r="2793" spans="4:14" x14ac:dyDescent="0.25">
      <c r="D2793" s="64"/>
      <c r="L2793" s="64"/>
      <c r="N2793" s="63"/>
    </row>
    <row r="2794" spans="4:14" x14ac:dyDescent="0.25">
      <c r="D2794" s="64"/>
      <c r="L2794" s="64"/>
      <c r="N2794" s="63"/>
    </row>
    <row r="2795" spans="4:14" x14ac:dyDescent="0.25">
      <c r="D2795" s="64"/>
      <c r="L2795" s="64"/>
      <c r="N2795" s="63"/>
    </row>
    <row r="2796" spans="4:14" x14ac:dyDescent="0.25">
      <c r="D2796" s="64"/>
      <c r="L2796" s="64"/>
      <c r="N2796" s="63"/>
    </row>
    <row r="2797" spans="4:14" x14ac:dyDescent="0.25">
      <c r="D2797" s="64"/>
      <c r="L2797" s="64"/>
      <c r="N2797" s="63"/>
    </row>
    <row r="2798" spans="4:14" x14ac:dyDescent="0.25">
      <c r="D2798" s="64"/>
      <c r="L2798" s="64"/>
      <c r="N2798" s="63"/>
    </row>
    <row r="2799" spans="4:14" x14ac:dyDescent="0.25">
      <c r="D2799" s="64"/>
      <c r="L2799" s="64"/>
      <c r="N2799" s="63"/>
    </row>
    <row r="2800" spans="4:14" x14ac:dyDescent="0.25">
      <c r="D2800" s="64"/>
      <c r="L2800" s="64"/>
      <c r="N2800" s="63"/>
    </row>
    <row r="2801" spans="4:14" x14ac:dyDescent="0.25">
      <c r="D2801" s="64"/>
      <c r="L2801" s="64"/>
      <c r="N2801" s="63"/>
    </row>
    <row r="2802" spans="4:14" x14ac:dyDescent="0.25">
      <c r="D2802" s="64"/>
      <c r="L2802" s="64"/>
      <c r="N2802" s="63"/>
    </row>
    <row r="2803" spans="4:14" x14ac:dyDescent="0.25">
      <c r="D2803" s="64"/>
      <c r="L2803" s="64"/>
      <c r="N2803" s="63"/>
    </row>
    <row r="2804" spans="4:14" x14ac:dyDescent="0.25">
      <c r="D2804" s="64"/>
      <c r="L2804" s="64"/>
      <c r="N2804" s="63"/>
    </row>
    <row r="2805" spans="4:14" x14ac:dyDescent="0.25">
      <c r="D2805" s="64"/>
      <c r="L2805" s="64"/>
      <c r="N2805" s="63"/>
    </row>
    <row r="2806" spans="4:14" x14ac:dyDescent="0.25">
      <c r="D2806" s="64"/>
      <c r="L2806" s="64"/>
      <c r="N2806" s="63"/>
    </row>
    <row r="2807" spans="4:14" x14ac:dyDescent="0.25">
      <c r="D2807" s="64"/>
      <c r="L2807" s="64"/>
      <c r="N2807" s="63"/>
    </row>
    <row r="2808" spans="4:14" x14ac:dyDescent="0.25">
      <c r="D2808" s="64"/>
      <c r="L2808" s="64"/>
      <c r="N2808" s="63"/>
    </row>
    <row r="2809" spans="4:14" x14ac:dyDescent="0.25">
      <c r="D2809" s="64"/>
      <c r="L2809" s="64"/>
      <c r="N2809" s="63"/>
    </row>
    <row r="2810" spans="4:14" x14ac:dyDescent="0.25">
      <c r="D2810" s="64"/>
      <c r="L2810" s="64"/>
      <c r="N2810" s="63"/>
    </row>
    <row r="2811" spans="4:14" x14ac:dyDescent="0.25">
      <c r="D2811" s="64"/>
      <c r="L2811" s="64"/>
      <c r="N2811" s="63"/>
    </row>
    <row r="2812" spans="4:14" x14ac:dyDescent="0.25">
      <c r="D2812" s="64"/>
      <c r="L2812" s="64"/>
      <c r="N2812" s="63"/>
    </row>
    <row r="2813" spans="4:14" x14ac:dyDescent="0.25">
      <c r="D2813" s="64"/>
      <c r="L2813" s="64"/>
      <c r="N2813" s="63"/>
    </row>
    <row r="2814" spans="4:14" x14ac:dyDescent="0.25">
      <c r="D2814" s="64"/>
      <c r="L2814" s="64"/>
      <c r="N2814" s="63"/>
    </row>
    <row r="2815" spans="4:14" x14ac:dyDescent="0.25">
      <c r="D2815" s="64"/>
      <c r="L2815" s="64"/>
      <c r="N2815" s="63"/>
    </row>
    <row r="2816" spans="4:14" x14ac:dyDescent="0.25">
      <c r="D2816" s="64"/>
      <c r="L2816" s="64"/>
      <c r="N2816" s="63"/>
    </row>
    <row r="2817" spans="4:14" x14ac:dyDescent="0.25">
      <c r="D2817" s="64"/>
      <c r="L2817" s="64"/>
      <c r="N2817" s="63"/>
    </row>
    <row r="2818" spans="4:14" x14ac:dyDescent="0.25">
      <c r="D2818" s="64"/>
      <c r="L2818" s="64"/>
      <c r="N2818" s="63"/>
    </row>
    <row r="2819" spans="4:14" x14ac:dyDescent="0.25">
      <c r="D2819" s="64"/>
      <c r="L2819" s="64"/>
      <c r="N2819" s="63"/>
    </row>
    <row r="2820" spans="4:14" x14ac:dyDescent="0.25">
      <c r="D2820" s="64"/>
      <c r="L2820" s="64"/>
      <c r="N2820" s="63"/>
    </row>
    <row r="2821" spans="4:14" x14ac:dyDescent="0.25">
      <c r="D2821" s="64"/>
      <c r="L2821" s="64"/>
      <c r="N2821" s="63"/>
    </row>
    <row r="2822" spans="4:14" x14ac:dyDescent="0.25">
      <c r="D2822" s="64"/>
      <c r="L2822" s="64"/>
      <c r="N2822" s="63"/>
    </row>
    <row r="2823" spans="4:14" x14ac:dyDescent="0.25">
      <c r="D2823" s="64"/>
      <c r="L2823" s="64"/>
      <c r="N2823" s="63"/>
    </row>
    <row r="2824" spans="4:14" x14ac:dyDescent="0.25">
      <c r="D2824" s="64"/>
      <c r="L2824" s="64"/>
      <c r="N2824" s="63"/>
    </row>
    <row r="2825" spans="4:14" x14ac:dyDescent="0.25">
      <c r="D2825" s="64"/>
      <c r="L2825" s="64"/>
      <c r="N2825" s="63"/>
    </row>
    <row r="2826" spans="4:14" x14ac:dyDescent="0.25">
      <c r="D2826" s="64"/>
      <c r="L2826" s="64"/>
      <c r="N2826" s="63"/>
    </row>
    <row r="2827" spans="4:14" x14ac:dyDescent="0.25">
      <c r="D2827" s="64"/>
      <c r="L2827" s="64"/>
      <c r="N2827" s="63"/>
    </row>
    <row r="2828" spans="4:14" x14ac:dyDescent="0.25">
      <c r="D2828" s="64"/>
      <c r="L2828" s="64"/>
      <c r="N2828" s="63"/>
    </row>
    <row r="2829" spans="4:14" x14ac:dyDescent="0.25">
      <c r="D2829" s="64"/>
      <c r="L2829" s="64"/>
      <c r="N2829" s="63"/>
    </row>
    <row r="2830" spans="4:14" x14ac:dyDescent="0.25">
      <c r="D2830" s="64"/>
      <c r="L2830" s="64"/>
      <c r="N2830" s="63"/>
    </row>
    <row r="2831" spans="4:14" x14ac:dyDescent="0.25">
      <c r="D2831" s="64"/>
      <c r="L2831" s="64"/>
      <c r="N2831" s="63"/>
    </row>
    <row r="2832" spans="4:14" x14ac:dyDescent="0.25">
      <c r="D2832" s="64"/>
      <c r="L2832" s="64"/>
      <c r="N2832" s="63"/>
    </row>
    <row r="2833" spans="4:14" x14ac:dyDescent="0.25">
      <c r="D2833" s="64"/>
      <c r="L2833" s="64"/>
      <c r="N2833" s="63"/>
    </row>
    <row r="2834" spans="4:14" x14ac:dyDescent="0.25">
      <c r="D2834" s="64"/>
      <c r="L2834" s="64"/>
      <c r="N2834" s="63"/>
    </row>
    <row r="2835" spans="4:14" x14ac:dyDescent="0.25">
      <c r="D2835" s="64"/>
      <c r="L2835" s="64"/>
      <c r="N2835" s="63"/>
    </row>
    <row r="2836" spans="4:14" x14ac:dyDescent="0.25">
      <c r="D2836" s="64"/>
      <c r="L2836" s="64"/>
      <c r="N2836" s="63"/>
    </row>
    <row r="2837" spans="4:14" x14ac:dyDescent="0.25">
      <c r="D2837" s="64"/>
      <c r="L2837" s="64"/>
      <c r="N2837" s="63"/>
    </row>
    <row r="2838" spans="4:14" x14ac:dyDescent="0.25">
      <c r="D2838" s="64"/>
      <c r="L2838" s="64"/>
      <c r="N2838" s="63"/>
    </row>
    <row r="2839" spans="4:14" x14ac:dyDescent="0.25">
      <c r="D2839" s="64"/>
      <c r="L2839" s="64"/>
      <c r="N2839" s="63"/>
    </row>
    <row r="2840" spans="4:14" x14ac:dyDescent="0.25">
      <c r="D2840" s="64"/>
      <c r="L2840" s="64"/>
      <c r="N2840" s="63"/>
    </row>
    <row r="2841" spans="4:14" x14ac:dyDescent="0.25">
      <c r="D2841" s="64"/>
      <c r="L2841" s="64"/>
      <c r="N2841" s="63"/>
    </row>
    <row r="2842" spans="4:14" x14ac:dyDescent="0.25">
      <c r="D2842" s="64"/>
      <c r="L2842" s="64"/>
      <c r="N2842" s="63"/>
    </row>
    <row r="2843" spans="4:14" x14ac:dyDescent="0.25">
      <c r="D2843" s="64"/>
      <c r="L2843" s="64"/>
      <c r="N2843" s="63"/>
    </row>
    <row r="2844" spans="4:14" x14ac:dyDescent="0.25">
      <c r="D2844" s="64"/>
      <c r="L2844" s="64"/>
      <c r="N2844" s="63"/>
    </row>
    <row r="2845" spans="4:14" x14ac:dyDescent="0.25">
      <c r="D2845" s="64"/>
      <c r="L2845" s="64"/>
      <c r="N2845" s="63"/>
    </row>
    <row r="2846" spans="4:14" x14ac:dyDescent="0.25">
      <c r="D2846" s="64"/>
      <c r="L2846" s="64"/>
      <c r="N2846" s="63"/>
    </row>
    <row r="2847" spans="4:14" x14ac:dyDescent="0.25">
      <c r="D2847" s="64"/>
      <c r="L2847" s="64"/>
      <c r="N2847" s="63"/>
    </row>
    <row r="2848" spans="4:14" x14ac:dyDescent="0.25">
      <c r="D2848" s="64"/>
      <c r="L2848" s="64"/>
      <c r="N2848" s="63"/>
    </row>
    <row r="2849" spans="4:14" x14ac:dyDescent="0.25">
      <c r="D2849" s="64"/>
      <c r="L2849" s="64"/>
      <c r="N2849" s="63"/>
    </row>
    <row r="2850" spans="4:14" x14ac:dyDescent="0.25">
      <c r="D2850" s="64"/>
      <c r="L2850" s="64"/>
      <c r="N2850" s="63"/>
    </row>
    <row r="2851" spans="4:14" x14ac:dyDescent="0.25">
      <c r="D2851" s="64"/>
      <c r="L2851" s="64"/>
      <c r="N2851" s="63"/>
    </row>
    <row r="2852" spans="4:14" x14ac:dyDescent="0.25">
      <c r="D2852" s="64"/>
      <c r="L2852" s="64"/>
      <c r="N2852" s="63"/>
    </row>
    <row r="2853" spans="4:14" x14ac:dyDescent="0.25">
      <c r="D2853" s="64"/>
      <c r="L2853" s="64"/>
      <c r="N2853" s="63"/>
    </row>
    <row r="2854" spans="4:14" x14ac:dyDescent="0.25">
      <c r="D2854" s="64"/>
      <c r="L2854" s="64"/>
      <c r="N2854" s="63"/>
    </row>
    <row r="2855" spans="4:14" x14ac:dyDescent="0.25">
      <c r="D2855" s="64"/>
      <c r="L2855" s="64"/>
      <c r="N2855" s="63"/>
    </row>
    <row r="2856" spans="4:14" x14ac:dyDescent="0.25">
      <c r="D2856" s="64"/>
      <c r="L2856" s="64"/>
      <c r="N2856" s="63"/>
    </row>
    <row r="2857" spans="4:14" x14ac:dyDescent="0.25">
      <c r="D2857" s="64"/>
      <c r="L2857" s="64"/>
      <c r="N2857" s="63"/>
    </row>
    <row r="2858" spans="4:14" x14ac:dyDescent="0.25">
      <c r="D2858" s="64"/>
      <c r="L2858" s="64"/>
      <c r="N2858" s="63"/>
    </row>
    <row r="2859" spans="4:14" x14ac:dyDescent="0.25">
      <c r="D2859" s="64"/>
      <c r="L2859" s="64"/>
      <c r="N2859" s="63"/>
    </row>
    <row r="2860" spans="4:14" x14ac:dyDescent="0.25">
      <c r="D2860" s="64"/>
      <c r="L2860" s="64"/>
      <c r="N2860" s="63"/>
    </row>
    <row r="2861" spans="4:14" x14ac:dyDescent="0.25">
      <c r="D2861" s="64"/>
      <c r="L2861" s="64"/>
      <c r="N2861" s="63"/>
    </row>
    <row r="2862" spans="4:14" x14ac:dyDescent="0.25">
      <c r="D2862" s="64"/>
      <c r="L2862" s="64"/>
      <c r="N2862" s="63"/>
    </row>
    <row r="2863" spans="4:14" x14ac:dyDescent="0.25">
      <c r="D2863" s="64"/>
      <c r="L2863" s="64"/>
      <c r="N2863" s="63"/>
    </row>
    <row r="2864" spans="4:14" x14ac:dyDescent="0.25">
      <c r="D2864" s="64"/>
      <c r="L2864" s="64"/>
      <c r="N2864" s="63"/>
    </row>
    <row r="2865" spans="4:14" x14ac:dyDescent="0.25">
      <c r="D2865" s="64"/>
      <c r="L2865" s="64"/>
      <c r="N2865" s="63"/>
    </row>
    <row r="2866" spans="4:14" x14ac:dyDescent="0.25">
      <c r="D2866" s="64"/>
      <c r="L2866" s="64"/>
      <c r="N2866" s="63"/>
    </row>
    <row r="2867" spans="4:14" x14ac:dyDescent="0.25">
      <c r="D2867" s="64"/>
      <c r="L2867" s="64"/>
      <c r="N2867" s="63"/>
    </row>
    <row r="2868" spans="4:14" x14ac:dyDescent="0.25">
      <c r="D2868" s="64"/>
      <c r="L2868" s="64"/>
      <c r="N2868" s="63"/>
    </row>
    <row r="2869" spans="4:14" x14ac:dyDescent="0.25">
      <c r="D2869" s="64"/>
      <c r="L2869" s="64"/>
      <c r="N2869" s="63"/>
    </row>
    <row r="2870" spans="4:14" x14ac:dyDescent="0.25">
      <c r="D2870" s="64"/>
      <c r="L2870" s="64"/>
      <c r="N2870" s="63"/>
    </row>
    <row r="2871" spans="4:14" x14ac:dyDescent="0.25">
      <c r="D2871" s="64"/>
      <c r="L2871" s="64"/>
      <c r="N2871" s="63"/>
    </row>
    <row r="2872" spans="4:14" x14ac:dyDescent="0.25">
      <c r="D2872" s="64"/>
      <c r="L2872" s="64"/>
      <c r="N2872" s="63"/>
    </row>
    <row r="2873" spans="4:14" x14ac:dyDescent="0.25">
      <c r="D2873" s="64"/>
      <c r="L2873" s="64"/>
      <c r="N2873" s="63"/>
    </row>
    <row r="2874" spans="4:14" x14ac:dyDescent="0.25">
      <c r="D2874" s="64"/>
      <c r="L2874" s="64"/>
      <c r="N2874" s="63"/>
    </row>
    <row r="2875" spans="4:14" x14ac:dyDescent="0.25">
      <c r="D2875" s="64"/>
      <c r="L2875" s="64"/>
      <c r="N2875" s="63"/>
    </row>
    <row r="2876" spans="4:14" x14ac:dyDescent="0.25">
      <c r="D2876" s="64"/>
      <c r="L2876" s="64"/>
      <c r="N2876" s="63"/>
    </row>
    <row r="2877" spans="4:14" x14ac:dyDescent="0.25">
      <c r="D2877" s="64"/>
      <c r="L2877" s="64"/>
      <c r="N2877" s="63"/>
    </row>
    <row r="2878" spans="4:14" x14ac:dyDescent="0.25">
      <c r="D2878" s="64"/>
      <c r="L2878" s="64"/>
      <c r="N2878" s="63"/>
    </row>
    <row r="2879" spans="4:14" x14ac:dyDescent="0.25">
      <c r="D2879" s="64"/>
      <c r="L2879" s="64"/>
      <c r="N2879" s="63"/>
    </row>
    <row r="2880" spans="4:14" x14ac:dyDescent="0.25">
      <c r="D2880" s="64"/>
      <c r="L2880" s="64"/>
      <c r="N2880" s="63"/>
    </row>
    <row r="2881" spans="4:14" x14ac:dyDescent="0.25">
      <c r="D2881" s="64"/>
      <c r="L2881" s="64"/>
      <c r="N2881" s="63"/>
    </row>
    <row r="2882" spans="4:14" x14ac:dyDescent="0.25">
      <c r="D2882" s="64"/>
      <c r="L2882" s="64"/>
      <c r="N2882" s="63"/>
    </row>
    <row r="2883" spans="4:14" x14ac:dyDescent="0.25">
      <c r="D2883" s="64"/>
      <c r="L2883" s="64"/>
      <c r="N2883" s="63"/>
    </row>
    <row r="2884" spans="4:14" x14ac:dyDescent="0.25">
      <c r="D2884" s="64"/>
      <c r="L2884" s="64"/>
      <c r="N2884" s="63"/>
    </row>
    <row r="2885" spans="4:14" x14ac:dyDescent="0.25">
      <c r="D2885" s="64"/>
      <c r="L2885" s="64"/>
      <c r="N2885" s="63"/>
    </row>
    <row r="2886" spans="4:14" x14ac:dyDescent="0.25">
      <c r="D2886" s="64"/>
      <c r="L2886" s="64"/>
      <c r="N2886" s="63"/>
    </row>
    <row r="2887" spans="4:14" x14ac:dyDescent="0.25">
      <c r="D2887" s="64"/>
      <c r="L2887" s="64"/>
      <c r="N2887" s="63"/>
    </row>
    <row r="2888" spans="4:14" x14ac:dyDescent="0.25">
      <c r="D2888" s="64"/>
      <c r="L2888" s="64"/>
      <c r="N2888" s="63"/>
    </row>
    <row r="2889" spans="4:14" x14ac:dyDescent="0.25">
      <c r="D2889" s="64"/>
      <c r="L2889" s="64"/>
      <c r="N2889" s="63"/>
    </row>
    <row r="2890" spans="4:14" x14ac:dyDescent="0.25">
      <c r="D2890" s="64"/>
      <c r="L2890" s="64"/>
      <c r="N2890" s="63"/>
    </row>
    <row r="2891" spans="4:14" x14ac:dyDescent="0.25">
      <c r="D2891" s="64"/>
      <c r="L2891" s="64"/>
      <c r="N2891" s="63"/>
    </row>
    <row r="2892" spans="4:14" x14ac:dyDescent="0.25">
      <c r="D2892" s="64"/>
      <c r="L2892" s="64"/>
      <c r="N2892" s="63"/>
    </row>
    <row r="2893" spans="4:14" x14ac:dyDescent="0.25">
      <c r="D2893" s="64"/>
      <c r="L2893" s="64"/>
      <c r="N2893" s="63"/>
    </row>
    <row r="2894" spans="4:14" x14ac:dyDescent="0.25">
      <c r="D2894" s="64"/>
      <c r="L2894" s="64"/>
      <c r="N2894" s="63"/>
    </row>
    <row r="2895" spans="4:14" x14ac:dyDescent="0.25">
      <c r="D2895" s="64"/>
      <c r="L2895" s="64"/>
      <c r="N2895" s="63"/>
    </row>
    <row r="2896" spans="4:14" x14ac:dyDescent="0.25">
      <c r="D2896" s="64"/>
      <c r="L2896" s="64"/>
      <c r="N2896" s="63"/>
    </row>
    <row r="2897" spans="4:14" x14ac:dyDescent="0.25">
      <c r="D2897" s="64"/>
      <c r="L2897" s="64"/>
      <c r="N2897" s="63"/>
    </row>
    <row r="2898" spans="4:14" x14ac:dyDescent="0.25">
      <c r="D2898" s="64"/>
      <c r="L2898" s="64"/>
      <c r="N2898" s="63"/>
    </row>
    <row r="2899" spans="4:14" x14ac:dyDescent="0.25">
      <c r="D2899" s="64"/>
      <c r="L2899" s="64"/>
      <c r="N2899" s="63"/>
    </row>
    <row r="2900" spans="4:14" x14ac:dyDescent="0.25">
      <c r="D2900" s="64"/>
      <c r="L2900" s="64"/>
      <c r="N2900" s="63"/>
    </row>
    <row r="2901" spans="4:14" x14ac:dyDescent="0.25">
      <c r="D2901" s="64"/>
      <c r="L2901" s="64"/>
      <c r="N2901" s="63"/>
    </row>
    <row r="2902" spans="4:14" x14ac:dyDescent="0.25">
      <c r="D2902" s="64"/>
      <c r="L2902" s="64"/>
      <c r="N2902" s="63"/>
    </row>
    <row r="2903" spans="4:14" x14ac:dyDescent="0.25">
      <c r="D2903" s="64"/>
      <c r="L2903" s="64"/>
      <c r="N2903" s="63"/>
    </row>
    <row r="2904" spans="4:14" x14ac:dyDescent="0.25">
      <c r="D2904" s="64"/>
      <c r="L2904" s="64"/>
      <c r="N2904" s="63"/>
    </row>
    <row r="2905" spans="4:14" x14ac:dyDescent="0.25">
      <c r="D2905" s="64"/>
      <c r="L2905" s="64"/>
      <c r="N2905" s="63"/>
    </row>
    <row r="2906" spans="4:14" x14ac:dyDescent="0.25">
      <c r="D2906" s="64"/>
      <c r="L2906" s="64"/>
      <c r="N2906" s="63"/>
    </row>
    <row r="2907" spans="4:14" x14ac:dyDescent="0.25">
      <c r="D2907" s="64"/>
      <c r="L2907" s="64"/>
      <c r="N2907" s="63"/>
    </row>
    <row r="2908" spans="4:14" x14ac:dyDescent="0.25">
      <c r="D2908" s="64"/>
      <c r="L2908" s="64"/>
      <c r="N2908" s="63"/>
    </row>
    <row r="2909" spans="4:14" x14ac:dyDescent="0.25">
      <c r="D2909" s="64"/>
      <c r="L2909" s="64"/>
      <c r="N2909" s="63"/>
    </row>
    <row r="2910" spans="4:14" x14ac:dyDescent="0.25">
      <c r="D2910" s="64"/>
      <c r="L2910" s="64"/>
      <c r="N2910" s="63"/>
    </row>
    <row r="2911" spans="4:14" x14ac:dyDescent="0.25">
      <c r="D2911" s="64"/>
      <c r="L2911" s="64"/>
      <c r="N2911" s="63"/>
    </row>
    <row r="2912" spans="4:14" x14ac:dyDescent="0.25">
      <c r="D2912" s="64"/>
      <c r="L2912" s="64"/>
      <c r="N2912" s="63"/>
    </row>
    <row r="2913" spans="4:14" x14ac:dyDescent="0.25">
      <c r="D2913" s="64"/>
      <c r="L2913" s="64"/>
      <c r="N2913" s="63"/>
    </row>
    <row r="2914" spans="4:14" x14ac:dyDescent="0.25">
      <c r="D2914" s="64"/>
      <c r="L2914" s="64"/>
      <c r="N2914" s="63"/>
    </row>
    <row r="2915" spans="4:14" x14ac:dyDescent="0.25">
      <c r="D2915" s="64"/>
      <c r="L2915" s="64"/>
      <c r="N2915" s="63"/>
    </row>
    <row r="2916" spans="4:14" x14ac:dyDescent="0.25">
      <c r="D2916" s="64"/>
      <c r="L2916" s="64"/>
      <c r="N2916" s="63"/>
    </row>
    <row r="2917" spans="4:14" x14ac:dyDescent="0.25">
      <c r="D2917" s="64"/>
      <c r="L2917" s="64"/>
      <c r="N2917" s="63"/>
    </row>
    <row r="2918" spans="4:14" x14ac:dyDescent="0.25">
      <c r="D2918" s="64"/>
      <c r="L2918" s="64"/>
      <c r="N2918" s="63"/>
    </row>
    <row r="2919" spans="4:14" x14ac:dyDescent="0.25">
      <c r="D2919" s="64"/>
      <c r="L2919" s="64"/>
      <c r="N2919" s="63"/>
    </row>
    <row r="2920" spans="4:14" x14ac:dyDescent="0.25">
      <c r="D2920" s="64"/>
      <c r="L2920" s="64"/>
      <c r="N2920" s="63"/>
    </row>
    <row r="2921" spans="4:14" x14ac:dyDescent="0.25">
      <c r="D2921" s="64"/>
      <c r="L2921" s="64"/>
      <c r="N2921" s="63"/>
    </row>
    <row r="2922" spans="4:14" x14ac:dyDescent="0.25">
      <c r="D2922" s="64"/>
      <c r="L2922" s="64"/>
      <c r="N2922" s="63"/>
    </row>
    <row r="2923" spans="4:14" x14ac:dyDescent="0.25">
      <c r="D2923" s="64"/>
      <c r="L2923" s="64"/>
      <c r="N2923" s="63"/>
    </row>
    <row r="2924" spans="4:14" x14ac:dyDescent="0.25">
      <c r="D2924" s="64"/>
      <c r="L2924" s="64"/>
      <c r="N2924" s="63"/>
    </row>
    <row r="2925" spans="4:14" x14ac:dyDescent="0.25">
      <c r="D2925" s="64"/>
      <c r="L2925" s="64"/>
      <c r="N2925" s="63"/>
    </row>
    <row r="2926" spans="4:14" x14ac:dyDescent="0.25">
      <c r="D2926" s="64"/>
      <c r="L2926" s="64"/>
      <c r="N2926" s="63"/>
    </row>
    <row r="2927" spans="4:14" x14ac:dyDescent="0.25">
      <c r="D2927" s="64"/>
      <c r="L2927" s="64"/>
      <c r="N2927" s="63"/>
    </row>
    <row r="2928" spans="4:14" x14ac:dyDescent="0.25">
      <c r="D2928" s="64"/>
      <c r="L2928" s="64"/>
      <c r="N2928" s="63"/>
    </row>
    <row r="2929" spans="4:14" x14ac:dyDescent="0.25">
      <c r="D2929" s="64"/>
      <c r="L2929" s="64"/>
      <c r="N2929" s="63"/>
    </row>
    <row r="2930" spans="4:14" x14ac:dyDescent="0.25">
      <c r="D2930" s="64"/>
      <c r="L2930" s="64"/>
      <c r="N2930" s="63"/>
    </row>
    <row r="2931" spans="4:14" x14ac:dyDescent="0.25">
      <c r="D2931" s="64"/>
      <c r="L2931" s="64"/>
      <c r="N2931" s="63"/>
    </row>
    <row r="2932" spans="4:14" x14ac:dyDescent="0.25">
      <c r="D2932" s="64"/>
      <c r="L2932" s="64"/>
      <c r="N2932" s="63"/>
    </row>
    <row r="2933" spans="4:14" x14ac:dyDescent="0.25">
      <c r="D2933" s="64"/>
      <c r="L2933" s="64"/>
      <c r="N2933" s="63"/>
    </row>
    <row r="2934" spans="4:14" x14ac:dyDescent="0.25">
      <c r="D2934" s="64"/>
      <c r="L2934" s="64"/>
      <c r="N2934" s="63"/>
    </row>
    <row r="2935" spans="4:14" x14ac:dyDescent="0.25">
      <c r="D2935" s="64"/>
      <c r="L2935" s="64"/>
      <c r="N2935" s="63"/>
    </row>
    <row r="2936" spans="4:14" x14ac:dyDescent="0.25">
      <c r="D2936" s="64"/>
      <c r="L2936" s="64"/>
      <c r="N2936" s="63"/>
    </row>
    <row r="2937" spans="4:14" x14ac:dyDescent="0.25">
      <c r="D2937" s="64"/>
      <c r="L2937" s="64"/>
      <c r="N2937" s="63"/>
    </row>
    <row r="2938" spans="4:14" x14ac:dyDescent="0.25">
      <c r="D2938" s="64"/>
      <c r="L2938" s="64"/>
      <c r="N2938" s="63"/>
    </row>
    <row r="2939" spans="4:14" x14ac:dyDescent="0.25">
      <c r="D2939" s="64"/>
      <c r="L2939" s="64"/>
      <c r="N2939" s="63"/>
    </row>
    <row r="2940" spans="4:14" x14ac:dyDescent="0.25">
      <c r="D2940" s="64"/>
      <c r="L2940" s="64"/>
      <c r="N2940" s="63"/>
    </row>
    <row r="2941" spans="4:14" x14ac:dyDescent="0.25">
      <c r="D2941" s="64"/>
      <c r="L2941" s="64"/>
      <c r="N2941" s="63"/>
    </row>
    <row r="2942" spans="4:14" x14ac:dyDescent="0.25">
      <c r="D2942" s="64"/>
      <c r="L2942" s="64"/>
      <c r="N2942" s="63"/>
    </row>
    <row r="2943" spans="4:14" x14ac:dyDescent="0.25">
      <c r="D2943" s="64"/>
      <c r="L2943" s="64"/>
      <c r="N2943" s="63"/>
    </row>
    <row r="2944" spans="4:14" x14ac:dyDescent="0.25">
      <c r="D2944" s="64"/>
      <c r="L2944" s="64"/>
      <c r="N2944" s="63"/>
    </row>
    <row r="2945" spans="4:14" x14ac:dyDescent="0.25">
      <c r="D2945" s="64"/>
      <c r="L2945" s="64"/>
      <c r="N2945" s="63"/>
    </row>
    <row r="2946" spans="4:14" x14ac:dyDescent="0.25">
      <c r="D2946" s="64"/>
      <c r="L2946" s="64"/>
      <c r="N2946" s="63"/>
    </row>
    <row r="2947" spans="4:14" x14ac:dyDescent="0.25">
      <c r="D2947" s="64"/>
      <c r="L2947" s="64"/>
      <c r="N2947" s="63"/>
    </row>
    <row r="2948" spans="4:14" x14ac:dyDescent="0.25">
      <c r="D2948" s="64"/>
      <c r="L2948" s="64"/>
      <c r="N2948" s="63"/>
    </row>
    <row r="2949" spans="4:14" x14ac:dyDescent="0.25">
      <c r="D2949" s="64"/>
      <c r="L2949" s="64"/>
      <c r="N2949" s="63"/>
    </row>
    <row r="2950" spans="4:14" x14ac:dyDescent="0.25">
      <c r="D2950" s="64"/>
      <c r="L2950" s="64"/>
      <c r="N2950" s="63"/>
    </row>
    <row r="2951" spans="4:14" x14ac:dyDescent="0.25">
      <c r="D2951" s="64"/>
      <c r="L2951" s="64"/>
      <c r="N2951" s="63"/>
    </row>
    <row r="2952" spans="4:14" x14ac:dyDescent="0.25">
      <c r="D2952" s="64"/>
      <c r="L2952" s="64"/>
      <c r="N2952" s="63"/>
    </row>
    <row r="2953" spans="4:14" x14ac:dyDescent="0.25">
      <c r="D2953" s="64"/>
      <c r="L2953" s="64"/>
      <c r="N2953" s="63"/>
    </row>
    <row r="2954" spans="4:14" x14ac:dyDescent="0.25">
      <c r="D2954" s="64"/>
      <c r="L2954" s="64"/>
      <c r="N2954" s="63"/>
    </row>
    <row r="2955" spans="4:14" x14ac:dyDescent="0.25">
      <c r="D2955" s="64"/>
      <c r="L2955" s="64"/>
      <c r="N2955" s="63"/>
    </row>
    <row r="2956" spans="4:14" x14ac:dyDescent="0.25">
      <c r="D2956" s="64"/>
      <c r="L2956" s="64"/>
      <c r="N2956" s="63"/>
    </row>
    <row r="2957" spans="4:14" x14ac:dyDescent="0.25">
      <c r="D2957" s="64"/>
      <c r="L2957" s="64"/>
      <c r="N2957" s="63"/>
    </row>
    <row r="2958" spans="4:14" x14ac:dyDescent="0.25">
      <c r="D2958" s="64"/>
      <c r="L2958" s="64"/>
      <c r="N2958" s="63"/>
    </row>
    <row r="2959" spans="4:14" x14ac:dyDescent="0.25">
      <c r="D2959" s="64"/>
      <c r="L2959" s="64"/>
      <c r="N2959" s="63"/>
    </row>
    <row r="2960" spans="4:14" x14ac:dyDescent="0.25">
      <c r="D2960" s="64"/>
      <c r="L2960" s="64"/>
      <c r="N2960" s="63"/>
    </row>
    <row r="2961" spans="4:14" x14ac:dyDescent="0.25">
      <c r="D2961" s="64"/>
      <c r="L2961" s="64"/>
      <c r="N2961" s="63"/>
    </row>
    <row r="2962" spans="4:14" x14ac:dyDescent="0.25">
      <c r="D2962" s="64"/>
      <c r="L2962" s="64"/>
      <c r="N2962" s="63"/>
    </row>
    <row r="2963" spans="4:14" x14ac:dyDescent="0.25">
      <c r="D2963" s="64"/>
      <c r="L2963" s="64"/>
      <c r="N2963" s="63"/>
    </row>
    <row r="2964" spans="4:14" x14ac:dyDescent="0.25">
      <c r="D2964" s="64"/>
      <c r="L2964" s="64"/>
      <c r="N2964" s="63"/>
    </row>
    <row r="2965" spans="4:14" x14ac:dyDescent="0.25">
      <c r="D2965" s="64"/>
      <c r="L2965" s="64"/>
      <c r="N2965" s="63"/>
    </row>
    <row r="2966" spans="4:14" x14ac:dyDescent="0.25">
      <c r="D2966" s="64"/>
      <c r="L2966" s="64"/>
      <c r="N2966" s="63"/>
    </row>
    <row r="2967" spans="4:14" x14ac:dyDescent="0.25">
      <c r="D2967" s="64"/>
      <c r="L2967" s="64"/>
      <c r="N2967" s="63"/>
    </row>
    <row r="2968" spans="4:14" x14ac:dyDescent="0.25">
      <c r="D2968" s="64"/>
      <c r="L2968" s="64"/>
      <c r="N2968" s="63"/>
    </row>
    <row r="2969" spans="4:14" x14ac:dyDescent="0.25">
      <c r="D2969" s="64"/>
      <c r="L2969" s="64"/>
      <c r="N2969" s="63"/>
    </row>
    <row r="2970" spans="4:14" x14ac:dyDescent="0.25">
      <c r="D2970" s="64"/>
      <c r="L2970" s="64"/>
      <c r="N2970" s="63"/>
    </row>
    <row r="2971" spans="4:14" x14ac:dyDescent="0.25">
      <c r="D2971" s="64"/>
      <c r="L2971" s="64"/>
      <c r="N2971" s="63"/>
    </row>
    <row r="2972" spans="4:14" x14ac:dyDescent="0.25">
      <c r="D2972" s="64"/>
      <c r="L2972" s="64"/>
      <c r="N2972" s="63"/>
    </row>
    <row r="2973" spans="4:14" x14ac:dyDescent="0.25">
      <c r="D2973" s="64"/>
      <c r="L2973" s="64"/>
      <c r="N2973" s="63"/>
    </row>
    <row r="2974" spans="4:14" x14ac:dyDescent="0.25">
      <c r="D2974" s="64"/>
      <c r="L2974" s="64"/>
      <c r="N2974" s="63"/>
    </row>
    <row r="2975" spans="4:14" x14ac:dyDescent="0.25">
      <c r="D2975" s="64"/>
      <c r="L2975" s="64"/>
      <c r="N2975" s="63"/>
    </row>
    <row r="2976" spans="4:14" x14ac:dyDescent="0.25">
      <c r="D2976" s="64"/>
      <c r="L2976" s="64"/>
      <c r="N2976" s="63"/>
    </row>
    <row r="2977" spans="4:14" x14ac:dyDescent="0.25">
      <c r="D2977" s="64"/>
      <c r="L2977" s="64"/>
      <c r="N2977" s="63"/>
    </row>
    <row r="2978" spans="4:14" x14ac:dyDescent="0.25">
      <c r="D2978" s="64"/>
      <c r="L2978" s="64"/>
      <c r="N2978" s="63"/>
    </row>
    <row r="2979" spans="4:14" x14ac:dyDescent="0.25">
      <c r="D2979" s="64"/>
      <c r="L2979" s="64"/>
      <c r="N2979" s="63"/>
    </row>
    <row r="2980" spans="4:14" x14ac:dyDescent="0.25">
      <c r="D2980" s="64"/>
      <c r="L2980" s="64"/>
      <c r="N2980" s="63"/>
    </row>
    <row r="2981" spans="4:14" x14ac:dyDescent="0.25">
      <c r="D2981" s="64"/>
      <c r="L2981" s="64"/>
      <c r="N2981" s="63"/>
    </row>
    <row r="2982" spans="4:14" x14ac:dyDescent="0.25">
      <c r="D2982" s="64"/>
      <c r="L2982" s="64"/>
      <c r="N2982" s="63"/>
    </row>
    <row r="2983" spans="4:14" x14ac:dyDescent="0.25">
      <c r="D2983" s="64"/>
      <c r="L2983" s="64"/>
      <c r="N2983" s="63"/>
    </row>
    <row r="2984" spans="4:14" x14ac:dyDescent="0.25">
      <c r="D2984" s="64"/>
      <c r="L2984" s="64"/>
      <c r="N2984" s="63"/>
    </row>
    <row r="2985" spans="4:14" x14ac:dyDescent="0.25">
      <c r="D2985" s="64"/>
      <c r="L2985" s="64"/>
      <c r="N2985" s="63"/>
    </row>
    <row r="2986" spans="4:14" x14ac:dyDescent="0.25">
      <c r="D2986" s="64"/>
      <c r="L2986" s="64"/>
      <c r="N2986" s="63"/>
    </row>
    <row r="2987" spans="4:14" x14ac:dyDescent="0.25">
      <c r="D2987" s="64"/>
      <c r="L2987" s="64"/>
      <c r="N2987" s="63"/>
    </row>
    <row r="2988" spans="4:14" x14ac:dyDescent="0.25">
      <c r="D2988" s="64"/>
      <c r="L2988" s="64"/>
      <c r="N2988" s="63"/>
    </row>
    <row r="2989" spans="4:14" x14ac:dyDescent="0.25">
      <c r="D2989" s="64"/>
      <c r="L2989" s="64"/>
      <c r="N2989" s="63"/>
    </row>
    <row r="2990" spans="4:14" x14ac:dyDescent="0.25">
      <c r="D2990" s="64"/>
      <c r="L2990" s="64"/>
      <c r="N2990" s="63"/>
    </row>
    <row r="2991" spans="4:14" x14ac:dyDescent="0.25">
      <c r="D2991" s="64"/>
      <c r="L2991" s="64"/>
      <c r="N2991" s="63"/>
    </row>
    <row r="2992" spans="4:14" x14ac:dyDescent="0.25">
      <c r="D2992" s="64"/>
      <c r="L2992" s="64"/>
      <c r="N2992" s="63"/>
    </row>
    <row r="2993" spans="4:14" x14ac:dyDescent="0.25">
      <c r="D2993" s="64"/>
      <c r="L2993" s="64"/>
      <c r="N2993" s="63"/>
    </row>
    <row r="2994" spans="4:14" x14ac:dyDescent="0.25">
      <c r="D2994" s="64"/>
      <c r="L2994" s="64"/>
      <c r="N2994" s="63"/>
    </row>
    <row r="2995" spans="4:14" x14ac:dyDescent="0.25">
      <c r="D2995" s="64"/>
      <c r="L2995" s="64"/>
      <c r="N2995" s="63"/>
    </row>
    <row r="2996" spans="4:14" x14ac:dyDescent="0.25">
      <c r="D2996" s="64"/>
      <c r="L2996" s="64"/>
      <c r="N2996" s="63"/>
    </row>
    <row r="2997" spans="4:14" x14ac:dyDescent="0.25">
      <c r="D2997" s="64"/>
      <c r="L2997" s="64"/>
      <c r="N2997" s="63"/>
    </row>
    <row r="2998" spans="4:14" x14ac:dyDescent="0.25">
      <c r="D2998" s="64"/>
      <c r="L2998" s="64"/>
      <c r="N2998" s="63"/>
    </row>
    <row r="2999" spans="4:14" x14ac:dyDescent="0.25">
      <c r="D2999" s="64"/>
      <c r="L2999" s="64"/>
      <c r="N2999" s="63"/>
    </row>
    <row r="3000" spans="4:14" x14ac:dyDescent="0.25">
      <c r="D3000" s="64"/>
      <c r="L3000" s="64"/>
      <c r="N3000" s="63"/>
    </row>
    <row r="3001" spans="4:14" x14ac:dyDescent="0.25">
      <c r="D3001" s="64"/>
      <c r="L3001" s="64"/>
      <c r="N3001" s="63"/>
    </row>
    <row r="3002" spans="4:14" x14ac:dyDescent="0.25">
      <c r="D3002" s="64"/>
      <c r="L3002" s="64"/>
      <c r="N3002" s="63"/>
    </row>
    <row r="3003" spans="4:14" x14ac:dyDescent="0.25">
      <c r="D3003" s="64"/>
      <c r="L3003" s="64"/>
      <c r="N3003" s="63"/>
    </row>
    <row r="3004" spans="4:14" x14ac:dyDescent="0.25">
      <c r="D3004" s="64"/>
      <c r="L3004" s="64"/>
      <c r="N3004" s="63"/>
    </row>
    <row r="3005" spans="4:14" x14ac:dyDescent="0.25">
      <c r="D3005" s="64"/>
      <c r="L3005" s="64"/>
      <c r="N3005" s="63"/>
    </row>
    <row r="3006" spans="4:14" x14ac:dyDescent="0.25">
      <c r="D3006" s="64"/>
      <c r="L3006" s="64"/>
      <c r="N3006" s="63"/>
    </row>
    <row r="3007" spans="4:14" x14ac:dyDescent="0.25">
      <c r="D3007" s="64"/>
      <c r="L3007" s="64"/>
      <c r="N3007" s="63"/>
    </row>
    <row r="3008" spans="4:14" x14ac:dyDescent="0.25">
      <c r="D3008" s="64"/>
      <c r="L3008" s="64"/>
      <c r="N3008" s="63"/>
    </row>
    <row r="3009" spans="4:14" x14ac:dyDescent="0.25">
      <c r="D3009" s="64"/>
      <c r="L3009" s="64"/>
      <c r="N3009" s="63"/>
    </row>
    <row r="3010" spans="4:14" x14ac:dyDescent="0.25">
      <c r="D3010" s="64"/>
      <c r="L3010" s="64"/>
      <c r="N3010" s="63"/>
    </row>
    <row r="3011" spans="4:14" x14ac:dyDescent="0.25">
      <c r="D3011" s="64"/>
      <c r="L3011" s="64"/>
      <c r="N3011" s="63"/>
    </row>
    <row r="3012" spans="4:14" x14ac:dyDescent="0.25">
      <c r="D3012" s="64"/>
      <c r="L3012" s="64"/>
      <c r="N3012" s="63"/>
    </row>
    <row r="3013" spans="4:14" x14ac:dyDescent="0.25">
      <c r="D3013" s="64"/>
      <c r="L3013" s="64"/>
      <c r="N3013" s="63"/>
    </row>
    <row r="3014" spans="4:14" x14ac:dyDescent="0.25">
      <c r="D3014" s="64"/>
      <c r="L3014" s="64"/>
      <c r="N3014" s="63"/>
    </row>
    <row r="3015" spans="4:14" x14ac:dyDescent="0.25">
      <c r="D3015" s="64"/>
      <c r="L3015" s="64"/>
      <c r="N3015" s="63"/>
    </row>
    <row r="3016" spans="4:14" x14ac:dyDescent="0.25">
      <c r="D3016" s="64"/>
      <c r="L3016" s="64"/>
      <c r="N3016" s="63"/>
    </row>
    <row r="3017" spans="4:14" x14ac:dyDescent="0.25">
      <c r="D3017" s="64"/>
      <c r="L3017" s="64"/>
      <c r="N3017" s="63"/>
    </row>
    <row r="3018" spans="4:14" x14ac:dyDescent="0.25">
      <c r="D3018" s="64"/>
      <c r="L3018" s="64"/>
      <c r="N3018" s="63"/>
    </row>
    <row r="3019" spans="4:14" x14ac:dyDescent="0.25">
      <c r="D3019" s="64"/>
      <c r="L3019" s="64"/>
      <c r="N3019" s="63"/>
    </row>
    <row r="3020" spans="4:14" x14ac:dyDescent="0.25">
      <c r="D3020" s="64"/>
      <c r="L3020" s="64"/>
      <c r="N3020" s="63"/>
    </row>
    <row r="3021" spans="4:14" x14ac:dyDescent="0.25">
      <c r="D3021" s="64"/>
      <c r="L3021" s="64"/>
      <c r="N3021" s="63"/>
    </row>
    <row r="3022" spans="4:14" x14ac:dyDescent="0.25">
      <c r="D3022" s="64"/>
      <c r="L3022" s="64"/>
      <c r="N3022" s="63"/>
    </row>
    <row r="3023" spans="4:14" x14ac:dyDescent="0.25">
      <c r="D3023" s="64"/>
      <c r="L3023" s="64"/>
      <c r="N3023" s="63"/>
    </row>
    <row r="3024" spans="4:14" x14ac:dyDescent="0.25">
      <c r="D3024" s="64"/>
      <c r="L3024" s="64"/>
      <c r="N3024" s="63"/>
    </row>
    <row r="3025" spans="4:14" x14ac:dyDescent="0.25">
      <c r="D3025" s="64"/>
      <c r="L3025" s="64"/>
      <c r="N3025" s="63"/>
    </row>
    <row r="3026" spans="4:14" x14ac:dyDescent="0.25">
      <c r="D3026" s="64"/>
      <c r="L3026" s="64"/>
      <c r="N3026" s="63"/>
    </row>
    <row r="3027" spans="4:14" x14ac:dyDescent="0.25">
      <c r="D3027" s="64"/>
      <c r="L3027" s="64"/>
      <c r="N3027" s="63"/>
    </row>
    <row r="3028" spans="4:14" x14ac:dyDescent="0.25">
      <c r="D3028" s="64"/>
      <c r="L3028" s="64"/>
      <c r="N3028" s="63"/>
    </row>
    <row r="3029" spans="4:14" x14ac:dyDescent="0.25">
      <c r="D3029" s="64"/>
      <c r="L3029" s="64"/>
      <c r="N3029" s="63"/>
    </row>
    <row r="3030" spans="4:14" x14ac:dyDescent="0.25">
      <c r="D3030" s="64"/>
      <c r="L3030" s="64"/>
      <c r="N3030" s="63"/>
    </row>
    <row r="3031" spans="4:14" x14ac:dyDescent="0.25">
      <c r="D3031" s="64"/>
      <c r="L3031" s="64"/>
      <c r="N3031" s="63"/>
    </row>
    <row r="3032" spans="4:14" x14ac:dyDescent="0.25">
      <c r="D3032" s="64"/>
      <c r="L3032" s="64"/>
      <c r="N3032" s="63"/>
    </row>
    <row r="3033" spans="4:14" x14ac:dyDescent="0.25">
      <c r="D3033" s="64"/>
      <c r="L3033" s="64"/>
      <c r="N3033" s="63"/>
    </row>
    <row r="3034" spans="4:14" x14ac:dyDescent="0.25">
      <c r="D3034" s="64"/>
      <c r="L3034" s="64"/>
      <c r="N3034" s="63"/>
    </row>
    <row r="3035" spans="4:14" x14ac:dyDescent="0.25">
      <c r="D3035" s="64"/>
      <c r="L3035" s="64"/>
      <c r="N3035" s="63"/>
    </row>
    <row r="3036" spans="4:14" x14ac:dyDescent="0.25">
      <c r="D3036" s="64"/>
      <c r="L3036" s="64"/>
      <c r="N3036" s="63"/>
    </row>
    <row r="3037" spans="4:14" x14ac:dyDescent="0.25">
      <c r="D3037" s="64"/>
      <c r="L3037" s="64"/>
      <c r="N3037" s="63"/>
    </row>
    <row r="3038" spans="4:14" x14ac:dyDescent="0.25">
      <c r="D3038" s="64"/>
      <c r="L3038" s="64"/>
      <c r="N3038" s="63"/>
    </row>
    <row r="3039" spans="4:14" x14ac:dyDescent="0.25">
      <c r="D3039" s="64"/>
      <c r="L3039" s="64"/>
      <c r="N3039" s="63"/>
    </row>
    <row r="3040" spans="4:14" x14ac:dyDescent="0.25">
      <c r="D3040" s="64"/>
      <c r="L3040" s="64"/>
      <c r="N3040" s="63"/>
    </row>
    <row r="3041" spans="4:14" x14ac:dyDescent="0.25">
      <c r="D3041" s="64"/>
      <c r="L3041" s="64"/>
      <c r="N3041" s="63"/>
    </row>
    <row r="3042" spans="4:14" x14ac:dyDescent="0.25">
      <c r="D3042" s="64"/>
      <c r="L3042" s="64"/>
      <c r="N3042" s="63"/>
    </row>
    <row r="3043" spans="4:14" x14ac:dyDescent="0.25">
      <c r="D3043" s="64"/>
      <c r="L3043" s="64"/>
      <c r="N3043" s="63"/>
    </row>
    <row r="3044" spans="4:14" x14ac:dyDescent="0.25">
      <c r="D3044" s="64"/>
      <c r="L3044" s="64"/>
      <c r="N3044" s="63"/>
    </row>
    <row r="3045" spans="4:14" x14ac:dyDescent="0.25">
      <c r="D3045" s="64"/>
      <c r="L3045" s="64"/>
      <c r="N3045" s="63"/>
    </row>
    <row r="3046" spans="4:14" x14ac:dyDescent="0.25">
      <c r="D3046" s="64"/>
      <c r="L3046" s="64"/>
      <c r="N3046" s="63"/>
    </row>
    <row r="3047" spans="4:14" x14ac:dyDescent="0.25">
      <c r="D3047" s="64"/>
      <c r="L3047" s="64"/>
      <c r="N3047" s="63"/>
    </row>
    <row r="3048" spans="4:14" x14ac:dyDescent="0.25">
      <c r="D3048" s="64"/>
      <c r="L3048" s="64"/>
      <c r="N3048" s="63"/>
    </row>
    <row r="3049" spans="4:14" x14ac:dyDescent="0.25">
      <c r="D3049" s="64"/>
      <c r="L3049" s="64"/>
      <c r="N3049" s="63"/>
    </row>
    <row r="3050" spans="4:14" x14ac:dyDescent="0.25">
      <c r="D3050" s="64"/>
      <c r="L3050" s="64"/>
      <c r="N3050" s="63"/>
    </row>
    <row r="3051" spans="4:14" x14ac:dyDescent="0.25">
      <c r="D3051" s="64"/>
      <c r="L3051" s="64"/>
      <c r="N3051" s="63"/>
    </row>
    <row r="3052" spans="4:14" x14ac:dyDescent="0.25">
      <c r="D3052" s="64"/>
      <c r="L3052" s="64"/>
      <c r="N3052" s="63"/>
    </row>
    <row r="3053" spans="4:14" x14ac:dyDescent="0.25">
      <c r="D3053" s="64"/>
      <c r="L3053" s="64"/>
      <c r="N3053" s="63"/>
    </row>
    <row r="3054" spans="4:14" x14ac:dyDescent="0.25">
      <c r="D3054" s="64"/>
      <c r="L3054" s="64"/>
      <c r="N3054" s="63"/>
    </row>
    <row r="3055" spans="4:14" x14ac:dyDescent="0.25">
      <c r="D3055" s="64"/>
      <c r="L3055" s="64"/>
      <c r="N3055" s="63"/>
    </row>
    <row r="3056" spans="4:14" x14ac:dyDescent="0.25">
      <c r="D3056" s="64"/>
      <c r="L3056" s="64"/>
      <c r="N3056" s="63"/>
    </row>
    <row r="3057" spans="4:14" x14ac:dyDescent="0.25">
      <c r="D3057" s="64"/>
      <c r="L3057" s="64"/>
      <c r="N3057" s="63"/>
    </row>
    <row r="3058" spans="4:14" x14ac:dyDescent="0.25">
      <c r="D3058" s="64"/>
      <c r="L3058" s="64"/>
      <c r="N3058" s="63"/>
    </row>
    <row r="3059" spans="4:14" x14ac:dyDescent="0.25">
      <c r="D3059" s="64"/>
      <c r="L3059" s="64"/>
      <c r="N3059" s="63"/>
    </row>
    <row r="3060" spans="4:14" x14ac:dyDescent="0.25">
      <c r="D3060" s="64"/>
      <c r="L3060" s="64"/>
      <c r="N3060" s="63"/>
    </row>
    <row r="3061" spans="4:14" x14ac:dyDescent="0.25">
      <c r="D3061" s="64"/>
      <c r="L3061" s="64"/>
      <c r="N3061" s="63"/>
    </row>
    <row r="3062" spans="4:14" x14ac:dyDescent="0.25">
      <c r="D3062" s="64"/>
      <c r="L3062" s="64"/>
      <c r="N3062" s="63"/>
    </row>
    <row r="3063" spans="4:14" x14ac:dyDescent="0.25">
      <c r="D3063" s="64"/>
      <c r="L3063" s="64"/>
      <c r="N3063" s="63"/>
    </row>
    <row r="3064" spans="4:14" x14ac:dyDescent="0.25">
      <c r="D3064" s="64"/>
      <c r="L3064" s="64"/>
      <c r="N3064" s="63"/>
    </row>
    <row r="3065" spans="4:14" x14ac:dyDescent="0.25">
      <c r="D3065" s="64"/>
      <c r="L3065" s="64"/>
      <c r="N3065" s="63"/>
    </row>
    <row r="3066" spans="4:14" x14ac:dyDescent="0.25">
      <c r="D3066" s="64"/>
      <c r="L3066" s="64"/>
      <c r="N3066" s="63"/>
    </row>
    <row r="3067" spans="4:14" x14ac:dyDescent="0.25">
      <c r="D3067" s="64"/>
      <c r="L3067" s="64"/>
      <c r="N3067" s="63"/>
    </row>
    <row r="3068" spans="4:14" x14ac:dyDescent="0.25">
      <c r="D3068" s="64"/>
      <c r="L3068" s="64"/>
      <c r="N3068" s="63"/>
    </row>
    <row r="3069" spans="4:14" x14ac:dyDescent="0.25">
      <c r="D3069" s="64"/>
      <c r="L3069" s="64"/>
      <c r="N3069" s="63"/>
    </row>
    <row r="3070" spans="4:14" x14ac:dyDescent="0.25">
      <c r="D3070" s="64"/>
      <c r="L3070" s="64"/>
      <c r="N3070" s="63"/>
    </row>
    <row r="3071" spans="4:14" x14ac:dyDescent="0.25">
      <c r="D3071" s="64"/>
      <c r="L3071" s="64"/>
      <c r="N3071" s="63"/>
    </row>
    <row r="3072" spans="4:14" x14ac:dyDescent="0.25">
      <c r="D3072" s="64"/>
      <c r="L3072" s="64"/>
      <c r="N3072" s="63"/>
    </row>
    <row r="3073" spans="4:14" x14ac:dyDescent="0.25">
      <c r="D3073" s="64"/>
      <c r="L3073" s="64"/>
      <c r="N3073" s="63"/>
    </row>
    <row r="3074" spans="4:14" x14ac:dyDescent="0.25">
      <c r="D3074" s="64"/>
      <c r="L3074" s="64"/>
      <c r="N3074" s="63"/>
    </row>
    <row r="3075" spans="4:14" x14ac:dyDescent="0.25">
      <c r="D3075" s="64"/>
      <c r="L3075" s="64"/>
      <c r="N3075" s="63"/>
    </row>
    <row r="3076" spans="4:14" x14ac:dyDescent="0.25">
      <c r="D3076" s="64"/>
      <c r="L3076" s="64"/>
      <c r="N3076" s="63"/>
    </row>
    <row r="3077" spans="4:14" x14ac:dyDescent="0.25">
      <c r="D3077" s="64"/>
      <c r="L3077" s="64"/>
      <c r="N3077" s="63"/>
    </row>
    <row r="3078" spans="4:14" x14ac:dyDescent="0.25">
      <c r="D3078" s="64"/>
      <c r="L3078" s="64"/>
      <c r="N3078" s="63"/>
    </row>
    <row r="3079" spans="4:14" x14ac:dyDescent="0.25">
      <c r="D3079" s="64"/>
      <c r="L3079" s="64"/>
      <c r="N3079" s="63"/>
    </row>
    <row r="3080" spans="4:14" x14ac:dyDescent="0.25">
      <c r="D3080" s="64"/>
      <c r="L3080" s="64"/>
      <c r="N3080" s="63"/>
    </row>
    <row r="3081" spans="4:14" x14ac:dyDescent="0.25">
      <c r="D3081" s="64"/>
      <c r="L3081" s="64"/>
      <c r="N3081" s="63"/>
    </row>
    <row r="3082" spans="4:14" x14ac:dyDescent="0.25">
      <c r="D3082" s="64"/>
      <c r="L3082" s="64"/>
      <c r="N3082" s="63"/>
    </row>
    <row r="3083" spans="4:14" x14ac:dyDescent="0.25">
      <c r="D3083" s="64"/>
      <c r="L3083" s="64"/>
      <c r="N3083" s="63"/>
    </row>
    <row r="3084" spans="4:14" x14ac:dyDescent="0.25">
      <c r="D3084" s="64"/>
      <c r="L3084" s="64"/>
      <c r="N3084" s="63"/>
    </row>
    <row r="3085" spans="4:14" x14ac:dyDescent="0.25">
      <c r="D3085" s="64"/>
      <c r="L3085" s="64"/>
      <c r="N3085" s="63"/>
    </row>
    <row r="3086" spans="4:14" x14ac:dyDescent="0.25">
      <c r="D3086" s="64"/>
      <c r="L3086" s="64"/>
      <c r="N3086" s="63"/>
    </row>
    <row r="3087" spans="4:14" x14ac:dyDescent="0.25">
      <c r="D3087" s="64"/>
      <c r="L3087" s="64"/>
      <c r="N3087" s="63"/>
    </row>
    <row r="3088" spans="4:14" x14ac:dyDescent="0.25">
      <c r="D3088" s="64"/>
      <c r="L3088" s="64"/>
      <c r="N3088" s="63"/>
    </row>
    <row r="3089" spans="4:14" x14ac:dyDescent="0.25">
      <c r="D3089" s="64"/>
      <c r="L3089" s="64"/>
      <c r="N3089" s="63"/>
    </row>
    <row r="3090" spans="4:14" x14ac:dyDescent="0.25">
      <c r="D3090" s="64"/>
      <c r="L3090" s="64"/>
      <c r="N3090" s="63"/>
    </row>
    <row r="3091" spans="4:14" x14ac:dyDescent="0.25">
      <c r="D3091" s="64"/>
      <c r="L3091" s="64"/>
      <c r="N3091" s="63"/>
    </row>
    <row r="3092" spans="4:14" x14ac:dyDescent="0.25">
      <c r="D3092" s="64"/>
      <c r="L3092" s="64"/>
      <c r="N3092" s="63"/>
    </row>
    <row r="3093" spans="4:14" x14ac:dyDescent="0.25">
      <c r="D3093" s="64"/>
      <c r="L3093" s="64"/>
      <c r="N3093" s="63"/>
    </row>
    <row r="3094" spans="4:14" x14ac:dyDescent="0.25">
      <c r="D3094" s="64"/>
      <c r="L3094" s="64"/>
      <c r="N3094" s="63"/>
    </row>
    <row r="3095" spans="4:14" x14ac:dyDescent="0.25">
      <c r="D3095" s="64"/>
      <c r="L3095" s="64"/>
      <c r="N3095" s="63"/>
    </row>
    <row r="3096" spans="4:14" x14ac:dyDescent="0.25">
      <c r="D3096" s="64"/>
      <c r="L3096" s="64"/>
      <c r="N3096" s="63"/>
    </row>
    <row r="3097" spans="4:14" x14ac:dyDescent="0.25">
      <c r="D3097" s="64"/>
      <c r="L3097" s="64"/>
      <c r="N3097" s="63"/>
    </row>
    <row r="3098" spans="4:14" x14ac:dyDescent="0.25">
      <c r="D3098" s="64"/>
      <c r="L3098" s="64"/>
      <c r="N3098" s="63"/>
    </row>
    <row r="3099" spans="4:14" x14ac:dyDescent="0.25">
      <c r="D3099" s="64"/>
      <c r="L3099" s="64"/>
      <c r="N3099" s="63"/>
    </row>
    <row r="3100" spans="4:14" x14ac:dyDescent="0.25">
      <c r="D3100" s="64"/>
      <c r="L3100" s="64"/>
      <c r="N3100" s="63"/>
    </row>
    <row r="3101" spans="4:14" x14ac:dyDescent="0.25">
      <c r="D3101" s="64"/>
      <c r="L3101" s="64"/>
      <c r="N3101" s="63"/>
    </row>
    <row r="3102" spans="4:14" x14ac:dyDescent="0.25">
      <c r="D3102" s="64"/>
      <c r="L3102" s="64"/>
      <c r="N3102" s="63"/>
    </row>
    <row r="3103" spans="4:14" x14ac:dyDescent="0.25">
      <c r="D3103" s="64"/>
      <c r="L3103" s="64"/>
      <c r="N3103" s="63"/>
    </row>
    <row r="3104" spans="4:14" x14ac:dyDescent="0.25">
      <c r="D3104" s="64"/>
      <c r="L3104" s="64"/>
    </row>
    <row r="3105" spans="4:12" x14ac:dyDescent="0.25">
      <c r="D3105" s="64"/>
      <c r="L3105" s="64"/>
    </row>
    <row r="3106" spans="4:12" x14ac:dyDescent="0.25">
      <c r="D3106" s="64"/>
      <c r="L3106" s="64"/>
    </row>
    <row r="3107" spans="4:12" x14ac:dyDescent="0.25">
      <c r="D3107" s="64"/>
      <c r="L3107" s="64"/>
    </row>
    <row r="3108" spans="4:12" x14ac:dyDescent="0.25">
      <c r="D3108" s="64"/>
      <c r="L3108" s="64"/>
    </row>
    <row r="3109" spans="4:12" x14ac:dyDescent="0.25">
      <c r="D3109" s="64"/>
      <c r="L3109" s="64"/>
    </row>
    <row r="3110" spans="4:12" x14ac:dyDescent="0.25">
      <c r="D3110" s="64"/>
      <c r="L3110" s="64"/>
    </row>
    <row r="3111" spans="4:12" x14ac:dyDescent="0.25">
      <c r="D3111" s="64"/>
      <c r="L3111" s="64"/>
    </row>
    <row r="3112" spans="4:12" x14ac:dyDescent="0.25">
      <c r="D3112" s="64"/>
      <c r="L3112" s="64"/>
    </row>
    <row r="3113" spans="4:12" x14ac:dyDescent="0.25">
      <c r="D3113" s="64"/>
      <c r="L3113" s="64"/>
    </row>
    <row r="3114" spans="4:12" x14ac:dyDescent="0.25">
      <c r="D3114" s="64"/>
      <c r="L3114" s="64"/>
    </row>
    <row r="3115" spans="4:12" x14ac:dyDescent="0.25">
      <c r="D3115" s="64"/>
      <c r="L3115" s="64"/>
    </row>
    <row r="3116" spans="4:12" x14ac:dyDescent="0.25">
      <c r="D3116" s="64"/>
      <c r="L3116" s="64"/>
    </row>
    <row r="3117" spans="4:12" x14ac:dyDescent="0.25">
      <c r="D3117" s="64"/>
      <c r="L3117" s="64"/>
    </row>
    <row r="3118" spans="4:12" x14ac:dyDescent="0.25">
      <c r="D3118" s="64"/>
      <c r="L3118" s="64"/>
    </row>
    <row r="3119" spans="4:12" x14ac:dyDescent="0.25">
      <c r="D3119" s="64"/>
      <c r="L3119" s="64"/>
    </row>
    <row r="3120" spans="4:12" x14ac:dyDescent="0.25">
      <c r="D3120" s="64"/>
      <c r="L3120" s="64"/>
    </row>
    <row r="3121" spans="4:12" x14ac:dyDescent="0.25">
      <c r="D3121" s="64"/>
      <c r="L3121" s="64"/>
    </row>
    <row r="3122" spans="4:12" x14ac:dyDescent="0.25">
      <c r="D3122" s="64"/>
      <c r="L3122" s="64"/>
    </row>
    <row r="3123" spans="4:12" x14ac:dyDescent="0.25">
      <c r="D3123" s="64"/>
      <c r="L3123" s="64"/>
    </row>
    <row r="3124" spans="4:12" x14ac:dyDescent="0.25">
      <c r="D3124" s="64"/>
      <c r="L3124" s="64"/>
    </row>
    <row r="3125" spans="4:12" x14ac:dyDescent="0.25">
      <c r="D3125" s="64"/>
      <c r="L3125" s="64"/>
    </row>
    <row r="3126" spans="4:12" x14ac:dyDescent="0.25">
      <c r="D3126" s="64"/>
      <c r="L3126" s="64"/>
    </row>
    <row r="3127" spans="4:12" x14ac:dyDescent="0.25">
      <c r="D3127" s="64"/>
      <c r="L3127" s="64"/>
    </row>
    <row r="3128" spans="4:12" x14ac:dyDescent="0.25">
      <c r="D3128" s="64"/>
      <c r="L3128" s="64"/>
    </row>
    <row r="3129" spans="4:12" x14ac:dyDescent="0.25">
      <c r="D3129" s="64"/>
      <c r="L3129" s="64"/>
    </row>
    <row r="3130" spans="4:12" x14ac:dyDescent="0.25">
      <c r="D3130" s="64"/>
      <c r="L3130" s="64"/>
    </row>
    <row r="3131" spans="4:12" x14ac:dyDescent="0.25">
      <c r="D3131" s="64"/>
      <c r="L3131" s="64"/>
    </row>
    <row r="3132" spans="4:12" x14ac:dyDescent="0.25">
      <c r="D3132" s="64"/>
      <c r="L3132" s="64"/>
    </row>
    <row r="3133" spans="4:12" x14ac:dyDescent="0.25">
      <c r="D3133" s="64"/>
      <c r="L3133" s="64"/>
    </row>
    <row r="3134" spans="4:12" x14ac:dyDescent="0.25">
      <c r="D3134" s="64"/>
      <c r="L3134" s="64"/>
    </row>
    <row r="3135" spans="4:12" x14ac:dyDescent="0.25">
      <c r="D3135" s="64"/>
      <c r="L3135" s="64"/>
    </row>
    <row r="3136" spans="4:12" x14ac:dyDescent="0.25">
      <c r="D3136" s="64"/>
      <c r="L3136" s="64"/>
    </row>
    <row r="3137" spans="4:12" x14ac:dyDescent="0.25">
      <c r="D3137" s="64"/>
      <c r="L3137" s="64"/>
    </row>
    <row r="3138" spans="4:12" x14ac:dyDescent="0.25">
      <c r="D3138" s="64"/>
      <c r="L3138" s="64"/>
    </row>
    <row r="3139" spans="4:12" x14ac:dyDescent="0.25">
      <c r="D3139" s="64"/>
      <c r="L3139" s="64"/>
    </row>
    <row r="3140" spans="4:12" x14ac:dyDescent="0.25">
      <c r="D3140" s="64"/>
      <c r="L3140" s="64"/>
    </row>
    <row r="3141" spans="4:12" x14ac:dyDescent="0.25">
      <c r="D3141" s="64"/>
      <c r="L3141" s="64"/>
    </row>
    <row r="3142" spans="4:12" x14ac:dyDescent="0.25">
      <c r="D3142" s="64"/>
      <c r="L3142" s="64"/>
    </row>
    <row r="3143" spans="4:12" x14ac:dyDescent="0.25">
      <c r="D3143" s="64"/>
      <c r="L3143" s="64"/>
    </row>
    <row r="3144" spans="4:12" x14ac:dyDescent="0.25">
      <c r="D3144" s="64"/>
      <c r="L3144" s="64"/>
    </row>
    <row r="3145" spans="4:12" x14ac:dyDescent="0.25">
      <c r="D3145" s="64"/>
      <c r="L3145" s="64"/>
    </row>
    <row r="3146" spans="4:12" x14ac:dyDescent="0.25">
      <c r="D3146" s="64"/>
      <c r="L3146" s="64"/>
    </row>
    <row r="3147" spans="4:12" x14ac:dyDescent="0.25">
      <c r="D3147" s="64"/>
      <c r="L3147" s="64"/>
    </row>
    <row r="3148" spans="4:12" x14ac:dyDescent="0.25">
      <c r="D3148" s="64"/>
      <c r="L3148" s="64"/>
    </row>
    <row r="3149" spans="4:12" x14ac:dyDescent="0.25">
      <c r="D3149" s="64"/>
      <c r="L3149" s="64"/>
    </row>
    <row r="3150" spans="4:12" x14ac:dyDescent="0.25">
      <c r="D3150" s="64"/>
      <c r="L3150" s="64"/>
    </row>
    <row r="3151" spans="4:12" x14ac:dyDescent="0.25">
      <c r="D3151" s="64"/>
      <c r="L3151" s="64"/>
    </row>
    <row r="3152" spans="4:12" x14ac:dyDescent="0.25">
      <c r="D3152" s="64"/>
      <c r="L3152" s="64"/>
    </row>
    <row r="3153" spans="4:12" x14ac:dyDescent="0.25">
      <c r="D3153" s="64"/>
      <c r="L3153" s="64"/>
    </row>
    <row r="3154" spans="4:12" x14ac:dyDescent="0.25">
      <c r="D3154" s="64"/>
      <c r="L3154" s="64"/>
    </row>
    <row r="3155" spans="4:12" x14ac:dyDescent="0.25">
      <c r="D3155" s="64"/>
      <c r="L3155" s="64"/>
    </row>
    <row r="3156" spans="4:12" x14ac:dyDescent="0.25">
      <c r="D3156" s="64"/>
      <c r="L3156" s="64"/>
    </row>
    <row r="3157" spans="4:12" x14ac:dyDescent="0.25">
      <c r="D3157" s="64"/>
      <c r="L3157" s="64"/>
    </row>
    <row r="3158" spans="4:12" x14ac:dyDescent="0.25">
      <c r="D3158" s="64"/>
      <c r="L3158" s="64"/>
    </row>
    <row r="3159" spans="4:12" x14ac:dyDescent="0.25">
      <c r="D3159" s="64"/>
      <c r="L3159" s="64"/>
    </row>
    <row r="3160" spans="4:12" x14ac:dyDescent="0.25">
      <c r="D3160" s="64"/>
      <c r="L3160" s="64"/>
    </row>
    <row r="3161" spans="4:12" x14ac:dyDescent="0.25">
      <c r="D3161" s="64"/>
      <c r="L3161" s="64"/>
    </row>
    <row r="3162" spans="4:12" x14ac:dyDescent="0.25">
      <c r="D3162" s="64"/>
      <c r="L3162" s="64"/>
    </row>
    <row r="3163" spans="4:12" x14ac:dyDescent="0.25">
      <c r="D3163" s="64"/>
      <c r="L3163" s="64"/>
    </row>
    <row r="3164" spans="4:12" x14ac:dyDescent="0.25">
      <c r="D3164" s="64"/>
      <c r="L3164" s="64"/>
    </row>
    <row r="3165" spans="4:12" x14ac:dyDescent="0.25">
      <c r="D3165" s="64"/>
      <c r="L3165" s="64"/>
    </row>
    <row r="3166" spans="4:12" x14ac:dyDescent="0.25">
      <c r="D3166" s="64"/>
      <c r="L3166" s="64"/>
    </row>
    <row r="3167" spans="4:12" x14ac:dyDescent="0.25">
      <c r="D3167" s="64"/>
      <c r="L3167" s="64"/>
    </row>
    <row r="3168" spans="4:12" x14ac:dyDescent="0.25">
      <c r="D3168" s="64"/>
      <c r="L3168" s="64"/>
    </row>
    <row r="3169" spans="4:12" x14ac:dyDescent="0.25">
      <c r="D3169" s="64"/>
      <c r="L3169" s="64"/>
    </row>
    <row r="3170" spans="4:12" x14ac:dyDescent="0.25">
      <c r="D3170" s="64"/>
      <c r="L3170" s="64"/>
    </row>
    <row r="3171" spans="4:12" x14ac:dyDescent="0.25">
      <c r="D3171" s="64"/>
      <c r="L3171" s="64"/>
    </row>
    <row r="3172" spans="4:12" x14ac:dyDescent="0.25">
      <c r="D3172" s="64"/>
      <c r="L3172" s="64"/>
    </row>
    <row r="3173" spans="4:12" x14ac:dyDescent="0.25">
      <c r="D3173" s="64"/>
      <c r="L3173" s="64"/>
    </row>
    <row r="3174" spans="4:12" x14ac:dyDescent="0.25">
      <c r="D3174" s="64"/>
      <c r="L3174" s="64"/>
    </row>
    <row r="3175" spans="4:12" x14ac:dyDescent="0.25">
      <c r="D3175" s="64"/>
      <c r="L3175" s="64"/>
    </row>
    <row r="3176" spans="4:12" x14ac:dyDescent="0.25">
      <c r="D3176" s="64"/>
      <c r="L3176" s="64"/>
    </row>
    <row r="3177" spans="4:12" x14ac:dyDescent="0.25">
      <c r="D3177" s="64"/>
      <c r="L3177" s="64"/>
    </row>
    <row r="3178" spans="4:12" x14ac:dyDescent="0.25">
      <c r="D3178" s="64"/>
      <c r="L3178" s="64"/>
    </row>
    <row r="3179" spans="4:12" x14ac:dyDescent="0.25">
      <c r="D3179" s="64"/>
      <c r="L3179" s="64"/>
    </row>
    <row r="3180" spans="4:12" x14ac:dyDescent="0.25">
      <c r="D3180" s="64"/>
      <c r="L3180" s="64"/>
    </row>
    <row r="3181" spans="4:12" x14ac:dyDescent="0.25">
      <c r="D3181" s="64"/>
      <c r="L3181" s="64"/>
    </row>
    <row r="3182" spans="4:12" x14ac:dyDescent="0.25">
      <c r="D3182" s="64"/>
      <c r="L3182" s="64"/>
    </row>
    <row r="3183" spans="4:12" x14ac:dyDescent="0.25">
      <c r="D3183" s="64"/>
      <c r="L3183" s="64"/>
    </row>
    <row r="3184" spans="4:12" x14ac:dyDescent="0.25">
      <c r="D3184" s="64"/>
      <c r="L3184" s="64"/>
    </row>
    <row r="3185" spans="4:12" x14ac:dyDescent="0.25">
      <c r="D3185" s="64"/>
      <c r="L3185" s="64"/>
    </row>
    <row r="3186" spans="4:12" x14ac:dyDescent="0.25">
      <c r="D3186" s="64"/>
      <c r="L3186" s="64"/>
    </row>
    <row r="3187" spans="4:12" x14ac:dyDescent="0.25">
      <c r="D3187" s="64"/>
      <c r="L3187" s="64"/>
    </row>
    <row r="3188" spans="4:12" x14ac:dyDescent="0.25">
      <c r="D3188" s="64"/>
      <c r="L3188" s="64"/>
    </row>
    <row r="3189" spans="4:12" x14ac:dyDescent="0.25">
      <c r="D3189" s="64"/>
      <c r="L3189" s="64"/>
    </row>
    <row r="3190" spans="4:12" x14ac:dyDescent="0.25">
      <c r="D3190" s="64"/>
      <c r="L3190" s="64"/>
    </row>
    <row r="3191" spans="4:12" x14ac:dyDescent="0.25">
      <c r="D3191" s="64"/>
      <c r="L3191" s="64"/>
    </row>
    <row r="3192" spans="4:12" x14ac:dyDescent="0.25">
      <c r="D3192" s="64"/>
      <c r="L3192" s="64"/>
    </row>
    <row r="3193" spans="4:12" x14ac:dyDescent="0.25">
      <c r="D3193" s="64"/>
      <c r="L3193" s="64"/>
    </row>
    <row r="3194" spans="4:12" x14ac:dyDescent="0.25">
      <c r="D3194" s="64"/>
      <c r="L3194" s="64"/>
    </row>
    <row r="3195" spans="4:12" x14ac:dyDescent="0.25">
      <c r="D3195" s="64"/>
      <c r="L3195" s="64"/>
    </row>
    <row r="3196" spans="4:12" x14ac:dyDescent="0.25">
      <c r="D3196" s="64"/>
      <c r="L3196" s="64"/>
    </row>
    <row r="3197" spans="4:12" x14ac:dyDescent="0.25">
      <c r="D3197" s="64"/>
      <c r="L3197" s="64"/>
    </row>
    <row r="3198" spans="4:12" x14ac:dyDescent="0.25">
      <c r="D3198" s="64"/>
      <c r="L3198" s="64"/>
    </row>
    <row r="3199" spans="4:12" x14ac:dyDescent="0.25">
      <c r="D3199" s="64"/>
      <c r="L3199" s="64"/>
    </row>
    <row r="3200" spans="4:12" x14ac:dyDescent="0.25">
      <c r="D3200" s="64"/>
      <c r="L3200" s="64"/>
    </row>
    <row r="3201" spans="4:12" x14ac:dyDescent="0.25">
      <c r="D3201" s="64"/>
      <c r="L3201" s="64"/>
    </row>
    <row r="3202" spans="4:12" x14ac:dyDescent="0.25">
      <c r="D3202" s="64"/>
      <c r="L3202" s="64"/>
    </row>
    <row r="3203" spans="4:12" x14ac:dyDescent="0.25">
      <c r="D3203" s="64"/>
      <c r="L3203" s="64"/>
    </row>
    <row r="3204" spans="4:12" x14ac:dyDescent="0.25">
      <c r="D3204" s="64"/>
      <c r="L3204" s="64"/>
    </row>
    <row r="3205" spans="4:12" x14ac:dyDescent="0.25">
      <c r="D3205" s="64"/>
      <c r="L3205" s="64"/>
    </row>
    <row r="3206" spans="4:12" x14ac:dyDescent="0.25">
      <c r="D3206" s="64"/>
      <c r="L3206" s="64"/>
    </row>
    <row r="3207" spans="4:12" x14ac:dyDescent="0.25">
      <c r="D3207" s="64"/>
      <c r="L3207" s="64"/>
    </row>
    <row r="3208" spans="4:12" x14ac:dyDescent="0.25">
      <c r="D3208" s="64"/>
      <c r="L3208" s="64"/>
    </row>
    <row r="3209" spans="4:12" x14ac:dyDescent="0.25">
      <c r="D3209" s="64"/>
      <c r="L3209" s="64"/>
    </row>
    <row r="3210" spans="4:12" x14ac:dyDescent="0.25">
      <c r="D3210" s="64"/>
      <c r="L3210" s="64"/>
    </row>
    <row r="3211" spans="4:12" x14ac:dyDescent="0.25">
      <c r="D3211" s="64"/>
      <c r="L3211" s="64"/>
    </row>
    <row r="3212" spans="4:12" x14ac:dyDescent="0.25">
      <c r="D3212" s="64"/>
      <c r="L3212" s="64"/>
    </row>
    <row r="3213" spans="4:12" x14ac:dyDescent="0.25">
      <c r="D3213" s="64"/>
      <c r="L3213" s="64"/>
    </row>
    <row r="3214" spans="4:12" x14ac:dyDescent="0.25">
      <c r="D3214" s="64"/>
      <c r="L3214" s="64"/>
    </row>
    <row r="3215" spans="4:12" x14ac:dyDescent="0.25">
      <c r="D3215" s="64"/>
      <c r="L3215" s="64"/>
    </row>
    <row r="3216" spans="4:12" x14ac:dyDescent="0.25">
      <c r="D3216" s="64"/>
      <c r="L3216" s="64"/>
    </row>
    <row r="3217" spans="4:12" x14ac:dyDescent="0.25">
      <c r="D3217" s="64"/>
      <c r="L3217" s="64"/>
    </row>
    <row r="3218" spans="4:12" x14ac:dyDescent="0.25">
      <c r="D3218" s="64"/>
      <c r="L3218" s="64"/>
    </row>
    <row r="3219" spans="4:12" x14ac:dyDescent="0.25">
      <c r="D3219" s="64"/>
      <c r="L3219" s="64"/>
    </row>
    <row r="3220" spans="4:12" x14ac:dyDescent="0.25">
      <c r="D3220" s="64"/>
      <c r="L3220" s="64"/>
    </row>
    <row r="3221" spans="4:12" x14ac:dyDescent="0.25">
      <c r="D3221" s="64"/>
      <c r="L3221" s="64"/>
    </row>
    <row r="3222" spans="4:12" x14ac:dyDescent="0.25">
      <c r="D3222" s="64"/>
      <c r="L3222" s="64"/>
    </row>
    <row r="3223" spans="4:12" x14ac:dyDescent="0.25">
      <c r="D3223" s="64"/>
      <c r="L3223" s="64"/>
    </row>
    <row r="3224" spans="4:12" x14ac:dyDescent="0.25">
      <c r="D3224" s="64"/>
      <c r="L3224" s="64"/>
    </row>
    <row r="3225" spans="4:12" x14ac:dyDescent="0.25">
      <c r="D3225" s="64"/>
      <c r="L3225" s="64"/>
    </row>
    <row r="3226" spans="4:12" x14ac:dyDescent="0.25">
      <c r="D3226" s="64"/>
      <c r="L3226" s="64"/>
    </row>
    <row r="3227" spans="4:12" x14ac:dyDescent="0.25">
      <c r="D3227" s="64"/>
      <c r="L3227" s="64"/>
    </row>
    <row r="3228" spans="4:12" x14ac:dyDescent="0.25">
      <c r="D3228" s="64"/>
      <c r="L3228" s="64"/>
    </row>
    <row r="3229" spans="4:12" x14ac:dyDescent="0.25">
      <c r="D3229" s="64"/>
      <c r="L3229" s="64"/>
    </row>
    <row r="3230" spans="4:12" x14ac:dyDescent="0.25">
      <c r="D3230" s="64"/>
      <c r="L3230" s="64"/>
    </row>
    <row r="3231" spans="4:12" x14ac:dyDescent="0.25">
      <c r="D3231" s="64"/>
      <c r="L3231" s="64"/>
    </row>
    <row r="3232" spans="4:12" x14ac:dyDescent="0.25">
      <c r="D3232" s="64"/>
      <c r="L3232" s="64"/>
    </row>
    <row r="3233" spans="4:12" x14ac:dyDescent="0.25">
      <c r="D3233" s="64"/>
      <c r="L3233" s="64"/>
    </row>
    <row r="3234" spans="4:12" x14ac:dyDescent="0.25">
      <c r="D3234" s="64"/>
      <c r="L3234" s="64"/>
    </row>
    <row r="3235" spans="4:12" x14ac:dyDescent="0.25">
      <c r="D3235" s="64"/>
      <c r="L3235" s="64"/>
    </row>
    <row r="3236" spans="4:12" x14ac:dyDescent="0.25">
      <c r="D3236" s="64"/>
      <c r="L3236" s="64"/>
    </row>
    <row r="3237" spans="4:12" x14ac:dyDescent="0.25">
      <c r="D3237" s="64"/>
      <c r="L3237" s="64"/>
    </row>
    <row r="3238" spans="4:12" x14ac:dyDescent="0.25">
      <c r="D3238" s="64"/>
      <c r="L3238" s="64"/>
    </row>
    <row r="3239" spans="4:12" x14ac:dyDescent="0.25">
      <c r="D3239" s="64"/>
      <c r="L3239" s="64"/>
    </row>
    <row r="3240" spans="4:12" x14ac:dyDescent="0.25">
      <c r="D3240" s="64"/>
      <c r="L3240" s="64"/>
    </row>
    <row r="3241" spans="4:12" x14ac:dyDescent="0.25">
      <c r="D3241" s="64"/>
      <c r="L3241" s="64"/>
    </row>
    <row r="3242" spans="4:12" x14ac:dyDescent="0.25">
      <c r="D3242" s="64"/>
      <c r="L3242" s="64"/>
    </row>
    <row r="3243" spans="4:12" x14ac:dyDescent="0.25">
      <c r="D3243" s="64"/>
      <c r="L3243" s="64"/>
    </row>
    <row r="3244" spans="4:12" x14ac:dyDescent="0.25">
      <c r="D3244" s="64"/>
      <c r="L3244" s="64"/>
    </row>
    <row r="3245" spans="4:12" x14ac:dyDescent="0.25">
      <c r="D3245" s="64"/>
      <c r="L3245" s="64"/>
    </row>
    <row r="3246" spans="4:12" x14ac:dyDescent="0.25">
      <c r="D3246" s="64"/>
      <c r="L3246" s="64"/>
    </row>
    <row r="3247" spans="4:12" x14ac:dyDescent="0.25">
      <c r="D3247" s="64"/>
      <c r="L3247" s="64"/>
    </row>
    <row r="3248" spans="4:12" x14ac:dyDescent="0.25">
      <c r="D3248" s="64"/>
      <c r="L3248" s="64"/>
    </row>
    <row r="3249" spans="4:12" x14ac:dyDescent="0.25">
      <c r="D3249" s="64"/>
      <c r="L3249" s="64"/>
    </row>
    <row r="3250" spans="4:12" x14ac:dyDescent="0.25">
      <c r="D3250" s="64"/>
      <c r="L3250" s="64"/>
    </row>
    <row r="3251" spans="4:12" x14ac:dyDescent="0.25">
      <c r="D3251" s="64"/>
      <c r="L3251" s="64"/>
    </row>
    <row r="3252" spans="4:12" x14ac:dyDescent="0.25">
      <c r="D3252" s="64"/>
      <c r="L3252" s="64"/>
    </row>
    <row r="3253" spans="4:12" x14ac:dyDescent="0.25">
      <c r="D3253" s="64"/>
      <c r="L3253" s="64"/>
    </row>
    <row r="3254" spans="4:12" x14ac:dyDescent="0.25">
      <c r="D3254" s="64"/>
      <c r="L3254" s="64"/>
    </row>
    <row r="3255" spans="4:12" x14ac:dyDescent="0.25">
      <c r="D3255" s="64"/>
      <c r="L3255" s="64"/>
    </row>
    <row r="3256" spans="4:12" x14ac:dyDescent="0.25">
      <c r="D3256" s="64"/>
      <c r="L3256" s="64"/>
    </row>
    <row r="3257" spans="4:12" x14ac:dyDescent="0.25">
      <c r="D3257" s="64"/>
      <c r="L3257" s="64"/>
    </row>
    <row r="3258" spans="4:12" x14ac:dyDescent="0.25">
      <c r="D3258" s="64"/>
      <c r="L3258" s="64"/>
    </row>
    <row r="3259" spans="4:12" x14ac:dyDescent="0.25">
      <c r="D3259" s="64"/>
      <c r="L3259" s="64"/>
    </row>
    <row r="3260" spans="4:12" x14ac:dyDescent="0.25">
      <c r="D3260" s="64"/>
      <c r="L3260" s="64"/>
    </row>
    <row r="3261" spans="4:12" x14ac:dyDescent="0.25">
      <c r="D3261" s="64"/>
      <c r="L3261" s="64"/>
    </row>
    <row r="3262" spans="4:12" x14ac:dyDescent="0.25">
      <c r="D3262" s="64"/>
      <c r="L3262" s="64"/>
    </row>
    <row r="3263" spans="4:12" x14ac:dyDescent="0.25">
      <c r="D3263" s="64"/>
      <c r="L3263" s="64"/>
    </row>
    <row r="3264" spans="4:12" x14ac:dyDescent="0.25">
      <c r="D3264" s="64"/>
      <c r="L3264" s="64"/>
    </row>
    <row r="3265" spans="4:12" x14ac:dyDescent="0.25">
      <c r="D3265" s="64"/>
      <c r="L3265" s="64"/>
    </row>
    <row r="3266" spans="4:12" x14ac:dyDescent="0.25">
      <c r="D3266" s="64"/>
      <c r="L3266" s="64"/>
    </row>
    <row r="3267" spans="4:12" x14ac:dyDescent="0.25">
      <c r="D3267" s="64"/>
      <c r="L3267" s="64"/>
    </row>
    <row r="3268" spans="4:12" x14ac:dyDescent="0.25">
      <c r="D3268" s="64"/>
      <c r="L3268" s="64"/>
    </row>
    <row r="3269" spans="4:12" x14ac:dyDescent="0.25">
      <c r="D3269" s="64"/>
      <c r="L3269" s="64"/>
    </row>
    <row r="3270" spans="4:12" x14ac:dyDescent="0.25">
      <c r="D3270" s="64"/>
      <c r="L3270" s="64"/>
    </row>
    <row r="3271" spans="4:12" x14ac:dyDescent="0.25">
      <c r="D3271" s="64"/>
      <c r="L3271" s="64"/>
    </row>
    <row r="3272" spans="4:12" x14ac:dyDescent="0.25">
      <c r="D3272" s="64"/>
      <c r="L3272" s="64"/>
    </row>
    <row r="3273" spans="4:12" x14ac:dyDescent="0.25">
      <c r="D3273" s="64"/>
      <c r="L3273" s="64"/>
    </row>
    <row r="3274" spans="4:12" x14ac:dyDescent="0.25">
      <c r="D3274" s="64"/>
      <c r="L3274" s="64"/>
    </row>
    <row r="3275" spans="4:12" x14ac:dyDescent="0.25">
      <c r="D3275" s="64"/>
      <c r="L3275" s="64"/>
    </row>
    <row r="3276" spans="4:12" x14ac:dyDescent="0.25">
      <c r="D3276" s="64"/>
      <c r="L3276" s="64"/>
    </row>
    <row r="3277" spans="4:12" x14ac:dyDescent="0.25">
      <c r="D3277" s="64"/>
      <c r="L3277" s="64"/>
    </row>
    <row r="3278" spans="4:12" x14ac:dyDescent="0.25">
      <c r="D3278" s="64"/>
      <c r="L3278" s="64"/>
    </row>
    <row r="3279" spans="4:12" x14ac:dyDescent="0.25">
      <c r="D3279" s="64"/>
      <c r="L3279" s="64"/>
    </row>
    <row r="3280" spans="4:12" x14ac:dyDescent="0.25">
      <c r="D3280" s="64"/>
      <c r="L3280" s="64"/>
    </row>
    <row r="3281" spans="4:12" x14ac:dyDescent="0.25">
      <c r="D3281" s="64"/>
      <c r="L3281" s="64"/>
    </row>
    <row r="3282" spans="4:12" x14ac:dyDescent="0.25">
      <c r="D3282" s="64"/>
      <c r="L3282" s="64"/>
    </row>
    <row r="3283" spans="4:12" x14ac:dyDescent="0.25">
      <c r="D3283" s="64"/>
      <c r="L3283" s="64"/>
    </row>
    <row r="3284" spans="4:12" x14ac:dyDescent="0.25">
      <c r="D3284" s="64"/>
      <c r="L3284" s="64"/>
    </row>
    <row r="3285" spans="4:12" x14ac:dyDescent="0.25">
      <c r="D3285" s="64"/>
      <c r="L3285" s="64"/>
    </row>
    <row r="3286" spans="4:12" x14ac:dyDescent="0.25">
      <c r="D3286" s="64"/>
      <c r="L3286" s="64"/>
    </row>
    <row r="3287" spans="4:12" x14ac:dyDescent="0.25">
      <c r="D3287" s="64"/>
      <c r="L3287" s="64"/>
    </row>
    <row r="3288" spans="4:12" x14ac:dyDescent="0.25">
      <c r="D3288" s="64"/>
      <c r="L3288" s="64"/>
    </row>
    <row r="3289" spans="4:12" x14ac:dyDescent="0.25">
      <c r="D3289" s="64"/>
      <c r="L3289" s="64"/>
    </row>
    <row r="3290" spans="4:12" x14ac:dyDescent="0.25">
      <c r="D3290" s="64"/>
      <c r="L3290" s="64"/>
    </row>
    <row r="3291" spans="4:12" x14ac:dyDescent="0.25">
      <c r="D3291" s="64"/>
      <c r="L3291" s="64"/>
    </row>
    <row r="3292" spans="4:12" x14ac:dyDescent="0.25">
      <c r="D3292" s="64"/>
      <c r="L3292" s="64"/>
    </row>
    <row r="3293" spans="4:12" x14ac:dyDescent="0.25">
      <c r="D3293" s="64"/>
      <c r="L3293" s="64"/>
    </row>
    <row r="3294" spans="4:12" x14ac:dyDescent="0.25">
      <c r="D3294" s="64"/>
      <c r="L3294" s="64"/>
    </row>
    <row r="3295" spans="4:12" x14ac:dyDescent="0.25">
      <c r="D3295" s="64"/>
      <c r="L3295" s="64"/>
    </row>
    <row r="3296" spans="4:12" x14ac:dyDescent="0.25">
      <c r="D3296" s="64"/>
      <c r="L3296" s="64"/>
    </row>
    <row r="3297" spans="4:12" x14ac:dyDescent="0.25">
      <c r="D3297" s="64"/>
      <c r="L3297" s="64"/>
    </row>
    <row r="3298" spans="4:12" x14ac:dyDescent="0.25">
      <c r="D3298" s="64"/>
      <c r="L3298" s="64"/>
    </row>
    <row r="3299" spans="4:12" x14ac:dyDescent="0.25">
      <c r="D3299" s="64"/>
      <c r="L3299" s="64"/>
    </row>
    <row r="3300" spans="4:12" x14ac:dyDescent="0.25">
      <c r="D3300" s="64"/>
      <c r="L3300" s="64"/>
    </row>
    <row r="3301" spans="4:12" x14ac:dyDescent="0.25">
      <c r="D3301" s="64"/>
      <c r="L3301" s="64"/>
    </row>
    <row r="3302" spans="4:12" x14ac:dyDescent="0.25">
      <c r="D3302" s="64"/>
      <c r="L3302" s="64"/>
    </row>
    <row r="3303" spans="4:12" x14ac:dyDescent="0.25">
      <c r="D3303" s="64"/>
      <c r="L3303" s="64"/>
    </row>
    <row r="3304" spans="4:12" x14ac:dyDescent="0.25">
      <c r="D3304" s="64"/>
      <c r="L3304" s="64"/>
    </row>
    <row r="3305" spans="4:12" x14ac:dyDescent="0.25">
      <c r="D3305" s="64"/>
      <c r="L3305" s="64"/>
    </row>
    <row r="3306" spans="4:12" x14ac:dyDescent="0.25">
      <c r="D3306" s="64"/>
      <c r="L3306" s="64"/>
    </row>
    <row r="3307" spans="4:12" x14ac:dyDescent="0.25">
      <c r="D3307" s="64"/>
      <c r="L3307" s="64"/>
    </row>
    <row r="3308" spans="4:12" x14ac:dyDescent="0.25">
      <c r="D3308" s="64"/>
      <c r="L3308" s="64"/>
    </row>
    <row r="3309" spans="4:12" x14ac:dyDescent="0.25">
      <c r="D3309" s="64"/>
      <c r="L3309" s="64"/>
    </row>
    <row r="3310" spans="4:12" x14ac:dyDescent="0.25">
      <c r="D3310" s="64"/>
      <c r="L3310" s="64"/>
    </row>
    <row r="3311" spans="4:12" x14ac:dyDescent="0.25">
      <c r="D3311" s="64"/>
      <c r="L3311" s="64"/>
    </row>
    <row r="3312" spans="4:12" x14ac:dyDescent="0.25">
      <c r="D3312" s="64"/>
      <c r="L3312" s="64"/>
    </row>
    <row r="3313" spans="4:12" x14ac:dyDescent="0.25">
      <c r="D3313" s="64"/>
      <c r="L3313" s="64"/>
    </row>
    <row r="3314" spans="4:12" x14ac:dyDescent="0.25">
      <c r="D3314" s="64"/>
      <c r="L3314" s="64"/>
    </row>
    <row r="3315" spans="4:12" x14ac:dyDescent="0.25">
      <c r="D3315" s="64"/>
      <c r="L3315" s="64"/>
    </row>
    <row r="3316" spans="4:12" x14ac:dyDescent="0.25">
      <c r="D3316" s="64"/>
      <c r="L3316" s="64"/>
    </row>
    <row r="3317" spans="4:12" x14ac:dyDescent="0.25">
      <c r="D3317" s="64"/>
      <c r="L3317" s="64"/>
    </row>
    <row r="3318" spans="4:12" x14ac:dyDescent="0.25">
      <c r="D3318" s="64"/>
      <c r="L3318" s="64"/>
    </row>
    <row r="3319" spans="4:12" x14ac:dyDescent="0.25">
      <c r="D3319" s="64"/>
      <c r="L3319" s="64"/>
    </row>
    <row r="3320" spans="4:12" x14ac:dyDescent="0.25">
      <c r="D3320" s="64"/>
      <c r="L3320" s="64"/>
    </row>
    <row r="3321" spans="4:12" x14ac:dyDescent="0.25">
      <c r="D3321" s="64"/>
      <c r="L3321" s="64"/>
    </row>
    <row r="3322" spans="4:12" x14ac:dyDescent="0.25">
      <c r="D3322" s="64"/>
      <c r="L3322" s="64"/>
    </row>
    <row r="3323" spans="4:12" x14ac:dyDescent="0.25">
      <c r="D3323" s="64"/>
      <c r="L3323" s="64"/>
    </row>
    <row r="3324" spans="4:12" x14ac:dyDescent="0.25">
      <c r="D3324" s="64"/>
      <c r="L3324" s="64"/>
    </row>
    <row r="3325" spans="4:12" x14ac:dyDescent="0.25">
      <c r="D3325" s="64"/>
      <c r="L3325" s="64"/>
    </row>
    <row r="3326" spans="4:12" x14ac:dyDescent="0.25">
      <c r="D3326" s="64"/>
      <c r="L3326" s="64"/>
    </row>
    <row r="3327" spans="4:12" x14ac:dyDescent="0.25">
      <c r="D3327" s="64"/>
      <c r="L3327" s="64"/>
    </row>
    <row r="3328" spans="4:12" x14ac:dyDescent="0.25">
      <c r="D3328" s="64"/>
      <c r="L3328" s="64"/>
    </row>
    <row r="3329" spans="4:12" x14ac:dyDescent="0.25">
      <c r="D3329" s="64"/>
      <c r="L3329" s="64"/>
    </row>
    <row r="3330" spans="4:12" x14ac:dyDescent="0.25">
      <c r="D3330" s="64"/>
      <c r="L3330" s="64"/>
    </row>
    <row r="3331" spans="4:12" x14ac:dyDescent="0.25">
      <c r="D3331" s="64"/>
      <c r="L3331" s="64"/>
    </row>
    <row r="3332" spans="4:12" x14ac:dyDescent="0.25">
      <c r="D3332" s="64"/>
      <c r="L3332" s="64"/>
    </row>
    <row r="3333" spans="4:12" x14ac:dyDescent="0.25">
      <c r="D3333" s="64"/>
      <c r="L3333" s="64"/>
    </row>
    <row r="3334" spans="4:12" x14ac:dyDescent="0.25">
      <c r="D3334" s="64"/>
      <c r="L3334" s="64"/>
    </row>
    <row r="3335" spans="4:12" x14ac:dyDescent="0.25">
      <c r="D3335" s="64"/>
      <c r="L3335" s="64"/>
    </row>
    <row r="3336" spans="4:12" x14ac:dyDescent="0.25">
      <c r="D3336" s="64"/>
      <c r="L3336" s="64"/>
    </row>
    <row r="3337" spans="4:12" x14ac:dyDescent="0.25">
      <c r="D3337" s="64"/>
      <c r="L3337" s="64"/>
    </row>
    <row r="3338" spans="4:12" x14ac:dyDescent="0.25">
      <c r="D3338" s="64"/>
      <c r="L3338" s="64"/>
    </row>
    <row r="3339" spans="4:12" x14ac:dyDescent="0.25">
      <c r="D3339" s="64"/>
      <c r="L3339" s="64"/>
    </row>
    <row r="3340" spans="4:12" x14ac:dyDescent="0.25">
      <c r="D3340" s="64"/>
      <c r="L3340" s="64"/>
    </row>
    <row r="3341" spans="4:12" x14ac:dyDescent="0.25">
      <c r="D3341" s="64"/>
      <c r="L3341" s="64"/>
    </row>
    <row r="3342" spans="4:12" x14ac:dyDescent="0.25">
      <c r="D3342" s="64"/>
      <c r="L3342" s="64"/>
    </row>
    <row r="3343" spans="4:12" x14ac:dyDescent="0.25">
      <c r="D3343" s="64"/>
      <c r="L3343" s="64"/>
    </row>
    <row r="3344" spans="4:12" x14ac:dyDescent="0.25">
      <c r="D3344" s="64"/>
      <c r="L3344" s="64"/>
    </row>
    <row r="3345" spans="4:12" x14ac:dyDescent="0.25">
      <c r="D3345" s="64"/>
      <c r="L3345" s="64"/>
    </row>
    <row r="3346" spans="4:12" x14ac:dyDescent="0.25">
      <c r="D3346" s="64"/>
      <c r="L3346" s="64"/>
    </row>
    <row r="3347" spans="4:12" x14ac:dyDescent="0.25">
      <c r="D3347" s="64"/>
      <c r="L3347" s="64"/>
    </row>
    <row r="3348" spans="4:12" x14ac:dyDescent="0.25">
      <c r="D3348" s="64"/>
      <c r="L3348" s="64"/>
    </row>
    <row r="3349" spans="4:12" x14ac:dyDescent="0.25">
      <c r="D3349" s="64"/>
      <c r="L3349" s="64"/>
    </row>
    <row r="3350" spans="4:12" x14ac:dyDescent="0.25">
      <c r="D3350" s="64"/>
      <c r="L3350" s="64"/>
    </row>
    <row r="3351" spans="4:12" x14ac:dyDescent="0.25">
      <c r="D3351" s="64"/>
      <c r="L3351" s="64"/>
    </row>
    <row r="3352" spans="4:12" x14ac:dyDescent="0.25">
      <c r="D3352" s="64"/>
      <c r="L3352" s="64"/>
    </row>
    <row r="3353" spans="4:12" x14ac:dyDescent="0.25">
      <c r="D3353" s="64"/>
      <c r="L3353" s="64"/>
    </row>
    <row r="3354" spans="4:12" x14ac:dyDescent="0.25">
      <c r="D3354" s="64"/>
      <c r="L3354" s="64"/>
    </row>
    <row r="3355" spans="4:12" x14ac:dyDescent="0.25">
      <c r="D3355" s="64"/>
      <c r="L3355" s="64"/>
    </row>
    <row r="3356" spans="4:12" x14ac:dyDescent="0.25">
      <c r="D3356" s="64"/>
      <c r="L3356" s="64"/>
    </row>
    <row r="3357" spans="4:12" x14ac:dyDescent="0.25">
      <c r="D3357" s="64"/>
      <c r="L3357" s="64"/>
    </row>
    <row r="3358" spans="4:12" x14ac:dyDescent="0.25">
      <c r="D3358" s="64"/>
      <c r="L3358" s="64"/>
    </row>
    <row r="3359" spans="4:12" x14ac:dyDescent="0.25">
      <c r="D3359" s="64"/>
      <c r="L3359" s="64"/>
    </row>
    <row r="3360" spans="4:12" x14ac:dyDescent="0.25">
      <c r="D3360" s="64"/>
      <c r="L3360" s="64"/>
    </row>
    <row r="3361" spans="4:12" x14ac:dyDescent="0.25">
      <c r="D3361" s="64"/>
      <c r="L3361" s="64"/>
    </row>
    <row r="3362" spans="4:12" x14ac:dyDescent="0.25">
      <c r="D3362" s="64"/>
      <c r="L3362" s="64"/>
    </row>
    <row r="3363" spans="4:12" x14ac:dyDescent="0.25">
      <c r="D3363" s="64"/>
      <c r="L3363" s="64"/>
    </row>
    <row r="3364" spans="4:12" x14ac:dyDescent="0.25">
      <c r="D3364" s="64"/>
      <c r="L3364" s="64"/>
    </row>
    <row r="3365" spans="4:12" x14ac:dyDescent="0.25">
      <c r="D3365" s="64"/>
      <c r="L3365" s="64"/>
    </row>
    <row r="3366" spans="4:12" x14ac:dyDescent="0.25">
      <c r="D3366" s="64"/>
      <c r="L3366" s="64"/>
    </row>
    <row r="3367" spans="4:12" x14ac:dyDescent="0.25">
      <c r="D3367" s="64"/>
      <c r="L3367" s="64"/>
    </row>
    <row r="3368" spans="4:12" x14ac:dyDescent="0.25">
      <c r="D3368" s="64"/>
      <c r="L3368" s="64"/>
    </row>
    <row r="3369" spans="4:12" x14ac:dyDescent="0.25">
      <c r="D3369" s="64"/>
      <c r="L3369" s="64"/>
    </row>
    <row r="3370" spans="4:12" x14ac:dyDescent="0.25">
      <c r="D3370" s="64"/>
      <c r="L3370" s="64"/>
    </row>
    <row r="3371" spans="4:12" x14ac:dyDescent="0.25">
      <c r="D3371" s="64"/>
      <c r="L3371" s="64"/>
    </row>
    <row r="3372" spans="4:12" x14ac:dyDescent="0.25">
      <c r="D3372" s="64"/>
      <c r="L3372" s="64"/>
    </row>
    <row r="3373" spans="4:12" x14ac:dyDescent="0.25">
      <c r="D3373" s="64"/>
      <c r="L3373" s="64"/>
    </row>
    <row r="3374" spans="4:12" x14ac:dyDescent="0.25">
      <c r="D3374" s="64"/>
      <c r="L3374" s="64"/>
    </row>
    <row r="3375" spans="4:12" x14ac:dyDescent="0.25">
      <c r="D3375" s="64"/>
      <c r="L3375" s="64"/>
    </row>
    <row r="3376" spans="4:12" x14ac:dyDescent="0.25">
      <c r="D3376" s="64"/>
      <c r="L3376" s="64"/>
    </row>
    <row r="3377" spans="4:12" x14ac:dyDescent="0.25">
      <c r="D3377" s="64"/>
      <c r="L3377" s="64"/>
    </row>
    <row r="3378" spans="4:12" x14ac:dyDescent="0.25">
      <c r="D3378" s="64"/>
      <c r="L3378" s="64"/>
    </row>
    <row r="3379" spans="4:12" x14ac:dyDescent="0.25">
      <c r="D3379" s="64"/>
      <c r="L3379" s="64"/>
    </row>
    <row r="3380" spans="4:12" x14ac:dyDescent="0.25">
      <c r="D3380" s="64"/>
      <c r="L3380" s="64"/>
    </row>
    <row r="3381" spans="4:12" x14ac:dyDescent="0.25">
      <c r="D3381" s="64"/>
      <c r="L3381" s="64"/>
    </row>
    <row r="3382" spans="4:12" x14ac:dyDescent="0.25">
      <c r="D3382" s="64"/>
      <c r="L3382" s="64"/>
    </row>
    <row r="3383" spans="4:12" x14ac:dyDescent="0.25">
      <c r="D3383" s="64"/>
      <c r="L3383" s="64"/>
    </row>
    <row r="3384" spans="4:12" x14ac:dyDescent="0.25">
      <c r="D3384" s="64"/>
      <c r="L3384" s="64"/>
    </row>
    <row r="3385" spans="4:12" x14ac:dyDescent="0.25">
      <c r="D3385" s="64"/>
      <c r="L3385" s="64"/>
    </row>
    <row r="3386" spans="4:12" x14ac:dyDescent="0.25">
      <c r="D3386" s="64"/>
      <c r="L3386" s="64"/>
    </row>
    <row r="3387" spans="4:12" x14ac:dyDescent="0.25">
      <c r="D3387" s="64"/>
      <c r="L3387" s="64"/>
    </row>
    <row r="3388" spans="4:12" x14ac:dyDescent="0.25">
      <c r="D3388" s="64"/>
      <c r="L3388" s="64"/>
    </row>
    <row r="3389" spans="4:12" x14ac:dyDescent="0.25">
      <c r="D3389" s="64"/>
      <c r="L3389" s="64"/>
    </row>
    <row r="3390" spans="4:12" x14ac:dyDescent="0.25">
      <c r="D3390" s="64"/>
      <c r="L3390" s="64"/>
    </row>
    <row r="3391" spans="4:12" x14ac:dyDescent="0.25">
      <c r="D3391" s="64"/>
      <c r="L3391" s="64"/>
    </row>
    <row r="3392" spans="4:12" x14ac:dyDescent="0.25">
      <c r="D3392" s="64"/>
      <c r="L3392" s="64"/>
    </row>
    <row r="3393" spans="4:12" x14ac:dyDescent="0.25">
      <c r="D3393" s="64"/>
      <c r="L3393" s="64"/>
    </row>
    <row r="3394" spans="4:12" x14ac:dyDescent="0.25">
      <c r="D3394" s="64"/>
      <c r="L3394" s="64"/>
    </row>
    <row r="3395" spans="4:12" x14ac:dyDescent="0.25">
      <c r="D3395" s="64"/>
      <c r="L3395" s="64"/>
    </row>
    <row r="3396" spans="4:12" x14ac:dyDescent="0.25">
      <c r="D3396" s="64"/>
      <c r="L3396" s="64"/>
    </row>
    <row r="3397" spans="4:12" x14ac:dyDescent="0.25">
      <c r="D3397" s="64"/>
      <c r="L3397" s="64"/>
    </row>
    <row r="3398" spans="4:12" x14ac:dyDescent="0.25">
      <c r="D3398" s="64"/>
      <c r="L3398" s="64"/>
    </row>
    <row r="3399" spans="4:12" x14ac:dyDescent="0.25">
      <c r="D3399" s="64"/>
      <c r="L3399" s="64"/>
    </row>
    <row r="3400" spans="4:12" x14ac:dyDescent="0.25">
      <c r="D3400" s="64"/>
      <c r="L3400" s="64"/>
    </row>
    <row r="3401" spans="4:12" x14ac:dyDescent="0.25">
      <c r="D3401" s="64"/>
      <c r="L3401" s="64"/>
    </row>
    <row r="3402" spans="4:12" x14ac:dyDescent="0.25">
      <c r="D3402" s="64"/>
      <c r="L3402" s="64"/>
    </row>
    <row r="3403" spans="4:12" x14ac:dyDescent="0.25">
      <c r="D3403" s="64"/>
      <c r="L3403" s="64"/>
    </row>
    <row r="3404" spans="4:12" x14ac:dyDescent="0.25">
      <c r="D3404" s="64"/>
      <c r="L3404" s="64"/>
    </row>
    <row r="3405" spans="4:12" x14ac:dyDescent="0.25">
      <c r="D3405" s="64"/>
      <c r="L3405" s="64"/>
    </row>
    <row r="3406" spans="4:12" x14ac:dyDescent="0.25">
      <c r="D3406" s="64"/>
      <c r="L3406" s="64"/>
    </row>
    <row r="3407" spans="4:12" x14ac:dyDescent="0.25">
      <c r="D3407" s="64"/>
      <c r="L3407" s="64"/>
    </row>
    <row r="3408" spans="4:12" x14ac:dyDescent="0.25">
      <c r="D3408" s="64"/>
      <c r="L3408" s="64"/>
    </row>
    <row r="3409" spans="4:12" x14ac:dyDescent="0.25">
      <c r="D3409" s="64"/>
      <c r="L3409" s="64"/>
    </row>
    <row r="3410" spans="4:12" x14ac:dyDescent="0.25">
      <c r="D3410" s="64"/>
      <c r="L3410" s="64"/>
    </row>
    <row r="3411" spans="4:12" x14ac:dyDescent="0.25">
      <c r="D3411" s="64"/>
      <c r="L3411" s="64"/>
    </row>
    <row r="3412" spans="4:12" x14ac:dyDescent="0.25">
      <c r="D3412" s="64"/>
      <c r="L3412" s="64"/>
    </row>
    <row r="3413" spans="4:12" x14ac:dyDescent="0.25">
      <c r="D3413" s="64"/>
      <c r="L3413" s="64"/>
    </row>
    <row r="3414" spans="4:12" x14ac:dyDescent="0.25">
      <c r="D3414" s="64"/>
      <c r="L3414" s="64"/>
    </row>
    <row r="3415" spans="4:12" x14ac:dyDescent="0.25">
      <c r="D3415" s="64"/>
      <c r="L3415" s="64"/>
    </row>
    <row r="3416" spans="4:12" x14ac:dyDescent="0.25">
      <c r="D3416" s="64"/>
      <c r="L3416" s="64"/>
    </row>
    <row r="3417" spans="4:12" x14ac:dyDescent="0.25">
      <c r="D3417" s="64"/>
      <c r="L3417" s="64"/>
    </row>
    <row r="3418" spans="4:12" x14ac:dyDescent="0.25">
      <c r="D3418" s="64"/>
      <c r="L3418" s="64"/>
    </row>
    <row r="3419" spans="4:12" x14ac:dyDescent="0.25">
      <c r="D3419" s="64"/>
      <c r="L3419" s="64"/>
    </row>
    <row r="3420" spans="4:12" x14ac:dyDescent="0.25">
      <c r="D3420" s="64"/>
      <c r="L3420" s="64"/>
    </row>
    <row r="3421" spans="4:12" x14ac:dyDescent="0.25">
      <c r="D3421" s="64"/>
      <c r="L3421" s="64"/>
    </row>
    <row r="3422" spans="4:12" x14ac:dyDescent="0.25">
      <c r="D3422" s="64"/>
      <c r="L3422" s="64"/>
    </row>
    <row r="3423" spans="4:12" x14ac:dyDescent="0.25">
      <c r="D3423" s="64"/>
      <c r="L3423" s="64"/>
    </row>
    <row r="3424" spans="4:12" x14ac:dyDescent="0.25">
      <c r="D3424" s="64"/>
      <c r="L3424" s="64"/>
    </row>
    <row r="3425" spans="4:12" x14ac:dyDescent="0.25">
      <c r="D3425" s="64"/>
      <c r="L3425" s="64"/>
    </row>
    <row r="3426" spans="4:12" x14ac:dyDescent="0.25">
      <c r="D3426" s="64"/>
      <c r="L3426" s="64"/>
    </row>
    <row r="3427" spans="4:12" x14ac:dyDescent="0.25">
      <c r="D3427" s="64"/>
      <c r="L3427" s="64"/>
    </row>
    <row r="3428" spans="4:12" x14ac:dyDescent="0.25">
      <c r="D3428" s="64"/>
      <c r="L3428" s="64"/>
    </row>
    <row r="3429" spans="4:12" x14ac:dyDescent="0.25">
      <c r="D3429" s="64"/>
      <c r="L3429" s="64"/>
    </row>
    <row r="3430" spans="4:12" x14ac:dyDescent="0.25">
      <c r="D3430" s="64"/>
      <c r="L3430" s="64"/>
    </row>
    <row r="3431" spans="4:12" x14ac:dyDescent="0.25">
      <c r="D3431" s="64"/>
      <c r="L3431" s="64"/>
    </row>
    <row r="3432" spans="4:12" x14ac:dyDescent="0.25">
      <c r="D3432" s="64"/>
      <c r="L3432" s="64"/>
    </row>
    <row r="3433" spans="4:12" x14ac:dyDescent="0.25">
      <c r="D3433" s="64"/>
      <c r="L3433" s="64"/>
    </row>
    <row r="3434" spans="4:12" x14ac:dyDescent="0.25">
      <c r="D3434" s="64"/>
      <c r="L3434" s="64"/>
    </row>
    <row r="3435" spans="4:12" x14ac:dyDescent="0.25">
      <c r="D3435" s="64"/>
      <c r="L3435" s="64"/>
    </row>
    <row r="3436" spans="4:12" x14ac:dyDescent="0.25">
      <c r="D3436" s="64"/>
      <c r="L3436" s="64"/>
    </row>
    <row r="3437" spans="4:12" x14ac:dyDescent="0.25">
      <c r="D3437" s="64"/>
      <c r="L3437" s="64"/>
    </row>
    <row r="3438" spans="4:12" x14ac:dyDescent="0.25">
      <c r="D3438" s="64"/>
      <c r="L3438" s="64"/>
    </row>
    <row r="3439" spans="4:12" x14ac:dyDescent="0.25">
      <c r="D3439" s="64"/>
      <c r="L3439" s="64"/>
    </row>
    <row r="3440" spans="4:12" x14ac:dyDescent="0.25">
      <c r="D3440" s="64"/>
      <c r="L3440" s="64"/>
    </row>
    <row r="3441" spans="4:12" x14ac:dyDescent="0.25">
      <c r="D3441" s="64"/>
      <c r="L3441" s="64"/>
    </row>
    <row r="3442" spans="4:12" x14ac:dyDescent="0.25">
      <c r="D3442" s="64"/>
      <c r="L3442" s="64"/>
    </row>
    <row r="3443" spans="4:12" x14ac:dyDescent="0.25">
      <c r="D3443" s="64"/>
      <c r="L3443" s="64"/>
    </row>
    <row r="3444" spans="4:12" x14ac:dyDescent="0.25">
      <c r="D3444" s="64"/>
      <c r="L3444" s="64"/>
    </row>
    <row r="3445" spans="4:12" x14ac:dyDescent="0.25">
      <c r="D3445" s="64"/>
      <c r="L3445" s="64"/>
    </row>
    <row r="3446" spans="4:12" x14ac:dyDescent="0.25">
      <c r="D3446" s="64"/>
      <c r="L3446" s="64"/>
    </row>
    <row r="3447" spans="4:12" x14ac:dyDescent="0.25">
      <c r="D3447" s="64"/>
      <c r="L3447" s="64"/>
    </row>
    <row r="3448" spans="4:12" x14ac:dyDescent="0.25">
      <c r="D3448" s="64"/>
      <c r="L3448" s="64"/>
    </row>
    <row r="3449" spans="4:12" x14ac:dyDescent="0.25">
      <c r="D3449" s="64"/>
      <c r="L3449" s="64"/>
    </row>
    <row r="3450" spans="4:12" x14ac:dyDescent="0.25">
      <c r="D3450" s="64"/>
      <c r="L3450" s="64"/>
    </row>
    <row r="3451" spans="4:12" x14ac:dyDescent="0.25">
      <c r="D3451" s="64"/>
      <c r="L3451" s="64"/>
    </row>
    <row r="3452" spans="4:12" x14ac:dyDescent="0.25">
      <c r="D3452" s="64"/>
      <c r="L3452" s="64"/>
    </row>
    <row r="3453" spans="4:12" x14ac:dyDescent="0.25">
      <c r="D3453" s="64"/>
      <c r="L3453" s="64"/>
    </row>
    <row r="3454" spans="4:12" x14ac:dyDescent="0.25">
      <c r="D3454" s="64"/>
      <c r="L3454" s="64"/>
    </row>
    <row r="3455" spans="4:12" x14ac:dyDescent="0.25">
      <c r="D3455" s="64"/>
      <c r="L3455" s="64"/>
    </row>
    <row r="3456" spans="4:12" x14ac:dyDescent="0.25">
      <c r="D3456" s="64"/>
      <c r="L3456" s="64"/>
    </row>
    <row r="3457" spans="4:12" x14ac:dyDescent="0.25">
      <c r="D3457" s="64"/>
      <c r="L3457" s="64"/>
    </row>
    <row r="3458" spans="4:12" x14ac:dyDescent="0.25">
      <c r="D3458" s="64"/>
      <c r="L3458" s="64"/>
    </row>
    <row r="3459" spans="4:12" x14ac:dyDescent="0.25">
      <c r="D3459" s="64"/>
      <c r="L3459" s="64"/>
    </row>
    <row r="3460" spans="4:12" x14ac:dyDescent="0.25">
      <c r="D3460" s="64"/>
      <c r="L3460" s="64"/>
    </row>
    <row r="3461" spans="4:12" x14ac:dyDescent="0.25">
      <c r="D3461" s="64"/>
      <c r="L3461" s="64"/>
    </row>
    <row r="3462" spans="4:12" x14ac:dyDescent="0.25">
      <c r="D3462" s="64"/>
      <c r="L3462" s="64"/>
    </row>
    <row r="3463" spans="4:12" x14ac:dyDescent="0.25">
      <c r="D3463" s="64"/>
      <c r="L3463" s="64"/>
    </row>
    <row r="3464" spans="4:12" x14ac:dyDescent="0.25">
      <c r="D3464" s="64"/>
      <c r="L3464" s="64"/>
    </row>
    <row r="3465" spans="4:12" x14ac:dyDescent="0.25">
      <c r="D3465" s="64"/>
      <c r="L3465" s="64"/>
    </row>
    <row r="3466" spans="4:12" x14ac:dyDescent="0.25">
      <c r="D3466" s="64"/>
      <c r="L3466" s="64"/>
    </row>
    <row r="3467" spans="4:12" x14ac:dyDescent="0.25">
      <c r="D3467" s="64"/>
      <c r="L3467" s="64"/>
    </row>
    <row r="3468" spans="4:12" x14ac:dyDescent="0.25">
      <c r="D3468" s="64"/>
      <c r="L3468" s="64"/>
    </row>
    <row r="3469" spans="4:12" x14ac:dyDescent="0.25">
      <c r="D3469" s="64"/>
      <c r="L3469" s="64"/>
    </row>
    <row r="3470" spans="4:12" x14ac:dyDescent="0.25">
      <c r="D3470" s="64"/>
      <c r="L3470" s="64"/>
    </row>
    <row r="3471" spans="4:12" x14ac:dyDescent="0.25">
      <c r="D3471" s="64"/>
      <c r="L3471" s="64"/>
    </row>
    <row r="3472" spans="4:12" x14ac:dyDescent="0.25">
      <c r="D3472" s="64"/>
      <c r="L3472" s="64"/>
    </row>
    <row r="3473" spans="4:12" x14ac:dyDescent="0.25">
      <c r="D3473" s="64"/>
      <c r="L3473" s="64"/>
    </row>
    <row r="3474" spans="4:12" x14ac:dyDescent="0.25">
      <c r="D3474" s="64"/>
      <c r="L3474" s="64"/>
    </row>
    <row r="3475" spans="4:12" x14ac:dyDescent="0.25">
      <c r="D3475" s="64"/>
      <c r="L3475" s="64"/>
    </row>
    <row r="3476" spans="4:12" x14ac:dyDescent="0.25">
      <c r="D3476" s="64"/>
      <c r="L3476" s="64"/>
    </row>
    <row r="3477" spans="4:12" x14ac:dyDescent="0.25">
      <c r="D3477" s="64"/>
      <c r="L3477" s="64"/>
    </row>
    <row r="3478" spans="4:12" x14ac:dyDescent="0.25">
      <c r="D3478" s="64"/>
      <c r="L3478" s="64"/>
    </row>
    <row r="3479" spans="4:12" x14ac:dyDescent="0.25">
      <c r="D3479" s="64"/>
      <c r="L3479" s="64"/>
    </row>
    <row r="3480" spans="4:12" x14ac:dyDescent="0.25">
      <c r="D3480" s="64"/>
      <c r="L3480" s="64"/>
    </row>
    <row r="3481" spans="4:12" x14ac:dyDescent="0.25">
      <c r="D3481" s="64"/>
      <c r="L3481" s="64"/>
    </row>
    <row r="3482" spans="4:12" x14ac:dyDescent="0.25">
      <c r="D3482" s="64"/>
      <c r="L3482" s="64"/>
    </row>
    <row r="3483" spans="4:12" x14ac:dyDescent="0.25">
      <c r="D3483" s="64"/>
      <c r="L3483" s="64"/>
    </row>
    <row r="3484" spans="4:12" x14ac:dyDescent="0.25">
      <c r="D3484" s="64"/>
      <c r="L3484" s="64"/>
    </row>
    <row r="3485" spans="4:12" x14ac:dyDescent="0.25">
      <c r="D3485" s="64"/>
      <c r="L3485" s="64"/>
    </row>
    <row r="3486" spans="4:12" x14ac:dyDescent="0.25">
      <c r="D3486" s="64"/>
      <c r="L3486" s="64"/>
    </row>
    <row r="3487" spans="4:12" x14ac:dyDescent="0.25">
      <c r="D3487" s="64"/>
      <c r="L3487" s="64"/>
    </row>
    <row r="3488" spans="4:12" x14ac:dyDescent="0.25">
      <c r="D3488" s="64"/>
      <c r="L3488" s="64"/>
    </row>
    <row r="3489" spans="4:12" x14ac:dyDescent="0.25">
      <c r="D3489" s="64"/>
      <c r="L3489" s="64"/>
    </row>
    <row r="3490" spans="4:12" x14ac:dyDescent="0.25">
      <c r="D3490" s="64"/>
      <c r="L3490" s="64"/>
    </row>
    <row r="3491" spans="4:12" x14ac:dyDescent="0.25">
      <c r="D3491" s="64"/>
      <c r="L3491" s="64"/>
    </row>
    <row r="3492" spans="4:12" x14ac:dyDescent="0.25">
      <c r="D3492" s="64"/>
      <c r="L3492" s="64"/>
    </row>
    <row r="3493" spans="4:12" x14ac:dyDescent="0.25">
      <c r="D3493" s="64"/>
      <c r="L3493" s="64"/>
    </row>
    <row r="3494" spans="4:12" x14ac:dyDescent="0.25">
      <c r="D3494" s="64"/>
      <c r="L3494" s="64"/>
    </row>
    <row r="3495" spans="4:12" x14ac:dyDescent="0.25">
      <c r="D3495" s="64"/>
      <c r="L3495" s="64"/>
    </row>
    <row r="3496" spans="4:12" x14ac:dyDescent="0.25">
      <c r="D3496" s="64"/>
      <c r="L3496" s="64"/>
    </row>
    <row r="3497" spans="4:12" x14ac:dyDescent="0.25">
      <c r="D3497" s="64"/>
      <c r="L3497" s="64"/>
    </row>
    <row r="3498" spans="4:12" x14ac:dyDescent="0.25">
      <c r="D3498" s="64"/>
      <c r="L3498" s="64"/>
    </row>
    <row r="3499" spans="4:12" x14ac:dyDescent="0.25">
      <c r="D3499" s="64"/>
      <c r="L3499" s="64"/>
    </row>
    <row r="3500" spans="4:12" x14ac:dyDescent="0.25">
      <c r="D3500" s="64"/>
      <c r="L3500" s="64"/>
    </row>
    <row r="3501" spans="4:12" x14ac:dyDescent="0.25">
      <c r="D3501" s="64"/>
      <c r="L3501" s="64"/>
    </row>
    <row r="3502" spans="4:12" x14ac:dyDescent="0.25">
      <c r="D3502" s="64"/>
      <c r="L3502" s="64"/>
    </row>
    <row r="3503" spans="4:12" x14ac:dyDescent="0.25">
      <c r="D3503" s="64"/>
      <c r="L3503" s="64"/>
    </row>
    <row r="3504" spans="4:12" x14ac:dyDescent="0.25">
      <c r="D3504" s="64"/>
      <c r="L3504" s="64"/>
    </row>
    <row r="3505" spans="4:12" x14ac:dyDescent="0.25">
      <c r="D3505" s="64"/>
      <c r="L3505" s="64"/>
    </row>
    <row r="3506" spans="4:12" x14ac:dyDescent="0.25">
      <c r="D3506" s="64"/>
      <c r="L3506" s="64"/>
    </row>
    <row r="3507" spans="4:12" x14ac:dyDescent="0.25">
      <c r="D3507" s="64"/>
      <c r="L3507" s="64"/>
    </row>
    <row r="3508" spans="4:12" x14ac:dyDescent="0.25">
      <c r="D3508" s="64"/>
      <c r="L3508" s="64"/>
    </row>
    <row r="3509" spans="4:12" x14ac:dyDescent="0.25">
      <c r="D3509" s="64"/>
      <c r="L3509" s="64"/>
    </row>
    <row r="3510" spans="4:12" x14ac:dyDescent="0.25">
      <c r="D3510" s="64"/>
      <c r="L3510" s="64"/>
    </row>
    <row r="3511" spans="4:12" x14ac:dyDescent="0.25">
      <c r="D3511" s="64"/>
      <c r="L3511" s="64"/>
    </row>
    <row r="3512" spans="4:12" x14ac:dyDescent="0.25">
      <c r="D3512" s="64"/>
      <c r="L3512" s="64"/>
    </row>
    <row r="3513" spans="4:12" x14ac:dyDescent="0.25">
      <c r="D3513" s="64"/>
      <c r="L3513" s="64"/>
    </row>
    <row r="3514" spans="4:12" x14ac:dyDescent="0.25">
      <c r="D3514" s="64"/>
      <c r="L3514" s="64"/>
    </row>
    <row r="3515" spans="4:12" x14ac:dyDescent="0.25">
      <c r="D3515" s="64"/>
      <c r="L3515" s="64"/>
    </row>
    <row r="3516" spans="4:12" x14ac:dyDescent="0.25">
      <c r="D3516" s="64"/>
      <c r="L3516" s="64"/>
    </row>
    <row r="3517" spans="4:12" x14ac:dyDescent="0.25">
      <c r="D3517" s="64"/>
      <c r="L3517" s="64"/>
    </row>
    <row r="3518" spans="4:12" x14ac:dyDescent="0.25">
      <c r="D3518" s="64"/>
      <c r="L3518" s="64"/>
    </row>
    <row r="3519" spans="4:12" x14ac:dyDescent="0.25">
      <c r="D3519" s="64"/>
      <c r="L3519" s="64"/>
    </row>
    <row r="3520" spans="4:12" x14ac:dyDescent="0.25">
      <c r="D3520" s="64"/>
      <c r="L3520" s="64"/>
    </row>
    <row r="3521" spans="4:12" x14ac:dyDescent="0.25">
      <c r="D3521" s="64"/>
      <c r="L3521" s="64"/>
    </row>
    <row r="3522" spans="4:12" x14ac:dyDescent="0.25">
      <c r="D3522" s="64"/>
      <c r="L3522" s="64"/>
    </row>
    <row r="3523" spans="4:12" x14ac:dyDescent="0.25">
      <c r="D3523" s="64"/>
      <c r="L3523" s="64"/>
    </row>
    <row r="3524" spans="4:12" x14ac:dyDescent="0.25">
      <c r="D3524" s="64"/>
      <c r="L3524" s="64"/>
    </row>
    <row r="3525" spans="4:12" x14ac:dyDescent="0.25">
      <c r="D3525" s="64"/>
      <c r="L3525" s="64"/>
    </row>
    <row r="3526" spans="4:12" x14ac:dyDescent="0.25">
      <c r="D3526" s="64"/>
      <c r="L3526" s="64"/>
    </row>
    <row r="3527" spans="4:12" x14ac:dyDescent="0.25">
      <c r="D3527" s="64"/>
      <c r="L3527" s="64"/>
    </row>
    <row r="3528" spans="4:12" x14ac:dyDescent="0.25">
      <c r="D3528" s="64"/>
      <c r="L3528" s="64"/>
    </row>
    <row r="3529" spans="4:12" x14ac:dyDescent="0.25">
      <c r="D3529" s="64"/>
      <c r="L3529" s="64"/>
    </row>
    <row r="3530" spans="4:12" x14ac:dyDescent="0.25">
      <c r="D3530" s="64"/>
      <c r="L3530" s="64"/>
    </row>
    <row r="3531" spans="4:12" x14ac:dyDescent="0.25">
      <c r="D3531" s="64"/>
      <c r="L3531" s="64"/>
    </row>
    <row r="3532" spans="4:12" x14ac:dyDescent="0.25">
      <c r="D3532" s="64"/>
      <c r="L3532" s="64"/>
    </row>
    <row r="3533" spans="4:12" x14ac:dyDescent="0.25">
      <c r="D3533" s="64"/>
      <c r="L3533" s="64"/>
    </row>
    <row r="3534" spans="4:12" x14ac:dyDescent="0.25">
      <c r="D3534" s="64"/>
      <c r="L3534" s="64"/>
    </row>
    <row r="3535" spans="4:12" x14ac:dyDescent="0.25">
      <c r="D3535" s="64"/>
      <c r="L3535" s="64"/>
    </row>
    <row r="3536" spans="4:12" x14ac:dyDescent="0.25">
      <c r="D3536" s="64"/>
      <c r="L3536" s="64"/>
    </row>
    <row r="3537" spans="4:12" x14ac:dyDescent="0.25">
      <c r="D3537" s="64"/>
      <c r="L3537" s="64"/>
    </row>
    <row r="3538" spans="4:12" x14ac:dyDescent="0.25">
      <c r="D3538" s="64"/>
      <c r="L3538" s="64"/>
    </row>
    <row r="3539" spans="4:12" x14ac:dyDescent="0.25">
      <c r="D3539" s="64"/>
      <c r="L3539" s="64"/>
    </row>
    <row r="3540" spans="4:12" x14ac:dyDescent="0.25">
      <c r="D3540" s="64"/>
      <c r="L3540" s="64"/>
    </row>
    <row r="3541" spans="4:12" x14ac:dyDescent="0.25">
      <c r="D3541" s="64"/>
      <c r="L3541" s="64"/>
    </row>
    <row r="3542" spans="4:12" x14ac:dyDescent="0.25">
      <c r="D3542" s="64"/>
      <c r="L3542" s="64"/>
    </row>
    <row r="3543" spans="4:12" x14ac:dyDescent="0.25">
      <c r="D3543" s="64"/>
      <c r="L3543" s="64"/>
    </row>
    <row r="3544" spans="4:12" x14ac:dyDescent="0.25">
      <c r="D3544" s="64"/>
      <c r="L3544" s="64"/>
    </row>
    <row r="3545" spans="4:12" x14ac:dyDescent="0.25">
      <c r="D3545" s="64"/>
      <c r="L3545" s="64"/>
    </row>
    <row r="3546" spans="4:12" x14ac:dyDescent="0.25">
      <c r="D3546" s="64"/>
      <c r="L3546" s="64"/>
    </row>
    <row r="3547" spans="4:12" x14ac:dyDescent="0.25">
      <c r="D3547" s="64"/>
      <c r="L3547" s="64"/>
    </row>
    <row r="3548" spans="4:12" x14ac:dyDescent="0.25">
      <c r="D3548" s="64"/>
      <c r="L3548" s="64"/>
    </row>
    <row r="3549" spans="4:12" x14ac:dyDescent="0.25">
      <c r="D3549" s="64"/>
      <c r="L3549" s="64"/>
    </row>
    <row r="3550" spans="4:12" x14ac:dyDescent="0.25">
      <c r="D3550" s="64"/>
      <c r="L3550" s="64"/>
    </row>
    <row r="3551" spans="4:12" x14ac:dyDescent="0.25">
      <c r="D3551" s="64"/>
      <c r="L3551" s="64"/>
    </row>
    <row r="3552" spans="4:12" x14ac:dyDescent="0.25">
      <c r="D3552" s="64"/>
      <c r="L3552" s="64"/>
    </row>
    <row r="3553" spans="4:12" x14ac:dyDescent="0.25">
      <c r="D3553" s="64"/>
      <c r="L3553" s="64"/>
    </row>
    <row r="3554" spans="4:12" x14ac:dyDescent="0.25">
      <c r="D3554" s="64"/>
      <c r="L3554" s="64"/>
    </row>
    <row r="3555" spans="4:12" x14ac:dyDescent="0.25">
      <c r="D3555" s="64"/>
      <c r="L3555" s="64"/>
    </row>
    <row r="3556" spans="4:12" x14ac:dyDescent="0.25">
      <c r="D3556" s="64"/>
      <c r="L3556" s="64"/>
    </row>
    <row r="3557" spans="4:12" x14ac:dyDescent="0.25">
      <c r="D3557" s="64"/>
      <c r="L3557" s="64"/>
    </row>
    <row r="3558" spans="4:12" x14ac:dyDescent="0.25">
      <c r="D3558" s="64"/>
      <c r="L3558" s="64"/>
    </row>
    <row r="3559" spans="4:12" x14ac:dyDescent="0.25">
      <c r="D3559" s="64"/>
      <c r="L3559" s="64"/>
    </row>
    <row r="3560" spans="4:12" x14ac:dyDescent="0.25">
      <c r="D3560" s="64"/>
      <c r="L3560" s="64"/>
    </row>
    <row r="3561" spans="4:12" x14ac:dyDescent="0.25">
      <c r="D3561" s="64"/>
      <c r="L3561" s="64"/>
    </row>
    <row r="3562" spans="4:12" x14ac:dyDescent="0.25">
      <c r="D3562" s="64"/>
      <c r="L3562" s="64"/>
    </row>
    <row r="3563" spans="4:12" x14ac:dyDescent="0.25">
      <c r="D3563" s="64"/>
      <c r="L3563" s="64"/>
    </row>
    <row r="3564" spans="4:12" x14ac:dyDescent="0.25">
      <c r="D3564" s="64"/>
      <c r="L3564" s="64"/>
    </row>
    <row r="3565" spans="4:12" x14ac:dyDescent="0.25">
      <c r="D3565" s="64"/>
      <c r="L3565" s="64"/>
    </row>
    <row r="3566" spans="4:12" x14ac:dyDescent="0.25">
      <c r="D3566" s="64"/>
      <c r="L3566" s="64"/>
    </row>
    <row r="3567" spans="4:12" x14ac:dyDescent="0.25">
      <c r="D3567" s="64"/>
      <c r="L3567" s="64"/>
    </row>
    <row r="3568" spans="4:12" x14ac:dyDescent="0.25">
      <c r="D3568" s="64"/>
      <c r="L3568" s="64"/>
    </row>
    <row r="3569" spans="4:12" x14ac:dyDescent="0.25">
      <c r="D3569" s="64"/>
      <c r="L3569" s="64"/>
    </row>
    <row r="3570" spans="4:12" x14ac:dyDescent="0.25">
      <c r="D3570" s="64"/>
      <c r="L3570" s="64"/>
    </row>
    <row r="3571" spans="4:12" x14ac:dyDescent="0.25">
      <c r="D3571" s="64"/>
      <c r="L3571" s="64"/>
    </row>
    <row r="3572" spans="4:12" x14ac:dyDescent="0.25">
      <c r="D3572" s="64"/>
      <c r="L3572" s="64"/>
    </row>
    <row r="3573" spans="4:12" x14ac:dyDescent="0.25">
      <c r="D3573" s="64"/>
      <c r="L3573" s="64"/>
    </row>
    <row r="3574" spans="4:12" x14ac:dyDescent="0.25">
      <c r="D3574" s="64"/>
      <c r="L3574" s="64"/>
    </row>
    <row r="3575" spans="4:12" x14ac:dyDescent="0.25">
      <c r="D3575" s="64"/>
      <c r="L3575" s="64"/>
    </row>
    <row r="3576" spans="4:12" x14ac:dyDescent="0.25">
      <c r="D3576" s="64"/>
      <c r="L3576" s="64"/>
    </row>
    <row r="3577" spans="4:12" x14ac:dyDescent="0.25">
      <c r="D3577" s="64"/>
      <c r="L3577" s="64"/>
    </row>
    <row r="3578" spans="4:12" x14ac:dyDescent="0.25">
      <c r="D3578" s="64"/>
      <c r="L3578" s="64"/>
    </row>
    <row r="3579" spans="4:12" x14ac:dyDescent="0.25">
      <c r="D3579" s="64"/>
      <c r="L3579" s="64"/>
    </row>
    <row r="3580" spans="4:12" x14ac:dyDescent="0.25">
      <c r="D3580" s="64"/>
      <c r="L3580" s="64"/>
    </row>
    <row r="3581" spans="4:12" x14ac:dyDescent="0.25">
      <c r="D3581" s="64"/>
      <c r="L3581" s="64"/>
    </row>
    <row r="3582" spans="4:12" x14ac:dyDescent="0.25">
      <c r="D3582" s="64"/>
      <c r="L3582" s="64"/>
    </row>
    <row r="3583" spans="4:12" x14ac:dyDescent="0.25">
      <c r="D3583" s="64"/>
      <c r="L3583" s="64"/>
    </row>
    <row r="3584" spans="4:12" x14ac:dyDescent="0.25">
      <c r="D3584" s="64"/>
      <c r="L3584" s="64"/>
    </row>
    <row r="3585" spans="4:12" x14ac:dyDescent="0.25">
      <c r="D3585" s="64"/>
      <c r="L3585" s="64"/>
    </row>
    <row r="3586" spans="4:12" x14ac:dyDescent="0.25">
      <c r="D3586" s="64"/>
      <c r="L3586" s="64"/>
    </row>
    <row r="3587" spans="4:12" x14ac:dyDescent="0.25">
      <c r="D3587" s="64"/>
      <c r="L3587" s="64"/>
    </row>
    <row r="3588" spans="4:12" x14ac:dyDescent="0.25">
      <c r="D3588" s="64"/>
      <c r="L3588" s="64"/>
    </row>
    <row r="3589" spans="4:12" x14ac:dyDescent="0.25">
      <c r="D3589" s="64"/>
      <c r="L3589" s="64"/>
    </row>
    <row r="3590" spans="4:12" x14ac:dyDescent="0.25">
      <c r="D3590" s="64"/>
      <c r="L3590" s="64"/>
    </row>
    <row r="3591" spans="4:12" x14ac:dyDescent="0.25">
      <c r="D3591" s="64"/>
      <c r="L3591" s="64"/>
    </row>
    <row r="3592" spans="4:12" x14ac:dyDescent="0.25">
      <c r="D3592" s="64"/>
      <c r="L3592" s="64"/>
    </row>
    <row r="3593" spans="4:12" x14ac:dyDescent="0.25">
      <c r="D3593" s="64"/>
      <c r="L3593" s="64"/>
    </row>
    <row r="3594" spans="4:12" x14ac:dyDescent="0.25">
      <c r="D3594" s="64"/>
      <c r="L3594" s="64"/>
    </row>
    <row r="3595" spans="4:12" x14ac:dyDescent="0.25">
      <c r="D3595" s="64"/>
      <c r="L3595" s="64"/>
    </row>
    <row r="3596" spans="4:12" x14ac:dyDescent="0.25">
      <c r="D3596" s="64"/>
      <c r="L3596" s="64"/>
    </row>
    <row r="3597" spans="4:12" x14ac:dyDescent="0.25">
      <c r="D3597" s="64"/>
      <c r="L3597" s="64"/>
    </row>
    <row r="3598" spans="4:12" x14ac:dyDescent="0.25">
      <c r="D3598" s="64"/>
      <c r="L3598" s="64"/>
    </row>
    <row r="3599" spans="4:12" x14ac:dyDescent="0.25">
      <c r="D3599" s="64"/>
      <c r="L3599" s="64"/>
    </row>
    <row r="3600" spans="4:12" x14ac:dyDescent="0.25">
      <c r="D3600" s="64"/>
      <c r="L3600" s="64"/>
    </row>
    <row r="3601" spans="4:12" x14ac:dyDescent="0.25">
      <c r="D3601" s="64"/>
      <c r="L3601" s="64"/>
    </row>
    <row r="3602" spans="4:12" x14ac:dyDescent="0.25">
      <c r="D3602" s="64"/>
      <c r="L3602" s="64"/>
    </row>
    <row r="3603" spans="4:12" x14ac:dyDescent="0.25">
      <c r="D3603" s="64"/>
      <c r="L3603" s="64"/>
    </row>
    <row r="3604" spans="4:12" x14ac:dyDescent="0.25">
      <c r="D3604" s="64"/>
      <c r="L3604" s="64"/>
    </row>
    <row r="3605" spans="4:12" x14ac:dyDescent="0.25">
      <c r="D3605" s="64"/>
      <c r="L3605" s="64"/>
    </row>
    <row r="3606" spans="4:12" x14ac:dyDescent="0.25">
      <c r="D3606" s="64"/>
      <c r="L3606" s="64"/>
    </row>
    <row r="3607" spans="4:12" x14ac:dyDescent="0.25">
      <c r="D3607" s="64"/>
      <c r="L3607" s="64"/>
    </row>
    <row r="3608" spans="4:12" x14ac:dyDescent="0.25">
      <c r="D3608" s="64"/>
      <c r="L3608" s="64"/>
    </row>
    <row r="3609" spans="4:12" x14ac:dyDescent="0.25">
      <c r="D3609" s="64"/>
      <c r="L3609" s="64"/>
    </row>
    <row r="3610" spans="4:12" x14ac:dyDescent="0.25">
      <c r="D3610" s="64"/>
      <c r="L3610" s="64"/>
    </row>
    <row r="3611" spans="4:12" x14ac:dyDescent="0.25">
      <c r="D3611" s="64"/>
      <c r="L3611" s="64"/>
    </row>
    <row r="3612" spans="4:12" x14ac:dyDescent="0.25">
      <c r="D3612" s="64"/>
      <c r="L3612" s="64"/>
    </row>
    <row r="3613" spans="4:12" x14ac:dyDescent="0.25">
      <c r="D3613" s="64"/>
      <c r="L3613" s="64"/>
    </row>
    <row r="3614" spans="4:12" x14ac:dyDescent="0.25">
      <c r="D3614" s="64"/>
      <c r="L3614" s="64"/>
    </row>
    <row r="3615" spans="4:12" x14ac:dyDescent="0.25">
      <c r="D3615" s="64"/>
      <c r="L3615" s="64"/>
    </row>
    <row r="3616" spans="4:12" x14ac:dyDescent="0.25">
      <c r="D3616" s="64"/>
      <c r="L3616" s="64"/>
    </row>
    <row r="3617" spans="4:12" x14ac:dyDescent="0.25">
      <c r="D3617" s="64"/>
      <c r="L3617" s="64"/>
    </row>
    <row r="3618" spans="4:12" x14ac:dyDescent="0.25">
      <c r="D3618" s="64"/>
      <c r="L3618" s="64"/>
    </row>
    <row r="3619" spans="4:12" x14ac:dyDescent="0.25">
      <c r="D3619" s="64"/>
      <c r="L3619" s="64"/>
    </row>
    <row r="3620" spans="4:12" x14ac:dyDescent="0.25">
      <c r="D3620" s="64"/>
      <c r="L3620" s="64"/>
    </row>
    <row r="3621" spans="4:12" x14ac:dyDescent="0.25">
      <c r="D3621" s="64"/>
      <c r="L3621" s="64"/>
    </row>
    <row r="3622" spans="4:12" x14ac:dyDescent="0.25">
      <c r="D3622" s="64"/>
      <c r="L3622" s="64"/>
    </row>
    <row r="3623" spans="4:12" x14ac:dyDescent="0.25">
      <c r="D3623" s="64"/>
      <c r="L3623" s="64"/>
    </row>
    <row r="3624" spans="4:12" x14ac:dyDescent="0.25">
      <c r="D3624" s="64"/>
      <c r="L3624" s="64"/>
    </row>
    <row r="3625" spans="4:12" x14ac:dyDescent="0.25">
      <c r="D3625" s="64"/>
      <c r="L3625" s="64"/>
    </row>
    <row r="3626" spans="4:12" x14ac:dyDescent="0.25">
      <c r="D3626" s="64"/>
      <c r="L3626" s="64"/>
    </row>
    <row r="3627" spans="4:12" x14ac:dyDescent="0.25">
      <c r="D3627" s="64"/>
      <c r="L3627" s="64"/>
    </row>
    <row r="3628" spans="4:12" x14ac:dyDescent="0.25">
      <c r="D3628" s="64"/>
      <c r="L3628" s="64"/>
    </row>
    <row r="3629" spans="4:12" x14ac:dyDescent="0.25">
      <c r="D3629" s="64"/>
      <c r="L3629" s="64"/>
    </row>
    <row r="3630" spans="4:12" x14ac:dyDescent="0.25">
      <c r="D3630" s="64"/>
      <c r="L3630" s="64"/>
    </row>
    <row r="3631" spans="4:12" x14ac:dyDescent="0.25">
      <c r="D3631" s="64"/>
      <c r="L3631" s="64"/>
    </row>
    <row r="3632" spans="4:12" x14ac:dyDescent="0.25">
      <c r="D3632" s="64"/>
      <c r="L3632" s="64"/>
    </row>
    <row r="3633" spans="4:12" x14ac:dyDescent="0.25">
      <c r="D3633" s="64"/>
      <c r="L3633" s="64"/>
    </row>
    <row r="3634" spans="4:12" x14ac:dyDescent="0.25">
      <c r="D3634" s="64"/>
      <c r="L3634" s="64"/>
    </row>
    <row r="3635" spans="4:12" x14ac:dyDescent="0.25">
      <c r="D3635" s="64"/>
      <c r="L3635" s="64"/>
    </row>
    <row r="3636" spans="4:12" x14ac:dyDescent="0.25">
      <c r="D3636" s="64"/>
      <c r="L3636" s="64"/>
    </row>
    <row r="3637" spans="4:12" x14ac:dyDescent="0.25">
      <c r="D3637" s="64"/>
      <c r="L3637" s="64"/>
    </row>
    <row r="3638" spans="4:12" x14ac:dyDescent="0.25">
      <c r="D3638" s="64"/>
      <c r="L3638" s="64"/>
    </row>
    <row r="3639" spans="4:12" x14ac:dyDescent="0.25">
      <c r="D3639" s="64"/>
      <c r="L3639" s="64"/>
    </row>
    <row r="3640" spans="4:12" x14ac:dyDescent="0.25">
      <c r="D3640" s="64"/>
      <c r="L3640" s="64"/>
    </row>
    <row r="3641" spans="4:12" x14ac:dyDescent="0.25">
      <c r="D3641" s="64"/>
      <c r="L3641" s="64"/>
    </row>
    <row r="3642" spans="4:12" x14ac:dyDescent="0.25">
      <c r="D3642" s="64"/>
      <c r="L3642" s="64"/>
    </row>
    <row r="3643" spans="4:12" x14ac:dyDescent="0.25">
      <c r="D3643" s="64"/>
      <c r="L3643" s="64"/>
    </row>
    <row r="3644" spans="4:12" x14ac:dyDescent="0.25">
      <c r="D3644" s="64"/>
      <c r="L3644" s="64"/>
    </row>
    <row r="3645" spans="4:12" x14ac:dyDescent="0.25">
      <c r="D3645" s="64"/>
      <c r="L3645" s="64"/>
    </row>
    <row r="3646" spans="4:12" x14ac:dyDescent="0.25">
      <c r="D3646" s="64"/>
      <c r="L3646" s="64"/>
    </row>
    <row r="3647" spans="4:12" x14ac:dyDescent="0.25">
      <c r="D3647" s="64"/>
      <c r="L3647" s="64"/>
    </row>
    <row r="3648" spans="4:12" x14ac:dyDescent="0.25">
      <c r="D3648" s="64"/>
      <c r="L3648" s="64"/>
    </row>
    <row r="3649" spans="4:12" x14ac:dyDescent="0.25">
      <c r="D3649" s="64"/>
      <c r="L3649" s="64"/>
    </row>
    <row r="3650" spans="4:12" x14ac:dyDescent="0.25">
      <c r="D3650" s="64"/>
      <c r="L3650" s="64"/>
    </row>
    <row r="3651" spans="4:12" x14ac:dyDescent="0.25">
      <c r="D3651" s="64"/>
      <c r="L3651" s="64"/>
    </row>
    <row r="3652" spans="4:12" x14ac:dyDescent="0.25">
      <c r="D3652" s="64"/>
      <c r="L3652" s="64"/>
    </row>
    <row r="3653" spans="4:12" x14ac:dyDescent="0.25">
      <c r="D3653" s="64"/>
      <c r="L3653" s="64"/>
    </row>
    <row r="3654" spans="4:12" x14ac:dyDescent="0.25">
      <c r="D3654" s="64"/>
      <c r="L3654" s="64"/>
    </row>
    <row r="3655" spans="4:12" x14ac:dyDescent="0.25">
      <c r="D3655" s="64"/>
      <c r="L3655" s="64"/>
    </row>
    <row r="3656" spans="4:12" x14ac:dyDescent="0.25">
      <c r="D3656" s="64"/>
      <c r="L3656" s="64"/>
    </row>
    <row r="3657" spans="4:12" x14ac:dyDescent="0.25">
      <c r="D3657" s="64"/>
      <c r="L3657" s="64"/>
    </row>
    <row r="3658" spans="4:12" x14ac:dyDescent="0.25">
      <c r="D3658" s="64"/>
      <c r="L3658" s="64"/>
    </row>
    <row r="3659" spans="4:12" x14ac:dyDescent="0.25">
      <c r="D3659" s="64"/>
      <c r="L3659" s="64"/>
    </row>
    <row r="3660" spans="4:12" x14ac:dyDescent="0.25">
      <c r="D3660" s="64"/>
      <c r="L3660" s="64"/>
    </row>
    <row r="3661" spans="4:12" x14ac:dyDescent="0.25">
      <c r="D3661" s="64"/>
      <c r="L3661" s="64"/>
    </row>
    <row r="3662" spans="4:12" x14ac:dyDescent="0.25">
      <c r="D3662" s="64"/>
      <c r="L3662" s="64"/>
    </row>
    <row r="3663" spans="4:12" x14ac:dyDescent="0.25">
      <c r="D3663" s="64"/>
      <c r="L3663" s="64"/>
    </row>
    <row r="3664" spans="4:12" x14ac:dyDescent="0.25">
      <c r="D3664" s="64"/>
      <c r="L3664" s="64"/>
    </row>
    <row r="3665" spans="4:12" x14ac:dyDescent="0.25">
      <c r="D3665" s="64"/>
      <c r="L3665" s="64"/>
    </row>
    <row r="3666" spans="4:12" x14ac:dyDescent="0.25">
      <c r="D3666" s="64"/>
      <c r="L3666" s="64"/>
    </row>
    <row r="3667" spans="4:12" x14ac:dyDescent="0.25">
      <c r="D3667" s="64"/>
      <c r="L3667" s="64"/>
    </row>
    <row r="3668" spans="4:12" x14ac:dyDescent="0.25">
      <c r="D3668" s="64"/>
      <c r="L3668" s="64"/>
    </row>
    <row r="3669" spans="4:12" x14ac:dyDescent="0.25">
      <c r="D3669" s="64"/>
      <c r="L3669" s="64"/>
    </row>
    <row r="3670" spans="4:12" x14ac:dyDescent="0.25">
      <c r="D3670" s="64"/>
      <c r="L3670" s="64"/>
    </row>
    <row r="3671" spans="4:12" x14ac:dyDescent="0.25">
      <c r="D3671" s="64"/>
      <c r="L3671" s="64"/>
    </row>
    <row r="3672" spans="4:12" x14ac:dyDescent="0.25">
      <c r="D3672" s="64"/>
      <c r="L3672" s="64"/>
    </row>
    <row r="3673" spans="4:12" x14ac:dyDescent="0.25">
      <c r="D3673" s="64"/>
      <c r="L3673" s="64"/>
    </row>
    <row r="3674" spans="4:12" x14ac:dyDescent="0.25">
      <c r="D3674" s="64"/>
      <c r="L3674" s="64"/>
    </row>
    <row r="3675" spans="4:12" x14ac:dyDescent="0.25">
      <c r="D3675" s="64"/>
      <c r="L3675" s="64"/>
    </row>
    <row r="3676" spans="4:12" x14ac:dyDescent="0.25">
      <c r="D3676" s="64"/>
      <c r="L3676" s="64"/>
    </row>
    <row r="3677" spans="4:12" x14ac:dyDescent="0.25">
      <c r="D3677" s="64"/>
      <c r="L3677" s="64"/>
    </row>
    <row r="3678" spans="4:12" x14ac:dyDescent="0.25">
      <c r="D3678" s="64"/>
      <c r="L3678" s="64"/>
    </row>
    <row r="3679" spans="4:12" x14ac:dyDescent="0.25">
      <c r="D3679" s="64"/>
      <c r="L3679" s="64"/>
    </row>
    <row r="3680" spans="4:12" x14ac:dyDescent="0.25">
      <c r="D3680" s="64"/>
      <c r="L3680" s="64"/>
    </row>
    <row r="3681" spans="4:12" x14ac:dyDescent="0.25">
      <c r="D3681" s="64"/>
      <c r="L3681" s="64"/>
    </row>
    <row r="3682" spans="4:12" x14ac:dyDescent="0.25">
      <c r="D3682" s="64"/>
      <c r="L3682" s="64"/>
    </row>
    <row r="3683" spans="4:12" x14ac:dyDescent="0.25">
      <c r="D3683" s="64"/>
      <c r="L3683" s="64"/>
    </row>
    <row r="3684" spans="4:12" x14ac:dyDescent="0.25">
      <c r="D3684" s="64"/>
      <c r="L3684" s="64"/>
    </row>
    <row r="3685" spans="4:12" x14ac:dyDescent="0.25">
      <c r="D3685" s="64"/>
      <c r="L3685" s="64"/>
    </row>
    <row r="3686" spans="4:12" x14ac:dyDescent="0.25">
      <c r="D3686" s="64"/>
      <c r="L3686" s="64"/>
    </row>
    <row r="3687" spans="4:12" x14ac:dyDescent="0.25">
      <c r="D3687" s="64"/>
      <c r="L3687" s="64"/>
    </row>
    <row r="3688" spans="4:12" x14ac:dyDescent="0.25">
      <c r="D3688" s="64"/>
      <c r="L3688" s="64"/>
    </row>
    <row r="3689" spans="4:12" x14ac:dyDescent="0.25">
      <c r="D3689" s="64"/>
      <c r="L3689" s="64"/>
    </row>
    <row r="3690" spans="4:12" x14ac:dyDescent="0.25">
      <c r="D3690" s="64"/>
      <c r="L3690" s="64"/>
    </row>
    <row r="3691" spans="4:12" x14ac:dyDescent="0.25">
      <c r="D3691" s="64"/>
      <c r="L3691" s="64"/>
    </row>
    <row r="3692" spans="4:12" x14ac:dyDescent="0.25">
      <c r="D3692" s="64"/>
      <c r="L3692" s="64"/>
    </row>
    <row r="3693" spans="4:12" x14ac:dyDescent="0.25">
      <c r="D3693" s="64"/>
      <c r="L3693" s="64"/>
    </row>
    <row r="3694" spans="4:12" x14ac:dyDescent="0.25">
      <c r="D3694" s="64"/>
      <c r="L3694" s="64"/>
    </row>
    <row r="3695" spans="4:12" x14ac:dyDescent="0.25">
      <c r="D3695" s="64"/>
      <c r="L3695" s="64"/>
    </row>
    <row r="3696" spans="4:12" x14ac:dyDescent="0.25">
      <c r="D3696" s="64"/>
      <c r="L3696" s="64"/>
    </row>
    <row r="3697" spans="4:12" x14ac:dyDescent="0.25">
      <c r="D3697" s="64"/>
      <c r="L3697" s="64"/>
    </row>
    <row r="3698" spans="4:12" x14ac:dyDescent="0.25">
      <c r="D3698" s="64"/>
      <c r="L3698" s="64"/>
    </row>
    <row r="3699" spans="4:12" x14ac:dyDescent="0.25">
      <c r="D3699" s="64"/>
      <c r="L3699" s="64"/>
    </row>
    <row r="3700" spans="4:12" x14ac:dyDescent="0.25">
      <c r="D3700" s="64"/>
      <c r="L3700" s="64"/>
    </row>
    <row r="3701" spans="4:12" x14ac:dyDescent="0.25">
      <c r="D3701" s="64"/>
      <c r="L3701" s="64"/>
    </row>
    <row r="3702" spans="4:12" x14ac:dyDescent="0.25">
      <c r="D3702" s="64"/>
      <c r="L3702" s="64"/>
    </row>
    <row r="3703" spans="4:12" x14ac:dyDescent="0.25">
      <c r="D3703" s="64"/>
      <c r="L3703" s="64"/>
    </row>
    <row r="3704" spans="4:12" x14ac:dyDescent="0.25">
      <c r="D3704" s="64"/>
      <c r="L3704" s="64"/>
    </row>
    <row r="3705" spans="4:12" x14ac:dyDescent="0.25">
      <c r="D3705" s="64"/>
      <c r="L3705" s="64"/>
    </row>
    <row r="3706" spans="4:12" x14ac:dyDescent="0.25">
      <c r="D3706" s="64"/>
      <c r="L3706" s="64"/>
    </row>
    <row r="3707" spans="4:12" x14ac:dyDescent="0.25">
      <c r="D3707" s="64"/>
      <c r="L3707" s="64"/>
    </row>
    <row r="3708" spans="4:12" x14ac:dyDescent="0.25">
      <c r="D3708" s="64"/>
      <c r="L3708" s="64"/>
    </row>
    <row r="3709" spans="4:12" x14ac:dyDescent="0.25">
      <c r="D3709" s="64"/>
      <c r="L3709" s="64"/>
    </row>
    <row r="3710" spans="4:12" x14ac:dyDescent="0.25">
      <c r="D3710" s="64"/>
      <c r="L3710" s="64"/>
    </row>
    <row r="3711" spans="4:12" x14ac:dyDescent="0.25">
      <c r="D3711" s="64"/>
      <c r="L3711" s="64"/>
    </row>
    <row r="3712" spans="4:12" x14ac:dyDescent="0.25">
      <c r="D3712" s="64"/>
      <c r="L3712" s="64"/>
    </row>
    <row r="3713" spans="4:12" x14ac:dyDescent="0.25">
      <c r="D3713" s="64"/>
      <c r="L3713" s="64"/>
    </row>
    <row r="3714" spans="4:12" x14ac:dyDescent="0.25">
      <c r="D3714" s="64"/>
      <c r="L3714" s="64"/>
    </row>
    <row r="3715" spans="4:12" x14ac:dyDescent="0.25">
      <c r="D3715" s="64"/>
      <c r="L3715" s="64"/>
    </row>
    <row r="3716" spans="4:12" x14ac:dyDescent="0.25">
      <c r="D3716" s="64"/>
      <c r="L3716" s="64"/>
    </row>
    <row r="3717" spans="4:12" x14ac:dyDescent="0.25">
      <c r="D3717" s="64"/>
      <c r="L3717" s="64"/>
    </row>
    <row r="3718" spans="4:12" x14ac:dyDescent="0.25">
      <c r="D3718" s="64"/>
      <c r="L3718" s="64"/>
    </row>
    <row r="3719" spans="4:12" x14ac:dyDescent="0.25">
      <c r="D3719" s="64"/>
      <c r="L3719" s="64"/>
    </row>
    <row r="3720" spans="4:12" x14ac:dyDescent="0.25">
      <c r="D3720" s="64"/>
      <c r="L3720" s="64"/>
    </row>
    <row r="3721" spans="4:12" x14ac:dyDescent="0.25">
      <c r="D3721" s="64"/>
      <c r="L3721" s="64"/>
    </row>
    <row r="3722" spans="4:12" x14ac:dyDescent="0.25">
      <c r="D3722" s="64"/>
      <c r="L3722" s="64"/>
    </row>
    <row r="3723" spans="4:12" x14ac:dyDescent="0.25">
      <c r="D3723" s="64"/>
      <c r="L3723" s="64"/>
    </row>
    <row r="3724" spans="4:12" x14ac:dyDescent="0.25">
      <c r="D3724" s="64"/>
      <c r="L3724" s="64"/>
    </row>
    <row r="3725" spans="4:12" x14ac:dyDescent="0.25">
      <c r="D3725" s="64"/>
      <c r="L3725" s="64"/>
    </row>
    <row r="3726" spans="4:12" x14ac:dyDescent="0.25">
      <c r="D3726" s="64"/>
      <c r="L3726" s="64"/>
    </row>
    <row r="3727" spans="4:12" x14ac:dyDescent="0.25">
      <c r="D3727" s="64"/>
      <c r="L3727" s="64"/>
    </row>
    <row r="3728" spans="4:12" x14ac:dyDescent="0.25">
      <c r="D3728" s="64"/>
      <c r="L3728" s="64"/>
    </row>
    <row r="3729" spans="4:12" x14ac:dyDescent="0.25">
      <c r="D3729" s="64"/>
      <c r="L3729" s="64"/>
    </row>
    <row r="3730" spans="4:12" x14ac:dyDescent="0.25">
      <c r="D3730" s="64"/>
      <c r="L3730" s="64"/>
    </row>
    <row r="3731" spans="4:12" x14ac:dyDescent="0.25">
      <c r="D3731" s="64"/>
      <c r="L3731" s="64"/>
    </row>
    <row r="3732" spans="4:12" x14ac:dyDescent="0.25">
      <c r="D3732" s="64"/>
      <c r="L3732" s="64"/>
    </row>
    <row r="3733" spans="4:12" x14ac:dyDescent="0.25">
      <c r="D3733" s="64"/>
      <c r="L3733" s="64"/>
    </row>
    <row r="3734" spans="4:12" x14ac:dyDescent="0.25">
      <c r="D3734" s="64"/>
      <c r="L3734" s="64"/>
    </row>
    <row r="3735" spans="4:12" x14ac:dyDescent="0.25">
      <c r="D3735" s="64"/>
      <c r="L3735" s="64"/>
    </row>
    <row r="3736" spans="4:12" x14ac:dyDescent="0.25">
      <c r="D3736" s="64"/>
      <c r="L3736" s="64"/>
    </row>
    <row r="3737" spans="4:12" x14ac:dyDescent="0.25">
      <c r="D3737" s="64"/>
      <c r="L3737" s="64"/>
    </row>
    <row r="3738" spans="4:12" x14ac:dyDescent="0.25">
      <c r="D3738" s="64"/>
      <c r="L3738" s="64"/>
    </row>
    <row r="3739" spans="4:12" x14ac:dyDescent="0.25">
      <c r="D3739" s="64"/>
      <c r="L3739" s="64"/>
    </row>
    <row r="3740" spans="4:12" x14ac:dyDescent="0.25">
      <c r="D3740" s="64"/>
      <c r="L3740" s="64"/>
    </row>
    <row r="3741" spans="4:12" x14ac:dyDescent="0.25">
      <c r="D3741" s="64"/>
      <c r="L3741" s="64"/>
    </row>
    <row r="3742" spans="4:12" x14ac:dyDescent="0.25">
      <c r="D3742" s="64"/>
      <c r="L3742" s="64"/>
    </row>
    <row r="3743" spans="4:12" x14ac:dyDescent="0.25">
      <c r="D3743" s="64"/>
      <c r="L3743" s="64"/>
    </row>
    <row r="3744" spans="4:12" x14ac:dyDescent="0.25">
      <c r="D3744" s="64"/>
      <c r="L3744" s="64"/>
    </row>
    <row r="3745" spans="4:12" x14ac:dyDescent="0.25">
      <c r="D3745" s="64"/>
      <c r="L3745" s="64"/>
    </row>
    <row r="3746" spans="4:12" x14ac:dyDescent="0.25">
      <c r="D3746" s="64"/>
      <c r="L3746" s="64"/>
    </row>
    <row r="3747" spans="4:12" x14ac:dyDescent="0.25">
      <c r="D3747" s="64"/>
      <c r="L3747" s="64"/>
    </row>
    <row r="3748" spans="4:12" x14ac:dyDescent="0.25">
      <c r="D3748" s="64"/>
      <c r="L3748" s="64"/>
    </row>
    <row r="3749" spans="4:12" x14ac:dyDescent="0.25">
      <c r="D3749" s="64"/>
      <c r="L3749" s="64"/>
    </row>
    <row r="3750" spans="4:12" x14ac:dyDescent="0.25">
      <c r="D3750" s="64"/>
      <c r="L3750" s="64"/>
    </row>
    <row r="3751" spans="4:12" x14ac:dyDescent="0.25">
      <c r="D3751" s="64"/>
      <c r="L3751" s="64"/>
    </row>
    <row r="3752" spans="4:12" x14ac:dyDescent="0.25">
      <c r="D3752" s="64"/>
      <c r="L3752" s="64"/>
    </row>
    <row r="3753" spans="4:12" x14ac:dyDescent="0.25">
      <c r="D3753" s="64"/>
      <c r="L3753" s="64"/>
    </row>
    <row r="3754" spans="4:12" x14ac:dyDescent="0.25">
      <c r="D3754" s="64"/>
      <c r="L3754" s="64"/>
    </row>
    <row r="3755" spans="4:12" x14ac:dyDescent="0.25">
      <c r="D3755" s="64"/>
      <c r="L3755" s="64"/>
    </row>
    <row r="3756" spans="4:12" x14ac:dyDescent="0.25">
      <c r="D3756" s="64"/>
      <c r="L3756" s="64"/>
    </row>
    <row r="3757" spans="4:12" x14ac:dyDescent="0.25">
      <c r="D3757" s="64"/>
      <c r="L3757" s="64"/>
    </row>
    <row r="3758" spans="4:12" x14ac:dyDescent="0.25">
      <c r="D3758" s="64"/>
      <c r="L3758" s="64"/>
    </row>
    <row r="3759" spans="4:12" x14ac:dyDescent="0.25">
      <c r="D3759" s="64"/>
      <c r="L3759" s="64"/>
    </row>
    <row r="3760" spans="4:12" x14ac:dyDescent="0.25">
      <c r="D3760" s="64"/>
      <c r="L3760" s="64"/>
    </row>
    <row r="3761" spans="4:12" x14ac:dyDescent="0.25">
      <c r="D3761" s="64"/>
      <c r="L3761" s="64"/>
    </row>
    <row r="3762" spans="4:12" x14ac:dyDescent="0.25">
      <c r="D3762" s="64"/>
      <c r="L3762" s="64"/>
    </row>
    <row r="3763" spans="4:12" x14ac:dyDescent="0.25">
      <c r="D3763" s="64"/>
      <c r="L3763" s="64"/>
    </row>
    <row r="3764" spans="4:12" x14ac:dyDescent="0.25">
      <c r="D3764" s="64"/>
      <c r="L3764" s="64"/>
    </row>
    <row r="3765" spans="4:12" x14ac:dyDescent="0.25">
      <c r="D3765" s="64"/>
      <c r="L3765" s="64"/>
    </row>
    <row r="3766" spans="4:12" x14ac:dyDescent="0.25">
      <c r="D3766" s="64"/>
      <c r="L3766" s="64"/>
    </row>
    <row r="3767" spans="4:12" x14ac:dyDescent="0.25">
      <c r="D3767" s="64"/>
      <c r="L3767" s="64"/>
    </row>
    <row r="3768" spans="4:12" x14ac:dyDescent="0.25">
      <c r="D3768" s="64"/>
      <c r="L3768" s="64"/>
    </row>
    <row r="3769" spans="4:12" x14ac:dyDescent="0.25">
      <c r="D3769" s="64"/>
      <c r="L3769" s="64"/>
    </row>
    <row r="3770" spans="4:12" x14ac:dyDescent="0.25">
      <c r="D3770" s="64"/>
      <c r="L3770" s="64"/>
    </row>
    <row r="3771" spans="4:12" x14ac:dyDescent="0.25">
      <c r="D3771" s="64"/>
      <c r="L3771" s="64"/>
    </row>
    <row r="3772" spans="4:12" x14ac:dyDescent="0.25">
      <c r="D3772" s="64"/>
      <c r="L3772" s="64"/>
    </row>
    <row r="3773" spans="4:12" x14ac:dyDescent="0.25">
      <c r="D3773" s="64"/>
      <c r="L3773" s="64"/>
    </row>
    <row r="3774" spans="4:12" x14ac:dyDescent="0.25">
      <c r="D3774" s="64"/>
      <c r="L3774" s="64"/>
    </row>
    <row r="3775" spans="4:12" x14ac:dyDescent="0.25">
      <c r="D3775" s="64"/>
      <c r="L3775" s="64"/>
    </row>
    <row r="3776" spans="4:12" x14ac:dyDescent="0.25">
      <c r="D3776" s="64"/>
      <c r="L3776" s="64"/>
    </row>
    <row r="3777" spans="4:12" x14ac:dyDescent="0.25">
      <c r="D3777" s="64"/>
      <c r="L3777" s="64"/>
    </row>
    <row r="3778" spans="4:12" x14ac:dyDescent="0.25">
      <c r="D3778" s="64"/>
      <c r="L3778" s="64"/>
    </row>
    <row r="3779" spans="4:12" x14ac:dyDescent="0.25">
      <c r="D3779" s="64"/>
      <c r="L3779" s="64"/>
    </row>
    <row r="3780" spans="4:12" x14ac:dyDescent="0.25">
      <c r="D3780" s="64"/>
      <c r="L3780" s="64"/>
    </row>
    <row r="3781" spans="4:12" x14ac:dyDescent="0.25">
      <c r="D3781" s="64"/>
      <c r="L3781" s="64"/>
    </row>
    <row r="3782" spans="4:12" x14ac:dyDescent="0.25">
      <c r="D3782" s="64"/>
      <c r="L3782" s="64"/>
    </row>
    <row r="3783" spans="4:12" x14ac:dyDescent="0.25">
      <c r="D3783" s="64"/>
      <c r="L3783" s="64"/>
    </row>
    <row r="3784" spans="4:12" x14ac:dyDescent="0.25">
      <c r="D3784" s="64"/>
      <c r="L3784" s="64"/>
    </row>
    <row r="3785" spans="4:12" x14ac:dyDescent="0.25">
      <c r="D3785" s="64"/>
      <c r="L3785" s="64"/>
    </row>
    <row r="3786" spans="4:12" x14ac:dyDescent="0.25">
      <c r="D3786" s="64"/>
      <c r="L3786" s="64"/>
    </row>
    <row r="3787" spans="4:12" x14ac:dyDescent="0.25">
      <c r="D3787" s="64"/>
      <c r="L3787" s="64"/>
    </row>
    <row r="3788" spans="4:12" x14ac:dyDescent="0.25">
      <c r="D3788" s="64"/>
      <c r="L3788" s="64"/>
    </row>
    <row r="3789" spans="4:12" x14ac:dyDescent="0.25">
      <c r="D3789" s="64"/>
      <c r="L3789" s="64"/>
    </row>
    <row r="3790" spans="4:12" x14ac:dyDescent="0.25">
      <c r="D3790" s="64"/>
      <c r="L3790" s="64"/>
    </row>
    <row r="3791" spans="4:12" x14ac:dyDescent="0.25">
      <c r="D3791" s="64"/>
      <c r="L3791" s="64"/>
    </row>
    <row r="3792" spans="4:12" x14ac:dyDescent="0.25">
      <c r="D3792" s="64"/>
      <c r="L3792" s="64"/>
    </row>
    <row r="3793" spans="4:12" x14ac:dyDescent="0.25">
      <c r="D3793" s="64"/>
      <c r="L3793" s="64"/>
    </row>
    <row r="3794" spans="4:12" x14ac:dyDescent="0.25">
      <c r="D3794" s="64"/>
      <c r="L3794" s="64"/>
    </row>
    <row r="3795" spans="4:12" x14ac:dyDescent="0.25">
      <c r="D3795" s="64"/>
      <c r="L3795" s="64"/>
    </row>
    <row r="3796" spans="4:12" x14ac:dyDescent="0.25">
      <c r="D3796" s="64"/>
      <c r="L3796" s="64"/>
    </row>
    <row r="3797" spans="4:12" x14ac:dyDescent="0.25">
      <c r="D3797" s="64"/>
      <c r="L3797" s="64"/>
    </row>
    <row r="3798" spans="4:12" x14ac:dyDescent="0.25">
      <c r="D3798" s="64"/>
      <c r="L3798" s="64"/>
    </row>
    <row r="3799" spans="4:12" x14ac:dyDescent="0.25">
      <c r="D3799" s="64"/>
      <c r="L3799" s="64"/>
    </row>
    <row r="3800" spans="4:12" x14ac:dyDescent="0.25">
      <c r="D3800" s="64"/>
      <c r="L3800" s="64"/>
    </row>
    <row r="3801" spans="4:12" x14ac:dyDescent="0.25">
      <c r="D3801" s="64"/>
      <c r="L3801" s="64"/>
    </row>
    <row r="3802" spans="4:12" x14ac:dyDescent="0.25">
      <c r="D3802" s="64"/>
      <c r="L3802" s="64"/>
    </row>
    <row r="3803" spans="4:12" x14ac:dyDescent="0.25">
      <c r="D3803" s="64"/>
      <c r="L3803" s="64"/>
    </row>
    <row r="3804" spans="4:12" x14ac:dyDescent="0.25">
      <c r="D3804" s="64"/>
      <c r="L3804" s="64"/>
    </row>
    <row r="3805" spans="4:12" x14ac:dyDescent="0.25">
      <c r="D3805" s="64"/>
      <c r="L3805" s="64"/>
    </row>
    <row r="3806" spans="4:12" x14ac:dyDescent="0.25">
      <c r="D3806" s="64"/>
      <c r="L3806" s="64"/>
    </row>
    <row r="3807" spans="4:12" x14ac:dyDescent="0.25">
      <c r="D3807" s="64"/>
      <c r="L3807" s="64"/>
    </row>
    <row r="3808" spans="4:12" x14ac:dyDescent="0.25">
      <c r="D3808" s="64"/>
      <c r="L3808" s="64"/>
    </row>
    <row r="3809" spans="4:12" x14ac:dyDescent="0.25">
      <c r="D3809" s="64"/>
      <c r="L3809" s="64"/>
    </row>
    <row r="3810" spans="4:12" x14ac:dyDescent="0.25">
      <c r="D3810" s="64"/>
      <c r="L3810" s="64"/>
    </row>
    <row r="3811" spans="4:12" x14ac:dyDescent="0.25">
      <c r="D3811" s="64"/>
      <c r="L3811" s="64"/>
    </row>
    <row r="3812" spans="4:12" x14ac:dyDescent="0.25">
      <c r="D3812" s="64"/>
      <c r="L3812" s="64"/>
    </row>
    <row r="3813" spans="4:12" x14ac:dyDescent="0.25">
      <c r="D3813" s="64"/>
      <c r="L3813" s="64"/>
    </row>
    <row r="3814" spans="4:12" x14ac:dyDescent="0.25">
      <c r="D3814" s="64"/>
      <c r="L3814" s="64"/>
    </row>
    <row r="3815" spans="4:12" x14ac:dyDescent="0.25">
      <c r="D3815" s="64"/>
      <c r="L3815" s="64"/>
    </row>
    <row r="3816" spans="4:12" x14ac:dyDescent="0.25">
      <c r="D3816" s="64"/>
      <c r="L3816" s="64"/>
    </row>
    <row r="3817" spans="4:12" x14ac:dyDescent="0.25">
      <c r="D3817" s="64"/>
      <c r="L3817" s="64"/>
    </row>
    <row r="3818" spans="4:12" x14ac:dyDescent="0.25">
      <c r="D3818" s="64"/>
      <c r="L3818" s="64"/>
    </row>
    <row r="3819" spans="4:12" x14ac:dyDescent="0.25">
      <c r="D3819" s="64"/>
      <c r="L3819" s="64"/>
    </row>
    <row r="3820" spans="4:12" x14ac:dyDescent="0.25">
      <c r="D3820" s="64"/>
      <c r="L3820" s="64"/>
    </row>
    <row r="3821" spans="4:12" x14ac:dyDescent="0.25">
      <c r="D3821" s="64"/>
      <c r="L3821" s="64"/>
    </row>
    <row r="3822" spans="4:12" x14ac:dyDescent="0.25">
      <c r="D3822" s="64"/>
      <c r="L3822" s="64"/>
    </row>
    <row r="3823" spans="4:12" x14ac:dyDescent="0.25">
      <c r="D3823" s="64"/>
      <c r="L3823" s="64"/>
    </row>
    <row r="3824" spans="4:12" x14ac:dyDescent="0.25">
      <c r="D3824" s="64"/>
      <c r="L3824" s="64"/>
    </row>
    <row r="3825" spans="4:12" x14ac:dyDescent="0.25">
      <c r="D3825" s="64"/>
      <c r="L3825" s="64"/>
    </row>
    <row r="3826" spans="4:12" x14ac:dyDescent="0.25">
      <c r="D3826" s="64"/>
      <c r="L3826" s="64"/>
    </row>
    <row r="3827" spans="4:12" x14ac:dyDescent="0.25">
      <c r="D3827" s="64"/>
      <c r="L3827" s="64"/>
    </row>
    <row r="3828" spans="4:12" x14ac:dyDescent="0.25">
      <c r="D3828" s="64"/>
      <c r="L3828" s="64"/>
    </row>
    <row r="3829" spans="4:12" x14ac:dyDescent="0.25">
      <c r="D3829" s="64"/>
      <c r="L3829" s="64"/>
    </row>
    <row r="3830" spans="4:12" x14ac:dyDescent="0.25">
      <c r="D3830" s="64"/>
      <c r="L3830" s="64"/>
    </row>
    <row r="3831" spans="4:12" x14ac:dyDescent="0.25">
      <c r="D3831" s="64"/>
      <c r="L3831" s="64"/>
    </row>
    <row r="3832" spans="4:12" x14ac:dyDescent="0.25">
      <c r="D3832" s="64"/>
      <c r="L3832" s="64"/>
    </row>
    <row r="3833" spans="4:12" x14ac:dyDescent="0.25">
      <c r="D3833" s="64"/>
      <c r="L3833" s="64"/>
    </row>
    <row r="3834" spans="4:12" x14ac:dyDescent="0.25">
      <c r="D3834" s="64"/>
      <c r="L3834" s="64"/>
    </row>
    <row r="3835" spans="4:12" x14ac:dyDescent="0.25">
      <c r="D3835" s="64"/>
      <c r="L3835" s="64"/>
    </row>
    <row r="3836" spans="4:12" x14ac:dyDescent="0.25">
      <c r="D3836" s="64"/>
      <c r="L3836" s="64"/>
    </row>
    <row r="3837" spans="4:12" x14ac:dyDescent="0.25">
      <c r="D3837" s="64"/>
      <c r="L3837" s="64"/>
    </row>
    <row r="3838" spans="4:12" x14ac:dyDescent="0.25">
      <c r="D3838" s="64"/>
      <c r="L3838" s="64"/>
    </row>
    <row r="3839" spans="4:12" x14ac:dyDescent="0.25">
      <c r="D3839" s="64"/>
      <c r="L3839" s="64"/>
    </row>
    <row r="3840" spans="4:12" x14ac:dyDescent="0.25">
      <c r="D3840" s="64"/>
      <c r="L3840" s="64"/>
    </row>
    <row r="3841" spans="4:12" x14ac:dyDescent="0.25">
      <c r="D3841" s="64"/>
      <c r="L3841" s="64"/>
    </row>
    <row r="3842" spans="4:12" x14ac:dyDescent="0.25">
      <c r="D3842" s="64"/>
      <c r="L3842" s="64"/>
    </row>
    <row r="3843" spans="4:12" x14ac:dyDescent="0.25">
      <c r="D3843" s="64"/>
      <c r="L3843" s="64"/>
    </row>
    <row r="3844" spans="4:12" x14ac:dyDescent="0.25">
      <c r="D3844" s="64"/>
      <c r="L3844" s="64"/>
    </row>
    <row r="3845" spans="4:12" x14ac:dyDescent="0.25">
      <c r="D3845" s="64"/>
      <c r="L3845" s="64"/>
    </row>
    <row r="3846" spans="4:12" x14ac:dyDescent="0.25">
      <c r="D3846" s="64"/>
      <c r="L3846" s="64"/>
    </row>
    <row r="3847" spans="4:12" x14ac:dyDescent="0.25">
      <c r="D3847" s="64"/>
      <c r="L3847" s="64"/>
    </row>
    <row r="3848" spans="4:12" x14ac:dyDescent="0.25">
      <c r="D3848" s="64"/>
      <c r="L3848" s="64"/>
    </row>
    <row r="3849" spans="4:12" x14ac:dyDescent="0.25">
      <c r="D3849" s="64"/>
      <c r="L3849" s="64"/>
    </row>
    <row r="3850" spans="4:12" x14ac:dyDescent="0.25">
      <c r="D3850" s="64"/>
      <c r="L3850" s="64"/>
    </row>
    <row r="3851" spans="4:12" x14ac:dyDescent="0.25">
      <c r="D3851" s="64"/>
      <c r="L3851" s="64"/>
    </row>
    <row r="3852" spans="4:12" x14ac:dyDescent="0.25">
      <c r="D3852" s="64"/>
      <c r="L3852" s="64"/>
    </row>
    <row r="3853" spans="4:12" x14ac:dyDescent="0.25">
      <c r="D3853" s="64"/>
      <c r="L3853" s="64"/>
    </row>
    <row r="3854" spans="4:12" x14ac:dyDescent="0.25">
      <c r="D3854" s="64"/>
      <c r="L3854" s="64"/>
    </row>
    <row r="3855" spans="4:12" x14ac:dyDescent="0.25">
      <c r="D3855" s="64"/>
      <c r="L3855" s="64"/>
    </row>
    <row r="3856" spans="4:12" x14ac:dyDescent="0.25">
      <c r="D3856" s="64"/>
      <c r="L3856" s="64"/>
    </row>
    <row r="3857" spans="4:12" x14ac:dyDescent="0.25">
      <c r="D3857" s="64"/>
      <c r="L3857" s="64"/>
    </row>
    <row r="3858" spans="4:12" x14ac:dyDescent="0.25">
      <c r="D3858" s="64"/>
      <c r="L3858" s="64"/>
    </row>
    <row r="3859" spans="4:12" x14ac:dyDescent="0.25">
      <c r="D3859" s="64"/>
      <c r="L3859" s="64"/>
    </row>
    <row r="3860" spans="4:12" x14ac:dyDescent="0.25">
      <c r="D3860" s="64"/>
      <c r="L3860" s="64"/>
    </row>
    <row r="3861" spans="4:12" x14ac:dyDescent="0.25">
      <c r="D3861" s="64"/>
      <c r="L3861" s="64"/>
    </row>
    <row r="3862" spans="4:12" x14ac:dyDescent="0.25">
      <c r="D3862" s="64"/>
      <c r="L3862" s="64"/>
    </row>
    <row r="3863" spans="4:12" x14ac:dyDescent="0.25">
      <c r="D3863" s="64"/>
      <c r="L3863" s="64"/>
    </row>
    <row r="3864" spans="4:12" x14ac:dyDescent="0.25">
      <c r="D3864" s="64"/>
      <c r="L3864" s="64"/>
    </row>
    <row r="3865" spans="4:12" x14ac:dyDescent="0.25">
      <c r="D3865" s="64"/>
      <c r="L3865" s="64"/>
    </row>
    <row r="3866" spans="4:12" x14ac:dyDescent="0.25">
      <c r="D3866" s="64"/>
      <c r="L3866" s="64"/>
    </row>
    <row r="3867" spans="4:12" x14ac:dyDescent="0.25">
      <c r="D3867" s="64"/>
      <c r="L3867" s="64"/>
    </row>
    <row r="3868" spans="4:12" x14ac:dyDescent="0.25">
      <c r="D3868" s="64"/>
      <c r="L3868" s="64"/>
    </row>
    <row r="3869" spans="4:12" x14ac:dyDescent="0.25">
      <c r="D3869" s="64"/>
      <c r="L3869" s="64"/>
    </row>
    <row r="3870" spans="4:12" x14ac:dyDescent="0.25">
      <c r="D3870" s="64"/>
      <c r="L3870" s="64"/>
    </row>
    <row r="3871" spans="4:12" x14ac:dyDescent="0.25">
      <c r="D3871" s="64"/>
      <c r="L3871" s="64"/>
    </row>
    <row r="3872" spans="4:12" x14ac:dyDescent="0.25">
      <c r="D3872" s="64"/>
      <c r="L3872" s="64"/>
    </row>
    <row r="3873" spans="4:12" x14ac:dyDescent="0.25">
      <c r="D3873" s="64"/>
      <c r="L3873" s="64"/>
    </row>
    <row r="3874" spans="4:12" x14ac:dyDescent="0.25">
      <c r="D3874" s="64"/>
      <c r="L3874" s="64"/>
    </row>
    <row r="3875" spans="4:12" x14ac:dyDescent="0.25">
      <c r="D3875" s="64"/>
      <c r="L3875" s="64"/>
    </row>
    <row r="3876" spans="4:12" x14ac:dyDescent="0.25">
      <c r="D3876" s="64"/>
      <c r="L3876" s="64"/>
    </row>
    <row r="3877" spans="4:12" x14ac:dyDescent="0.25">
      <c r="D3877" s="64"/>
      <c r="L3877" s="64"/>
    </row>
    <row r="3878" spans="4:12" x14ac:dyDescent="0.25">
      <c r="D3878" s="64"/>
      <c r="L3878" s="64"/>
    </row>
    <row r="3879" spans="4:12" x14ac:dyDescent="0.25">
      <c r="D3879" s="64"/>
      <c r="L3879" s="64"/>
    </row>
    <row r="3880" spans="4:12" x14ac:dyDescent="0.25">
      <c r="D3880" s="64"/>
      <c r="L3880" s="64"/>
    </row>
    <row r="3881" spans="4:12" x14ac:dyDescent="0.25">
      <c r="D3881" s="64"/>
      <c r="L3881" s="64"/>
    </row>
    <row r="3882" spans="4:12" x14ac:dyDescent="0.25">
      <c r="D3882" s="64"/>
      <c r="L3882" s="64"/>
    </row>
    <row r="3883" spans="4:12" x14ac:dyDescent="0.25">
      <c r="D3883" s="64"/>
      <c r="L3883" s="64"/>
    </row>
    <row r="3884" spans="4:12" x14ac:dyDescent="0.25">
      <c r="D3884" s="64"/>
      <c r="L3884" s="64"/>
    </row>
    <row r="3885" spans="4:12" x14ac:dyDescent="0.25">
      <c r="D3885" s="64"/>
      <c r="L3885" s="64"/>
    </row>
    <row r="3886" spans="4:12" x14ac:dyDescent="0.25">
      <c r="D3886" s="64"/>
      <c r="L3886" s="64"/>
    </row>
    <row r="3887" spans="4:12" x14ac:dyDescent="0.25">
      <c r="D3887" s="64"/>
      <c r="L3887" s="64"/>
    </row>
    <row r="3888" spans="4:12" x14ac:dyDescent="0.25">
      <c r="D3888" s="64"/>
      <c r="L3888" s="64"/>
    </row>
    <row r="3889" spans="4:12" x14ac:dyDescent="0.25">
      <c r="D3889" s="64"/>
      <c r="L3889" s="64"/>
    </row>
    <row r="3890" spans="4:12" x14ac:dyDescent="0.25">
      <c r="D3890" s="64"/>
      <c r="L3890" s="64"/>
    </row>
    <row r="3891" spans="4:12" x14ac:dyDescent="0.25">
      <c r="D3891" s="64"/>
      <c r="L3891" s="64"/>
    </row>
    <row r="3892" spans="4:12" x14ac:dyDescent="0.25">
      <c r="D3892" s="64"/>
      <c r="L3892" s="64"/>
    </row>
    <row r="3893" spans="4:12" x14ac:dyDescent="0.25">
      <c r="D3893" s="64"/>
      <c r="L3893" s="64"/>
    </row>
    <row r="3894" spans="4:12" x14ac:dyDescent="0.25">
      <c r="D3894" s="64"/>
      <c r="L3894" s="64"/>
    </row>
    <row r="3895" spans="4:12" x14ac:dyDescent="0.25">
      <c r="D3895" s="64"/>
      <c r="L3895" s="64"/>
    </row>
    <row r="3896" spans="4:12" x14ac:dyDescent="0.25">
      <c r="D3896" s="64"/>
      <c r="L3896" s="64"/>
    </row>
    <row r="3897" spans="4:12" x14ac:dyDescent="0.25">
      <c r="D3897" s="64"/>
      <c r="L3897" s="64"/>
    </row>
    <row r="3898" spans="4:12" x14ac:dyDescent="0.25">
      <c r="D3898" s="64"/>
      <c r="L3898" s="64"/>
    </row>
    <row r="3899" spans="4:12" x14ac:dyDescent="0.25">
      <c r="D3899" s="64"/>
      <c r="L3899" s="64"/>
    </row>
    <row r="3900" spans="4:12" x14ac:dyDescent="0.25">
      <c r="D3900" s="64"/>
      <c r="L3900" s="64"/>
    </row>
    <row r="3901" spans="4:12" x14ac:dyDescent="0.25">
      <c r="D3901" s="64"/>
      <c r="L3901" s="64"/>
    </row>
    <row r="3902" spans="4:12" x14ac:dyDescent="0.25">
      <c r="D3902" s="64"/>
      <c r="L3902" s="64"/>
    </row>
    <row r="3903" spans="4:12" x14ac:dyDescent="0.25">
      <c r="D3903" s="64"/>
      <c r="L3903" s="64"/>
    </row>
    <row r="3904" spans="4:12" x14ac:dyDescent="0.25">
      <c r="D3904" s="64"/>
      <c r="L3904" s="64"/>
    </row>
    <row r="3905" spans="4:12" x14ac:dyDescent="0.25">
      <c r="D3905" s="64"/>
      <c r="L3905" s="64"/>
    </row>
    <row r="3906" spans="4:12" x14ac:dyDescent="0.25">
      <c r="D3906" s="64"/>
      <c r="L3906" s="64"/>
    </row>
    <row r="3907" spans="4:12" x14ac:dyDescent="0.25">
      <c r="D3907" s="64"/>
      <c r="L3907" s="64"/>
    </row>
    <row r="3908" spans="4:12" x14ac:dyDescent="0.25">
      <c r="D3908" s="64"/>
      <c r="L3908" s="64"/>
    </row>
    <row r="3909" spans="4:12" x14ac:dyDescent="0.25">
      <c r="D3909" s="64"/>
      <c r="L3909" s="64"/>
    </row>
    <row r="3910" spans="4:12" x14ac:dyDescent="0.25">
      <c r="D3910" s="64"/>
      <c r="L3910" s="64"/>
    </row>
    <row r="3911" spans="4:12" x14ac:dyDescent="0.25">
      <c r="D3911" s="64"/>
      <c r="L3911" s="64"/>
    </row>
    <row r="3912" spans="4:12" x14ac:dyDescent="0.25">
      <c r="D3912" s="64"/>
      <c r="L3912" s="64"/>
    </row>
    <row r="3913" spans="4:12" x14ac:dyDescent="0.25">
      <c r="D3913" s="64"/>
      <c r="L3913" s="64"/>
    </row>
    <row r="3914" spans="4:12" x14ac:dyDescent="0.25">
      <c r="D3914" s="64"/>
      <c r="L3914" s="64"/>
    </row>
    <row r="3915" spans="4:12" x14ac:dyDescent="0.25">
      <c r="D3915" s="64"/>
      <c r="L3915" s="64"/>
    </row>
    <row r="3916" spans="4:12" x14ac:dyDescent="0.25">
      <c r="D3916" s="64"/>
      <c r="L3916" s="64"/>
    </row>
    <row r="3917" spans="4:12" x14ac:dyDescent="0.25">
      <c r="D3917" s="64"/>
      <c r="L3917" s="64"/>
    </row>
    <row r="3918" spans="4:12" x14ac:dyDescent="0.25">
      <c r="D3918" s="64"/>
      <c r="L3918" s="64"/>
    </row>
    <row r="3919" spans="4:12" x14ac:dyDescent="0.25">
      <c r="D3919" s="64"/>
      <c r="L3919" s="64"/>
    </row>
    <row r="3920" spans="4:12" x14ac:dyDescent="0.25">
      <c r="D3920" s="64"/>
      <c r="L3920" s="64"/>
    </row>
    <row r="3921" spans="4:12" x14ac:dyDescent="0.25">
      <c r="D3921" s="64"/>
      <c r="L3921" s="64"/>
    </row>
    <row r="3922" spans="4:12" x14ac:dyDescent="0.25">
      <c r="D3922" s="64"/>
      <c r="L3922" s="64"/>
    </row>
    <row r="3923" spans="4:12" x14ac:dyDescent="0.25">
      <c r="D3923" s="64"/>
      <c r="L3923" s="64"/>
    </row>
    <row r="3924" spans="4:12" x14ac:dyDescent="0.25">
      <c r="D3924" s="64"/>
      <c r="L3924" s="64"/>
    </row>
    <row r="3925" spans="4:12" x14ac:dyDescent="0.25">
      <c r="D3925" s="64"/>
      <c r="L3925" s="64"/>
    </row>
    <row r="3926" spans="4:12" x14ac:dyDescent="0.25">
      <c r="D3926" s="64"/>
      <c r="L3926" s="64"/>
    </row>
    <row r="3927" spans="4:12" x14ac:dyDescent="0.25">
      <c r="D3927" s="64"/>
      <c r="L3927" s="64"/>
    </row>
    <row r="3928" spans="4:12" x14ac:dyDescent="0.25">
      <c r="D3928" s="64"/>
      <c r="L3928" s="64"/>
    </row>
    <row r="3929" spans="4:12" x14ac:dyDescent="0.25">
      <c r="D3929" s="64"/>
      <c r="L3929" s="64"/>
    </row>
    <row r="3930" spans="4:12" x14ac:dyDescent="0.25">
      <c r="D3930" s="64"/>
      <c r="L3930" s="64"/>
    </row>
    <row r="3931" spans="4:12" x14ac:dyDescent="0.25">
      <c r="D3931" s="64"/>
      <c r="L3931" s="64"/>
    </row>
    <row r="3932" spans="4:12" x14ac:dyDescent="0.25">
      <c r="D3932" s="64"/>
      <c r="L3932" s="64"/>
    </row>
    <row r="3933" spans="4:12" x14ac:dyDescent="0.25">
      <c r="D3933" s="64"/>
      <c r="L3933" s="64"/>
    </row>
    <row r="3934" spans="4:12" x14ac:dyDescent="0.25">
      <c r="D3934" s="64"/>
      <c r="L3934" s="64"/>
    </row>
    <row r="3935" spans="4:12" x14ac:dyDescent="0.25">
      <c r="D3935" s="64"/>
      <c r="L3935" s="64"/>
    </row>
    <row r="3936" spans="4:12" x14ac:dyDescent="0.25">
      <c r="D3936" s="64"/>
      <c r="L3936" s="64"/>
    </row>
    <row r="3937" spans="4:12" x14ac:dyDescent="0.25">
      <c r="D3937" s="64"/>
      <c r="L3937" s="64"/>
    </row>
    <row r="3938" spans="4:12" x14ac:dyDescent="0.25">
      <c r="D3938" s="64"/>
      <c r="L3938" s="64"/>
    </row>
    <row r="3939" spans="4:12" x14ac:dyDescent="0.25">
      <c r="D3939" s="64"/>
      <c r="L3939" s="64"/>
    </row>
    <row r="3940" spans="4:12" x14ac:dyDescent="0.25">
      <c r="D3940" s="64"/>
      <c r="L3940" s="64"/>
    </row>
    <row r="3941" spans="4:12" x14ac:dyDescent="0.25">
      <c r="D3941" s="64"/>
      <c r="L3941" s="64"/>
    </row>
    <row r="3942" spans="4:12" x14ac:dyDescent="0.25">
      <c r="D3942" s="64"/>
      <c r="L3942" s="64"/>
    </row>
    <row r="3943" spans="4:12" x14ac:dyDescent="0.25">
      <c r="D3943" s="64"/>
      <c r="L3943" s="64"/>
    </row>
    <row r="3944" spans="4:12" x14ac:dyDescent="0.25">
      <c r="D3944" s="64"/>
      <c r="L3944" s="64"/>
    </row>
    <row r="3945" spans="4:12" x14ac:dyDescent="0.25">
      <c r="D3945" s="64"/>
      <c r="L3945" s="64"/>
    </row>
    <row r="3946" spans="4:12" x14ac:dyDescent="0.25">
      <c r="D3946" s="64"/>
      <c r="L3946" s="64"/>
    </row>
    <row r="3947" spans="4:12" x14ac:dyDescent="0.25">
      <c r="D3947" s="64"/>
      <c r="L3947" s="64"/>
    </row>
    <row r="3948" spans="4:12" x14ac:dyDescent="0.25">
      <c r="D3948" s="64"/>
      <c r="L3948" s="64"/>
    </row>
    <row r="3949" spans="4:12" x14ac:dyDescent="0.25">
      <c r="D3949" s="64"/>
      <c r="L3949" s="64"/>
    </row>
    <row r="3950" spans="4:12" x14ac:dyDescent="0.25">
      <c r="D3950" s="64"/>
      <c r="L3950" s="64"/>
    </row>
    <row r="3951" spans="4:12" x14ac:dyDescent="0.25">
      <c r="D3951" s="64"/>
      <c r="L3951" s="64"/>
    </row>
    <row r="3952" spans="4:12" x14ac:dyDescent="0.25">
      <c r="D3952" s="64"/>
      <c r="L3952" s="64"/>
    </row>
    <row r="3953" spans="4:12" x14ac:dyDescent="0.25">
      <c r="D3953" s="64"/>
      <c r="L3953" s="64"/>
    </row>
    <row r="3954" spans="4:12" x14ac:dyDescent="0.25">
      <c r="D3954" s="64"/>
      <c r="L3954" s="64"/>
    </row>
    <row r="3955" spans="4:12" x14ac:dyDescent="0.25">
      <c r="D3955" s="64"/>
      <c r="L3955" s="64"/>
    </row>
    <row r="3956" spans="4:12" x14ac:dyDescent="0.25">
      <c r="D3956" s="64"/>
      <c r="L3956" s="64"/>
    </row>
    <row r="3957" spans="4:12" x14ac:dyDescent="0.25">
      <c r="D3957" s="64"/>
      <c r="L3957" s="64"/>
    </row>
    <row r="3958" spans="4:12" x14ac:dyDescent="0.25">
      <c r="D3958" s="64"/>
      <c r="L3958" s="64"/>
    </row>
    <row r="3959" spans="4:12" x14ac:dyDescent="0.25">
      <c r="D3959" s="64"/>
      <c r="L3959" s="64"/>
    </row>
    <row r="3960" spans="4:12" x14ac:dyDescent="0.25">
      <c r="D3960" s="64"/>
      <c r="L3960" s="64"/>
    </row>
    <row r="3961" spans="4:12" x14ac:dyDescent="0.25">
      <c r="D3961" s="64"/>
      <c r="L3961" s="64"/>
    </row>
    <row r="3962" spans="4:12" x14ac:dyDescent="0.25">
      <c r="D3962" s="64"/>
      <c r="L3962" s="64"/>
    </row>
    <row r="3963" spans="4:12" x14ac:dyDescent="0.25">
      <c r="D3963" s="64"/>
      <c r="L3963" s="64"/>
    </row>
    <row r="3964" spans="4:12" x14ac:dyDescent="0.25">
      <c r="D3964" s="64"/>
      <c r="L3964" s="64"/>
    </row>
    <row r="3965" spans="4:12" x14ac:dyDescent="0.25">
      <c r="D3965" s="64"/>
      <c r="L3965" s="64"/>
    </row>
    <row r="3966" spans="4:12" x14ac:dyDescent="0.25">
      <c r="D3966" s="64"/>
      <c r="L3966" s="64"/>
    </row>
    <row r="3967" spans="4:12" x14ac:dyDescent="0.25">
      <c r="D3967" s="64"/>
      <c r="L3967" s="64"/>
    </row>
    <row r="3968" spans="4:12" x14ac:dyDescent="0.25">
      <c r="D3968" s="64"/>
      <c r="L3968" s="64"/>
    </row>
    <row r="3969" spans="4:12" x14ac:dyDescent="0.25">
      <c r="D3969" s="64"/>
      <c r="L3969" s="64"/>
    </row>
    <row r="3970" spans="4:12" x14ac:dyDescent="0.25">
      <c r="D3970" s="64"/>
      <c r="L3970" s="64"/>
    </row>
    <row r="3971" spans="4:12" x14ac:dyDescent="0.25">
      <c r="D3971" s="64"/>
      <c r="L3971" s="64"/>
    </row>
    <row r="3972" spans="4:12" x14ac:dyDescent="0.25">
      <c r="D3972" s="64"/>
      <c r="L3972" s="64"/>
    </row>
    <row r="3973" spans="4:12" x14ac:dyDescent="0.25">
      <c r="D3973" s="64"/>
      <c r="L3973" s="64"/>
    </row>
    <row r="3974" spans="4:12" x14ac:dyDescent="0.25">
      <c r="D3974" s="64"/>
      <c r="L3974" s="64"/>
    </row>
    <row r="3975" spans="4:12" x14ac:dyDescent="0.25">
      <c r="D3975" s="64"/>
      <c r="L3975" s="64"/>
    </row>
    <row r="3976" spans="4:12" x14ac:dyDescent="0.25">
      <c r="D3976" s="64"/>
      <c r="L3976" s="64"/>
    </row>
    <row r="3977" spans="4:12" x14ac:dyDescent="0.25">
      <c r="D3977" s="64"/>
      <c r="L3977" s="64"/>
    </row>
    <row r="3978" spans="4:12" x14ac:dyDescent="0.25">
      <c r="D3978" s="64"/>
      <c r="L3978" s="64"/>
    </row>
    <row r="3979" spans="4:12" x14ac:dyDescent="0.25">
      <c r="D3979" s="64"/>
      <c r="L3979" s="64"/>
    </row>
    <row r="3980" spans="4:12" x14ac:dyDescent="0.25">
      <c r="D3980" s="64"/>
      <c r="L3980" s="64"/>
    </row>
    <row r="3981" spans="4:12" x14ac:dyDescent="0.25">
      <c r="D3981" s="64"/>
      <c r="L3981" s="64"/>
    </row>
    <row r="3982" spans="4:12" x14ac:dyDescent="0.25">
      <c r="D3982" s="64"/>
      <c r="L3982" s="64"/>
    </row>
    <row r="3983" spans="4:12" x14ac:dyDescent="0.25">
      <c r="D3983" s="64"/>
      <c r="L3983" s="64"/>
    </row>
    <row r="3984" spans="4:12" x14ac:dyDescent="0.25">
      <c r="D3984" s="64"/>
      <c r="L3984" s="64"/>
    </row>
    <row r="3985" spans="4:12" x14ac:dyDescent="0.25">
      <c r="D3985" s="64"/>
      <c r="L3985" s="64"/>
    </row>
    <row r="3986" spans="4:12" x14ac:dyDescent="0.25">
      <c r="D3986" s="64"/>
      <c r="L3986" s="64"/>
    </row>
    <row r="3987" spans="4:12" x14ac:dyDescent="0.25">
      <c r="D3987" s="64"/>
      <c r="L3987" s="64"/>
    </row>
    <row r="3988" spans="4:12" x14ac:dyDescent="0.25">
      <c r="D3988" s="64"/>
      <c r="L3988" s="64"/>
    </row>
    <row r="3989" spans="4:12" x14ac:dyDescent="0.25">
      <c r="D3989" s="64"/>
      <c r="L3989" s="64"/>
    </row>
    <row r="3990" spans="4:12" x14ac:dyDescent="0.25">
      <c r="D3990" s="64"/>
      <c r="L3990" s="64"/>
    </row>
    <row r="3991" spans="4:12" x14ac:dyDescent="0.25">
      <c r="D3991" s="64"/>
      <c r="L3991" s="64"/>
    </row>
    <row r="3992" spans="4:12" x14ac:dyDescent="0.25">
      <c r="D3992" s="64"/>
      <c r="L3992" s="64"/>
    </row>
    <row r="3993" spans="4:12" x14ac:dyDescent="0.25">
      <c r="D3993" s="64"/>
      <c r="L3993" s="64"/>
    </row>
    <row r="3994" spans="4:12" x14ac:dyDescent="0.25">
      <c r="D3994" s="64"/>
      <c r="L3994" s="64"/>
    </row>
    <row r="3995" spans="4:12" x14ac:dyDescent="0.25">
      <c r="D3995" s="64"/>
      <c r="L3995" s="64"/>
    </row>
    <row r="3996" spans="4:12" x14ac:dyDescent="0.25">
      <c r="D3996" s="64"/>
      <c r="L3996" s="64"/>
    </row>
    <row r="3997" spans="4:12" x14ac:dyDescent="0.25">
      <c r="D3997" s="64"/>
      <c r="L3997" s="64"/>
    </row>
    <row r="3998" spans="4:12" x14ac:dyDescent="0.25">
      <c r="D3998" s="64"/>
      <c r="L3998" s="64"/>
    </row>
    <row r="3999" spans="4:12" x14ac:dyDescent="0.25">
      <c r="D3999" s="64"/>
      <c r="L3999" s="64"/>
    </row>
    <row r="4000" spans="4:12" x14ac:dyDescent="0.25">
      <c r="D4000" s="64"/>
      <c r="L4000" s="64"/>
    </row>
    <row r="4001" spans="4:12" x14ac:dyDescent="0.25">
      <c r="D4001" s="64"/>
      <c r="L4001" s="64"/>
    </row>
    <row r="4002" spans="4:12" x14ac:dyDescent="0.25">
      <c r="D4002" s="64"/>
      <c r="L4002" s="64"/>
    </row>
    <row r="4003" spans="4:12" x14ac:dyDescent="0.25">
      <c r="D4003" s="64"/>
      <c r="L4003" s="64"/>
    </row>
    <row r="4004" spans="4:12" x14ac:dyDescent="0.25">
      <c r="D4004" s="64"/>
      <c r="L4004" s="64"/>
    </row>
    <row r="4005" spans="4:12" x14ac:dyDescent="0.25">
      <c r="D4005" s="64"/>
      <c r="L4005" s="64"/>
    </row>
    <row r="4006" spans="4:12" x14ac:dyDescent="0.25">
      <c r="D4006" s="64"/>
      <c r="L4006" s="64"/>
    </row>
    <row r="4007" spans="4:12" x14ac:dyDescent="0.25">
      <c r="D4007" s="64"/>
      <c r="L4007" s="64"/>
    </row>
    <row r="4008" spans="4:12" x14ac:dyDescent="0.25">
      <c r="D4008" s="64"/>
      <c r="L4008" s="64"/>
    </row>
    <row r="4009" spans="4:12" x14ac:dyDescent="0.25">
      <c r="D4009" s="64"/>
      <c r="L4009" s="64"/>
    </row>
    <row r="4010" spans="4:12" x14ac:dyDescent="0.25">
      <c r="D4010" s="64"/>
      <c r="L4010" s="64"/>
    </row>
    <row r="4011" spans="4:12" x14ac:dyDescent="0.25">
      <c r="D4011" s="64"/>
      <c r="L4011" s="64"/>
    </row>
    <row r="4012" spans="4:12" x14ac:dyDescent="0.25">
      <c r="D4012" s="64"/>
      <c r="L4012" s="64"/>
    </row>
    <row r="4013" spans="4:12" x14ac:dyDescent="0.25">
      <c r="D4013" s="64"/>
      <c r="L4013" s="64"/>
    </row>
    <row r="4014" spans="4:12" x14ac:dyDescent="0.25">
      <c r="D4014" s="64"/>
      <c r="L4014" s="64"/>
    </row>
    <row r="4015" spans="4:12" x14ac:dyDescent="0.25">
      <c r="D4015" s="64"/>
      <c r="L4015" s="64"/>
    </row>
    <row r="4016" spans="4:12" x14ac:dyDescent="0.25">
      <c r="D4016" s="64"/>
      <c r="L4016" s="64"/>
    </row>
    <row r="4017" spans="4:12" x14ac:dyDescent="0.25">
      <c r="D4017" s="64"/>
      <c r="L4017" s="64"/>
    </row>
    <row r="4018" spans="4:12" x14ac:dyDescent="0.25">
      <c r="D4018" s="64"/>
      <c r="L4018" s="64"/>
    </row>
    <row r="4019" spans="4:12" x14ac:dyDescent="0.25">
      <c r="D4019" s="64"/>
      <c r="L4019" s="64"/>
    </row>
    <row r="4020" spans="4:12" x14ac:dyDescent="0.25">
      <c r="D4020" s="64"/>
      <c r="L4020" s="64"/>
    </row>
    <row r="4021" spans="4:12" x14ac:dyDescent="0.25">
      <c r="D4021" s="64"/>
      <c r="L4021" s="64"/>
    </row>
    <row r="4022" spans="4:12" x14ac:dyDescent="0.25">
      <c r="D4022" s="64"/>
      <c r="L4022" s="64"/>
    </row>
    <row r="4023" spans="4:12" x14ac:dyDescent="0.25">
      <c r="D4023" s="64"/>
      <c r="L4023" s="64"/>
    </row>
    <row r="4024" spans="4:12" x14ac:dyDescent="0.25">
      <c r="D4024" s="64"/>
      <c r="L4024" s="64"/>
    </row>
    <row r="4025" spans="4:12" x14ac:dyDescent="0.25">
      <c r="D4025" s="64"/>
      <c r="L4025" s="64"/>
    </row>
    <row r="4026" spans="4:12" x14ac:dyDescent="0.25">
      <c r="D4026" s="64"/>
      <c r="L4026" s="64"/>
    </row>
    <row r="4027" spans="4:12" x14ac:dyDescent="0.25">
      <c r="D4027" s="64"/>
      <c r="L4027" s="64"/>
    </row>
    <row r="4028" spans="4:12" x14ac:dyDescent="0.25">
      <c r="D4028" s="64"/>
      <c r="L4028" s="64"/>
    </row>
    <row r="4029" spans="4:12" x14ac:dyDescent="0.25">
      <c r="D4029" s="64"/>
      <c r="L4029" s="64"/>
    </row>
    <row r="4030" spans="4:12" x14ac:dyDescent="0.25">
      <c r="D4030" s="64"/>
      <c r="L4030" s="64"/>
    </row>
    <row r="4031" spans="4:12" x14ac:dyDescent="0.25">
      <c r="D4031" s="64"/>
      <c r="L4031" s="64"/>
    </row>
    <row r="4032" spans="4:12" x14ac:dyDescent="0.25">
      <c r="D4032" s="64"/>
      <c r="L4032" s="64"/>
    </row>
    <row r="4033" spans="4:12" x14ac:dyDescent="0.25">
      <c r="D4033" s="64"/>
      <c r="L4033" s="64"/>
    </row>
    <row r="4034" spans="4:12" x14ac:dyDescent="0.25">
      <c r="D4034" s="64"/>
      <c r="L4034" s="64"/>
    </row>
    <row r="4035" spans="4:12" x14ac:dyDescent="0.25">
      <c r="D4035" s="64"/>
      <c r="L4035" s="64"/>
    </row>
    <row r="4036" spans="4:12" x14ac:dyDescent="0.25">
      <c r="D4036" s="64"/>
      <c r="L4036" s="64"/>
    </row>
    <row r="4037" spans="4:12" x14ac:dyDescent="0.25">
      <c r="D4037" s="64"/>
      <c r="L4037" s="64"/>
    </row>
    <row r="4038" spans="4:12" x14ac:dyDescent="0.25">
      <c r="D4038" s="64"/>
      <c r="L4038" s="64"/>
    </row>
    <row r="4039" spans="4:12" x14ac:dyDescent="0.25">
      <c r="D4039" s="64"/>
      <c r="L4039" s="64"/>
    </row>
    <row r="4040" spans="4:12" x14ac:dyDescent="0.25">
      <c r="D4040" s="64"/>
      <c r="L4040" s="64"/>
    </row>
    <row r="4041" spans="4:12" x14ac:dyDescent="0.25">
      <c r="D4041" s="64"/>
      <c r="L4041" s="64"/>
    </row>
    <row r="4042" spans="4:12" x14ac:dyDescent="0.25">
      <c r="D4042" s="64"/>
      <c r="L4042" s="64"/>
    </row>
    <row r="4043" spans="4:12" x14ac:dyDescent="0.25">
      <c r="D4043" s="64"/>
      <c r="L4043" s="64"/>
    </row>
    <row r="4044" spans="4:12" x14ac:dyDescent="0.25">
      <c r="D4044" s="64"/>
      <c r="L4044" s="64"/>
    </row>
    <row r="4045" spans="4:12" x14ac:dyDescent="0.25">
      <c r="D4045" s="64"/>
      <c r="L4045" s="64"/>
    </row>
    <row r="4046" spans="4:12" x14ac:dyDescent="0.25">
      <c r="D4046" s="64"/>
      <c r="L4046" s="64"/>
    </row>
    <row r="4047" spans="4:12" x14ac:dyDescent="0.25">
      <c r="D4047" s="64"/>
      <c r="L4047" s="64"/>
    </row>
    <row r="4048" spans="4:12" x14ac:dyDescent="0.25">
      <c r="D4048" s="64"/>
      <c r="L4048" s="64"/>
    </row>
    <row r="4049" spans="4:12" x14ac:dyDescent="0.25">
      <c r="D4049" s="64"/>
      <c r="L4049" s="64"/>
    </row>
    <row r="4050" spans="4:12" x14ac:dyDescent="0.25">
      <c r="D4050" s="64"/>
      <c r="L4050" s="64"/>
    </row>
    <row r="4051" spans="4:12" x14ac:dyDescent="0.25">
      <c r="D4051" s="64"/>
      <c r="L4051" s="64"/>
    </row>
    <row r="4052" spans="4:12" x14ac:dyDescent="0.25">
      <c r="D4052" s="64"/>
      <c r="L4052" s="64"/>
    </row>
    <row r="4053" spans="4:12" x14ac:dyDescent="0.25">
      <c r="D4053" s="64"/>
      <c r="L4053" s="64"/>
    </row>
    <row r="4054" spans="4:12" x14ac:dyDescent="0.25">
      <c r="D4054" s="64"/>
      <c r="L4054" s="64"/>
    </row>
    <row r="4055" spans="4:12" x14ac:dyDescent="0.25">
      <c r="D4055" s="64"/>
      <c r="L4055" s="64"/>
    </row>
    <row r="4056" spans="4:12" x14ac:dyDescent="0.25">
      <c r="D4056" s="64"/>
      <c r="L4056" s="64"/>
    </row>
    <row r="4057" spans="4:12" x14ac:dyDescent="0.25">
      <c r="D4057" s="64"/>
      <c r="L4057" s="64"/>
    </row>
    <row r="4058" spans="4:12" x14ac:dyDescent="0.25">
      <c r="D4058" s="64"/>
      <c r="L4058" s="64"/>
    </row>
    <row r="4059" spans="4:12" x14ac:dyDescent="0.25">
      <c r="D4059" s="64"/>
      <c r="L4059" s="64"/>
    </row>
    <row r="4060" spans="4:12" x14ac:dyDescent="0.25">
      <c r="D4060" s="64"/>
      <c r="L4060" s="64"/>
    </row>
    <row r="4061" spans="4:12" x14ac:dyDescent="0.25">
      <c r="D4061" s="64"/>
      <c r="L4061" s="64"/>
    </row>
    <row r="4062" spans="4:12" x14ac:dyDescent="0.25">
      <c r="D4062" s="64"/>
      <c r="L4062" s="64"/>
    </row>
    <row r="4063" spans="4:12" x14ac:dyDescent="0.25">
      <c r="D4063" s="64"/>
      <c r="L4063" s="64"/>
    </row>
    <row r="4064" spans="4:12" x14ac:dyDescent="0.25">
      <c r="D4064" s="64"/>
      <c r="L4064" s="64"/>
    </row>
    <row r="4065" spans="4:12" x14ac:dyDescent="0.25">
      <c r="D4065" s="64"/>
      <c r="L4065" s="64"/>
    </row>
    <row r="4066" spans="4:12" x14ac:dyDescent="0.25">
      <c r="D4066" s="64"/>
      <c r="L4066" s="64"/>
    </row>
    <row r="4067" spans="4:12" x14ac:dyDescent="0.25">
      <c r="D4067" s="64"/>
      <c r="L4067" s="64"/>
    </row>
    <row r="4068" spans="4:12" x14ac:dyDescent="0.25">
      <c r="D4068" s="64"/>
      <c r="L4068" s="64"/>
    </row>
    <row r="4069" spans="4:12" x14ac:dyDescent="0.25">
      <c r="D4069" s="64"/>
      <c r="L4069" s="64"/>
    </row>
    <row r="4070" spans="4:12" x14ac:dyDescent="0.25">
      <c r="D4070" s="64"/>
      <c r="L4070" s="64"/>
    </row>
    <row r="4071" spans="4:12" x14ac:dyDescent="0.25">
      <c r="D4071" s="64"/>
      <c r="L4071" s="64"/>
    </row>
    <row r="4072" spans="4:12" x14ac:dyDescent="0.25">
      <c r="D4072" s="64"/>
      <c r="L4072" s="64"/>
    </row>
    <row r="4073" spans="4:12" x14ac:dyDescent="0.25">
      <c r="D4073" s="64"/>
      <c r="L4073" s="64"/>
    </row>
    <row r="4074" spans="4:12" x14ac:dyDescent="0.25">
      <c r="D4074" s="64"/>
      <c r="L4074" s="64"/>
    </row>
    <row r="4075" spans="4:12" x14ac:dyDescent="0.25">
      <c r="D4075" s="64"/>
      <c r="L4075" s="64"/>
    </row>
    <row r="4076" spans="4:12" x14ac:dyDescent="0.25">
      <c r="D4076" s="64"/>
      <c r="L4076" s="64"/>
    </row>
    <row r="4077" spans="4:12" x14ac:dyDescent="0.25">
      <c r="D4077" s="64"/>
      <c r="L4077" s="64"/>
    </row>
    <row r="4078" spans="4:12" x14ac:dyDescent="0.25">
      <c r="D4078" s="64"/>
      <c r="L4078" s="64"/>
    </row>
    <row r="4079" spans="4:12" x14ac:dyDescent="0.25">
      <c r="D4079" s="64"/>
      <c r="L4079" s="64"/>
    </row>
    <row r="4080" spans="4:12" x14ac:dyDescent="0.25">
      <c r="D4080" s="64"/>
      <c r="L4080" s="64"/>
    </row>
    <row r="4081" spans="4:12" x14ac:dyDescent="0.25">
      <c r="D4081" s="64"/>
      <c r="L4081" s="64"/>
    </row>
    <row r="4082" spans="4:12" x14ac:dyDescent="0.25">
      <c r="D4082" s="64"/>
      <c r="L4082" s="64"/>
    </row>
    <row r="4083" spans="4:12" x14ac:dyDescent="0.25">
      <c r="D4083" s="64"/>
      <c r="L4083" s="64"/>
    </row>
    <row r="4084" spans="4:12" x14ac:dyDescent="0.25">
      <c r="D4084" s="64"/>
      <c r="L4084" s="64"/>
    </row>
    <row r="4085" spans="4:12" x14ac:dyDescent="0.25">
      <c r="D4085" s="64"/>
      <c r="L4085" s="64"/>
    </row>
    <row r="4086" spans="4:12" x14ac:dyDescent="0.25">
      <c r="D4086" s="64"/>
      <c r="L4086" s="64"/>
    </row>
    <row r="4087" spans="4:12" x14ac:dyDescent="0.25">
      <c r="D4087" s="64"/>
      <c r="L4087" s="64"/>
    </row>
    <row r="4088" spans="4:12" x14ac:dyDescent="0.25">
      <c r="D4088" s="64"/>
      <c r="L4088" s="64"/>
    </row>
    <row r="4089" spans="4:12" x14ac:dyDescent="0.25">
      <c r="D4089" s="64"/>
      <c r="L4089" s="64"/>
    </row>
    <row r="4090" spans="4:12" x14ac:dyDescent="0.25">
      <c r="D4090" s="64"/>
      <c r="L4090" s="64"/>
    </row>
    <row r="4091" spans="4:12" x14ac:dyDescent="0.25">
      <c r="D4091" s="64"/>
      <c r="L4091" s="64"/>
    </row>
    <row r="4092" spans="4:12" x14ac:dyDescent="0.25">
      <c r="D4092" s="64"/>
      <c r="L4092" s="64"/>
    </row>
    <row r="4093" spans="4:12" x14ac:dyDescent="0.25">
      <c r="D4093" s="64"/>
      <c r="L4093" s="64"/>
    </row>
    <row r="4094" spans="4:12" x14ac:dyDescent="0.25">
      <c r="D4094" s="64"/>
      <c r="L4094" s="64"/>
    </row>
    <row r="4095" spans="4:12" x14ac:dyDescent="0.25">
      <c r="D4095" s="64"/>
      <c r="L4095" s="64"/>
    </row>
    <row r="4096" spans="4:12" x14ac:dyDescent="0.25">
      <c r="D4096" s="64"/>
      <c r="L4096" s="64"/>
    </row>
    <row r="4097" spans="4:12" x14ac:dyDescent="0.25">
      <c r="D4097" s="64"/>
      <c r="L4097" s="64"/>
    </row>
    <row r="4098" spans="4:12" x14ac:dyDescent="0.25">
      <c r="D4098" s="64"/>
      <c r="L4098" s="64"/>
    </row>
    <row r="4099" spans="4:12" x14ac:dyDescent="0.25">
      <c r="D4099" s="64"/>
      <c r="L4099" s="64"/>
    </row>
    <row r="4100" spans="4:12" x14ac:dyDescent="0.25">
      <c r="D4100" s="64"/>
      <c r="L4100" s="64"/>
    </row>
    <row r="4101" spans="4:12" x14ac:dyDescent="0.25">
      <c r="D4101" s="64"/>
      <c r="L4101" s="64"/>
    </row>
    <row r="4102" spans="4:12" x14ac:dyDescent="0.25">
      <c r="D4102" s="64"/>
      <c r="L4102" s="64"/>
    </row>
    <row r="4103" spans="4:12" x14ac:dyDescent="0.25">
      <c r="D4103" s="64"/>
      <c r="L4103" s="64"/>
    </row>
    <row r="4104" spans="4:12" x14ac:dyDescent="0.25">
      <c r="D4104" s="64"/>
      <c r="L4104" s="64"/>
    </row>
    <row r="4105" spans="4:12" x14ac:dyDescent="0.25">
      <c r="D4105" s="64"/>
      <c r="L4105" s="64"/>
    </row>
    <row r="4106" spans="4:12" x14ac:dyDescent="0.25">
      <c r="D4106" s="64"/>
      <c r="L4106" s="64"/>
    </row>
    <row r="4107" spans="4:12" x14ac:dyDescent="0.25">
      <c r="D4107" s="64"/>
      <c r="L4107" s="64"/>
    </row>
    <row r="4108" spans="4:12" x14ac:dyDescent="0.25">
      <c r="D4108" s="64"/>
      <c r="L4108" s="64"/>
    </row>
    <row r="4109" spans="4:12" x14ac:dyDescent="0.25">
      <c r="D4109" s="64"/>
      <c r="L4109" s="64"/>
    </row>
    <row r="4110" spans="4:12" x14ac:dyDescent="0.25">
      <c r="D4110" s="64"/>
      <c r="L4110" s="64"/>
    </row>
    <row r="4111" spans="4:12" x14ac:dyDescent="0.25">
      <c r="D4111" s="64"/>
      <c r="L4111" s="64"/>
    </row>
    <row r="4112" spans="4:12" x14ac:dyDescent="0.25">
      <c r="D4112" s="64"/>
      <c r="L4112" s="64"/>
    </row>
    <row r="4113" spans="4:12" x14ac:dyDescent="0.25">
      <c r="D4113" s="64"/>
      <c r="L4113" s="64"/>
    </row>
    <row r="4114" spans="4:12" x14ac:dyDescent="0.25">
      <c r="D4114" s="64"/>
      <c r="L4114" s="64"/>
    </row>
    <row r="4115" spans="4:12" x14ac:dyDescent="0.25">
      <c r="D4115" s="64"/>
      <c r="L4115" s="64"/>
    </row>
    <row r="4116" spans="4:12" x14ac:dyDescent="0.25">
      <c r="D4116" s="64"/>
      <c r="L4116" s="64"/>
    </row>
    <row r="4117" spans="4:12" x14ac:dyDescent="0.25">
      <c r="D4117" s="64"/>
      <c r="L4117" s="64"/>
    </row>
    <row r="4118" spans="4:12" x14ac:dyDescent="0.25">
      <c r="D4118" s="64"/>
      <c r="L4118" s="64"/>
    </row>
    <row r="4119" spans="4:12" x14ac:dyDescent="0.25">
      <c r="D4119" s="64"/>
      <c r="L4119" s="64"/>
    </row>
    <row r="4120" spans="4:12" x14ac:dyDescent="0.25">
      <c r="D4120" s="64"/>
      <c r="L4120" s="64"/>
    </row>
    <row r="4121" spans="4:12" x14ac:dyDescent="0.25">
      <c r="D4121" s="64"/>
      <c r="L4121" s="64"/>
    </row>
    <row r="4122" spans="4:12" x14ac:dyDescent="0.25">
      <c r="D4122" s="64"/>
      <c r="L4122" s="64"/>
    </row>
    <row r="4123" spans="4:12" x14ac:dyDescent="0.25">
      <c r="D4123" s="64"/>
      <c r="L4123" s="64"/>
    </row>
    <row r="4124" spans="4:12" x14ac:dyDescent="0.25">
      <c r="D4124" s="64"/>
      <c r="L4124" s="64"/>
    </row>
    <row r="4125" spans="4:12" x14ac:dyDescent="0.25">
      <c r="D4125" s="64"/>
      <c r="L4125" s="64"/>
    </row>
    <row r="4126" spans="4:12" x14ac:dyDescent="0.25">
      <c r="D4126" s="64"/>
      <c r="L4126" s="64"/>
    </row>
    <row r="4127" spans="4:12" x14ac:dyDescent="0.25">
      <c r="D4127" s="64"/>
      <c r="L4127" s="64"/>
    </row>
    <row r="4128" spans="4:12" x14ac:dyDescent="0.25">
      <c r="D4128" s="64"/>
      <c r="L4128" s="64"/>
    </row>
    <row r="4129" spans="4:12" x14ac:dyDescent="0.25">
      <c r="D4129" s="64"/>
      <c r="L4129" s="64"/>
    </row>
    <row r="4130" spans="4:12" x14ac:dyDescent="0.25">
      <c r="D4130" s="64"/>
      <c r="L4130" s="64"/>
    </row>
    <row r="4131" spans="4:12" x14ac:dyDescent="0.25">
      <c r="D4131" s="64"/>
      <c r="L4131" s="64"/>
    </row>
    <row r="4132" spans="4:12" x14ac:dyDescent="0.25">
      <c r="D4132" s="64"/>
      <c r="L4132" s="64"/>
    </row>
    <row r="4133" spans="4:12" x14ac:dyDescent="0.25">
      <c r="D4133" s="64"/>
      <c r="L4133" s="64"/>
    </row>
    <row r="4134" spans="4:12" x14ac:dyDescent="0.25">
      <c r="D4134" s="64"/>
      <c r="L4134" s="64"/>
    </row>
    <row r="4135" spans="4:12" x14ac:dyDescent="0.25">
      <c r="D4135" s="64"/>
      <c r="L4135" s="64"/>
    </row>
    <row r="4136" spans="4:12" x14ac:dyDescent="0.25">
      <c r="D4136" s="64"/>
      <c r="L4136" s="64"/>
    </row>
    <row r="4137" spans="4:12" x14ac:dyDescent="0.25">
      <c r="D4137" s="64"/>
      <c r="L4137" s="64"/>
    </row>
    <row r="4138" spans="4:12" x14ac:dyDescent="0.25">
      <c r="D4138" s="64"/>
      <c r="L4138" s="64"/>
    </row>
    <row r="4139" spans="4:12" x14ac:dyDescent="0.25">
      <c r="D4139" s="64"/>
      <c r="L4139" s="64"/>
    </row>
    <row r="4140" spans="4:12" x14ac:dyDescent="0.25">
      <c r="D4140" s="64"/>
      <c r="L4140" s="64"/>
    </row>
    <row r="4141" spans="4:12" x14ac:dyDescent="0.25">
      <c r="D4141" s="64"/>
      <c r="L4141" s="64"/>
    </row>
    <row r="4142" spans="4:12" x14ac:dyDescent="0.25">
      <c r="D4142" s="64"/>
      <c r="L4142" s="64"/>
    </row>
    <row r="4143" spans="4:12" x14ac:dyDescent="0.25">
      <c r="D4143" s="64"/>
      <c r="L4143" s="64"/>
    </row>
    <row r="4144" spans="4:12" x14ac:dyDescent="0.25">
      <c r="D4144" s="64"/>
      <c r="L4144" s="64"/>
    </row>
    <row r="4145" spans="4:12" x14ac:dyDescent="0.25">
      <c r="D4145" s="64"/>
      <c r="L4145" s="64"/>
    </row>
    <row r="4146" spans="4:12" x14ac:dyDescent="0.25">
      <c r="D4146" s="64"/>
      <c r="L4146" s="64"/>
    </row>
    <row r="4147" spans="4:12" x14ac:dyDescent="0.25">
      <c r="D4147" s="64"/>
      <c r="L4147" s="64"/>
    </row>
    <row r="4148" spans="4:12" x14ac:dyDescent="0.25">
      <c r="D4148" s="64"/>
      <c r="L4148" s="64"/>
    </row>
    <row r="4149" spans="4:12" x14ac:dyDescent="0.25">
      <c r="D4149" s="64"/>
      <c r="L4149" s="64"/>
    </row>
    <row r="4150" spans="4:12" x14ac:dyDescent="0.25">
      <c r="D4150" s="64"/>
      <c r="L4150" s="64"/>
    </row>
    <row r="4151" spans="4:12" x14ac:dyDescent="0.25">
      <c r="D4151" s="64"/>
      <c r="L4151" s="64"/>
    </row>
    <row r="4152" spans="4:12" x14ac:dyDescent="0.25">
      <c r="D4152" s="64"/>
      <c r="L4152" s="64"/>
    </row>
    <row r="4153" spans="4:12" x14ac:dyDescent="0.25">
      <c r="D4153" s="64"/>
      <c r="L4153" s="64"/>
    </row>
    <row r="4154" spans="4:12" x14ac:dyDescent="0.25">
      <c r="D4154" s="64"/>
      <c r="L4154" s="64"/>
    </row>
    <row r="4155" spans="4:12" x14ac:dyDescent="0.25">
      <c r="D4155" s="64"/>
      <c r="L4155" s="64"/>
    </row>
    <row r="4156" spans="4:12" x14ac:dyDescent="0.25">
      <c r="D4156" s="64"/>
      <c r="L4156" s="64"/>
    </row>
    <row r="4157" spans="4:12" x14ac:dyDescent="0.25">
      <c r="D4157" s="64"/>
      <c r="L4157" s="64"/>
    </row>
    <row r="4158" spans="4:12" x14ac:dyDescent="0.25">
      <c r="D4158" s="64"/>
      <c r="L4158" s="64"/>
    </row>
    <row r="4159" spans="4:12" x14ac:dyDescent="0.25">
      <c r="D4159" s="64"/>
      <c r="L4159" s="64"/>
    </row>
    <row r="4160" spans="4:12" x14ac:dyDescent="0.25">
      <c r="D4160" s="64"/>
      <c r="L4160" s="64"/>
    </row>
    <row r="4161" spans="4:12" x14ac:dyDescent="0.25">
      <c r="D4161" s="64"/>
      <c r="L4161" s="64"/>
    </row>
    <row r="4162" spans="4:12" x14ac:dyDescent="0.25">
      <c r="D4162" s="64"/>
      <c r="L4162" s="64"/>
    </row>
    <row r="4163" spans="4:12" x14ac:dyDescent="0.25">
      <c r="D4163" s="64"/>
      <c r="L4163" s="64"/>
    </row>
    <row r="4164" spans="4:12" x14ac:dyDescent="0.25">
      <c r="D4164" s="64"/>
      <c r="L4164" s="64"/>
    </row>
    <row r="4165" spans="4:12" x14ac:dyDescent="0.25">
      <c r="D4165" s="64"/>
      <c r="L4165" s="64"/>
    </row>
    <row r="4166" spans="4:12" x14ac:dyDescent="0.25">
      <c r="D4166" s="64"/>
      <c r="L4166" s="64"/>
    </row>
    <row r="4167" spans="4:12" x14ac:dyDescent="0.25">
      <c r="D4167" s="64"/>
      <c r="L4167" s="64"/>
    </row>
    <row r="4168" spans="4:12" x14ac:dyDescent="0.25">
      <c r="D4168" s="64"/>
      <c r="L4168" s="64"/>
    </row>
    <row r="4169" spans="4:12" x14ac:dyDescent="0.25">
      <c r="D4169" s="64"/>
      <c r="L4169" s="64"/>
    </row>
    <row r="4170" spans="4:12" x14ac:dyDescent="0.25">
      <c r="D4170" s="64"/>
      <c r="L4170" s="64"/>
    </row>
    <row r="4171" spans="4:12" x14ac:dyDescent="0.25">
      <c r="D4171" s="64"/>
      <c r="L4171" s="64"/>
    </row>
    <row r="4172" spans="4:12" x14ac:dyDescent="0.25">
      <c r="D4172" s="64"/>
      <c r="L4172" s="64"/>
    </row>
    <row r="4173" spans="4:12" x14ac:dyDescent="0.25">
      <c r="D4173" s="64"/>
      <c r="L4173" s="64"/>
    </row>
    <row r="4174" spans="4:12" x14ac:dyDescent="0.25">
      <c r="D4174" s="64"/>
      <c r="L4174" s="64"/>
    </row>
    <row r="4175" spans="4:12" x14ac:dyDescent="0.25">
      <c r="D4175" s="64"/>
      <c r="L4175" s="64"/>
    </row>
    <row r="4176" spans="4:12" x14ac:dyDescent="0.25">
      <c r="D4176" s="64"/>
      <c r="L4176" s="64"/>
    </row>
    <row r="4177" spans="4:12" x14ac:dyDescent="0.25">
      <c r="D4177" s="64"/>
      <c r="L4177" s="64"/>
    </row>
    <row r="4178" spans="4:12" x14ac:dyDescent="0.25">
      <c r="D4178" s="64"/>
      <c r="L4178" s="64"/>
    </row>
    <row r="4179" spans="4:12" x14ac:dyDescent="0.25">
      <c r="D4179" s="64"/>
      <c r="L4179" s="64"/>
    </row>
    <row r="4180" spans="4:12" x14ac:dyDescent="0.25">
      <c r="D4180" s="64"/>
      <c r="L4180" s="64"/>
    </row>
    <row r="4181" spans="4:12" x14ac:dyDescent="0.25">
      <c r="D4181" s="64"/>
      <c r="L4181" s="64"/>
    </row>
    <row r="4182" spans="4:12" x14ac:dyDescent="0.25">
      <c r="D4182" s="64"/>
      <c r="L4182" s="64"/>
    </row>
    <row r="4183" spans="4:12" x14ac:dyDescent="0.25">
      <c r="D4183" s="64"/>
      <c r="L4183" s="64"/>
    </row>
    <row r="4184" spans="4:12" x14ac:dyDescent="0.25">
      <c r="D4184" s="64"/>
      <c r="L4184" s="64"/>
    </row>
    <row r="4185" spans="4:12" x14ac:dyDescent="0.25">
      <c r="D4185" s="64"/>
      <c r="L4185" s="64"/>
    </row>
    <row r="4186" spans="4:12" x14ac:dyDescent="0.25">
      <c r="D4186" s="64"/>
      <c r="L4186" s="64"/>
    </row>
    <row r="4187" spans="4:12" x14ac:dyDescent="0.25">
      <c r="D4187" s="64"/>
      <c r="L4187" s="64"/>
    </row>
    <row r="4188" spans="4:12" x14ac:dyDescent="0.25">
      <c r="D4188" s="64"/>
      <c r="L4188" s="64"/>
    </row>
    <row r="4189" spans="4:12" x14ac:dyDescent="0.25">
      <c r="D4189" s="64"/>
      <c r="L4189" s="64"/>
    </row>
    <row r="4190" spans="4:12" x14ac:dyDescent="0.25">
      <c r="D4190" s="64"/>
      <c r="L4190" s="64"/>
    </row>
    <row r="4191" spans="4:12" x14ac:dyDescent="0.25">
      <c r="D4191" s="64"/>
      <c r="L4191" s="64"/>
    </row>
    <row r="4192" spans="4:12" x14ac:dyDescent="0.25">
      <c r="D4192" s="64"/>
      <c r="L4192" s="64"/>
    </row>
    <row r="4193" spans="4:12" x14ac:dyDescent="0.25">
      <c r="D4193" s="64"/>
      <c r="L4193" s="64"/>
    </row>
    <row r="4194" spans="4:12" x14ac:dyDescent="0.25">
      <c r="D4194" s="64"/>
      <c r="L4194" s="64"/>
    </row>
    <row r="4195" spans="4:12" x14ac:dyDescent="0.25">
      <c r="D4195" s="64"/>
      <c r="L4195" s="64"/>
    </row>
    <row r="4196" spans="4:12" x14ac:dyDescent="0.25">
      <c r="D4196" s="64"/>
      <c r="L4196" s="64"/>
    </row>
    <row r="4197" spans="4:12" x14ac:dyDescent="0.25">
      <c r="D4197" s="64"/>
      <c r="L4197" s="64"/>
    </row>
    <row r="4198" spans="4:12" x14ac:dyDescent="0.25">
      <c r="D4198" s="64"/>
      <c r="L4198" s="64"/>
    </row>
    <row r="4199" spans="4:12" x14ac:dyDescent="0.25">
      <c r="D4199" s="64"/>
      <c r="L4199" s="64"/>
    </row>
    <row r="4200" spans="4:12" x14ac:dyDescent="0.25">
      <c r="D4200" s="64"/>
      <c r="L4200" s="64"/>
    </row>
    <row r="4201" spans="4:12" x14ac:dyDescent="0.25">
      <c r="D4201" s="64"/>
      <c r="L4201" s="64"/>
    </row>
    <row r="4202" spans="4:12" x14ac:dyDescent="0.25">
      <c r="D4202" s="64"/>
      <c r="L4202" s="64"/>
    </row>
    <row r="4203" spans="4:12" x14ac:dyDescent="0.25">
      <c r="D4203" s="64"/>
      <c r="L4203" s="64"/>
    </row>
    <row r="4204" spans="4:12" x14ac:dyDescent="0.25">
      <c r="D4204" s="64"/>
      <c r="L4204" s="64"/>
    </row>
    <row r="4205" spans="4:12" x14ac:dyDescent="0.25">
      <c r="D4205" s="64"/>
      <c r="L4205" s="64"/>
    </row>
    <row r="4206" spans="4:12" x14ac:dyDescent="0.25">
      <c r="D4206" s="64"/>
      <c r="L4206" s="64"/>
    </row>
    <row r="4207" spans="4:12" x14ac:dyDescent="0.25">
      <c r="D4207" s="64"/>
      <c r="L4207" s="64"/>
    </row>
    <row r="4208" spans="4:12" x14ac:dyDescent="0.25">
      <c r="D4208" s="64"/>
      <c r="L4208" s="64"/>
    </row>
    <row r="4209" spans="4:12" x14ac:dyDescent="0.25">
      <c r="D4209" s="64"/>
      <c r="L4209" s="64"/>
    </row>
    <row r="4210" spans="4:12" x14ac:dyDescent="0.25">
      <c r="D4210" s="64"/>
      <c r="L4210" s="64"/>
    </row>
    <row r="4211" spans="4:12" x14ac:dyDescent="0.25">
      <c r="D4211" s="64"/>
      <c r="L4211" s="64"/>
    </row>
    <row r="4212" spans="4:12" x14ac:dyDescent="0.25">
      <c r="D4212" s="64"/>
      <c r="L4212" s="64"/>
    </row>
    <row r="4213" spans="4:12" x14ac:dyDescent="0.25">
      <c r="D4213" s="64"/>
      <c r="L4213" s="64"/>
    </row>
    <row r="4214" spans="4:12" x14ac:dyDescent="0.25">
      <c r="D4214" s="64"/>
      <c r="L4214" s="64"/>
    </row>
    <row r="4215" spans="4:12" x14ac:dyDescent="0.25">
      <c r="D4215" s="64"/>
      <c r="L4215" s="64"/>
    </row>
    <row r="4216" spans="4:12" x14ac:dyDescent="0.25">
      <c r="D4216" s="64"/>
      <c r="L4216" s="64"/>
    </row>
    <row r="4217" spans="4:12" x14ac:dyDescent="0.25">
      <c r="D4217" s="64"/>
      <c r="L4217" s="64"/>
    </row>
    <row r="4218" spans="4:12" x14ac:dyDescent="0.25">
      <c r="D4218" s="64"/>
      <c r="L4218" s="64"/>
    </row>
    <row r="4219" spans="4:12" x14ac:dyDescent="0.25">
      <c r="D4219" s="64"/>
      <c r="L4219" s="64"/>
    </row>
    <row r="4220" spans="4:12" x14ac:dyDescent="0.25">
      <c r="D4220" s="64"/>
      <c r="L4220" s="64"/>
    </row>
    <row r="4221" spans="4:12" x14ac:dyDescent="0.25">
      <c r="D4221" s="64"/>
      <c r="L4221" s="64"/>
    </row>
    <row r="4222" spans="4:12" x14ac:dyDescent="0.25">
      <c r="D4222" s="64"/>
      <c r="L4222" s="64"/>
    </row>
    <row r="4223" spans="4:12" x14ac:dyDescent="0.25">
      <c r="D4223" s="64"/>
      <c r="L4223" s="64"/>
    </row>
    <row r="4224" spans="4:12" x14ac:dyDescent="0.25">
      <c r="D4224" s="64"/>
      <c r="L4224" s="64"/>
    </row>
    <row r="4225" spans="4:12" x14ac:dyDescent="0.25">
      <c r="D4225" s="64"/>
      <c r="L4225" s="64"/>
    </row>
    <row r="4226" spans="4:12" x14ac:dyDescent="0.25">
      <c r="D4226" s="64"/>
      <c r="L4226" s="64"/>
    </row>
    <row r="4227" spans="4:12" x14ac:dyDescent="0.25">
      <c r="D4227" s="64"/>
      <c r="L4227" s="64"/>
    </row>
    <row r="4228" spans="4:12" x14ac:dyDescent="0.25">
      <c r="D4228" s="64"/>
      <c r="L4228" s="64"/>
    </row>
    <row r="4229" spans="4:12" x14ac:dyDescent="0.25">
      <c r="D4229" s="64"/>
      <c r="L4229" s="64"/>
    </row>
    <row r="4230" spans="4:12" x14ac:dyDescent="0.25">
      <c r="D4230" s="64"/>
      <c r="L4230" s="64"/>
    </row>
    <row r="4231" spans="4:12" x14ac:dyDescent="0.25">
      <c r="D4231" s="64"/>
      <c r="L4231" s="64"/>
    </row>
    <row r="4232" spans="4:12" x14ac:dyDescent="0.25">
      <c r="D4232" s="64"/>
      <c r="L4232" s="64"/>
    </row>
    <row r="4233" spans="4:12" x14ac:dyDescent="0.25">
      <c r="D4233" s="64"/>
      <c r="L4233" s="64"/>
    </row>
    <row r="4234" spans="4:12" x14ac:dyDescent="0.25">
      <c r="D4234" s="64"/>
      <c r="L4234" s="64"/>
    </row>
    <row r="4235" spans="4:12" x14ac:dyDescent="0.25">
      <c r="D4235" s="64"/>
      <c r="L4235" s="64"/>
    </row>
    <row r="4236" spans="4:12" x14ac:dyDescent="0.25">
      <c r="D4236" s="64"/>
      <c r="L4236" s="64"/>
    </row>
    <row r="4237" spans="4:12" x14ac:dyDescent="0.25">
      <c r="D4237" s="64"/>
      <c r="L4237" s="64"/>
    </row>
    <row r="4238" spans="4:12" x14ac:dyDescent="0.25">
      <c r="D4238" s="64"/>
      <c r="L4238" s="64"/>
    </row>
    <row r="4239" spans="4:12" x14ac:dyDescent="0.25">
      <c r="D4239" s="64"/>
      <c r="L4239" s="64"/>
    </row>
    <row r="4240" spans="4:12" x14ac:dyDescent="0.25">
      <c r="D4240" s="64"/>
      <c r="L4240" s="64"/>
    </row>
    <row r="4241" spans="4:12" x14ac:dyDescent="0.25">
      <c r="D4241" s="64"/>
      <c r="L4241" s="64"/>
    </row>
    <row r="4242" spans="4:12" x14ac:dyDescent="0.25">
      <c r="D4242" s="64"/>
      <c r="L4242" s="64"/>
    </row>
    <row r="4243" spans="4:12" x14ac:dyDescent="0.25">
      <c r="D4243" s="64"/>
      <c r="L4243" s="64"/>
    </row>
    <row r="4244" spans="4:12" x14ac:dyDescent="0.25">
      <c r="D4244" s="64"/>
      <c r="L4244" s="64"/>
    </row>
    <row r="4245" spans="4:12" x14ac:dyDescent="0.25">
      <c r="D4245" s="64"/>
      <c r="L4245" s="64"/>
    </row>
    <row r="4246" spans="4:12" x14ac:dyDescent="0.25">
      <c r="D4246" s="64"/>
      <c r="L4246" s="64"/>
    </row>
    <row r="4247" spans="4:12" x14ac:dyDescent="0.25">
      <c r="D4247" s="64"/>
      <c r="L4247" s="64"/>
    </row>
    <row r="4248" spans="4:12" x14ac:dyDescent="0.25">
      <c r="D4248" s="64"/>
      <c r="L4248" s="64"/>
    </row>
    <row r="4249" spans="4:12" x14ac:dyDescent="0.25">
      <c r="D4249" s="64"/>
      <c r="L4249" s="64"/>
    </row>
    <row r="4250" spans="4:12" x14ac:dyDescent="0.25">
      <c r="D4250" s="64"/>
      <c r="L4250" s="64"/>
    </row>
    <row r="4251" spans="4:12" x14ac:dyDescent="0.25">
      <c r="D4251" s="64"/>
      <c r="L4251" s="64"/>
    </row>
    <row r="4252" spans="4:12" x14ac:dyDescent="0.25">
      <c r="D4252" s="64"/>
      <c r="L4252" s="64"/>
    </row>
    <row r="4253" spans="4:12" x14ac:dyDescent="0.25">
      <c r="D4253" s="64"/>
      <c r="L4253" s="64"/>
    </row>
    <row r="4254" spans="4:12" x14ac:dyDescent="0.25">
      <c r="D4254" s="64"/>
      <c r="L4254" s="64"/>
    </row>
    <row r="4255" spans="4:12" x14ac:dyDescent="0.25">
      <c r="D4255" s="64"/>
      <c r="L4255" s="64"/>
    </row>
    <row r="4256" spans="4:12" x14ac:dyDescent="0.25">
      <c r="D4256" s="64"/>
      <c r="L4256" s="64"/>
    </row>
    <row r="4257" spans="4:12" x14ac:dyDescent="0.25">
      <c r="D4257" s="64"/>
      <c r="L4257" s="64"/>
    </row>
    <row r="4258" spans="4:12" x14ac:dyDescent="0.25">
      <c r="D4258" s="64"/>
      <c r="L4258" s="64"/>
    </row>
    <row r="4259" spans="4:12" x14ac:dyDescent="0.25">
      <c r="D4259" s="64"/>
      <c r="L4259" s="64"/>
    </row>
    <row r="4260" spans="4:12" x14ac:dyDescent="0.25">
      <c r="D4260" s="64"/>
      <c r="L4260" s="64"/>
    </row>
    <row r="4261" spans="4:12" x14ac:dyDescent="0.25">
      <c r="D4261" s="64"/>
      <c r="L4261" s="64"/>
    </row>
    <row r="4262" spans="4:12" x14ac:dyDescent="0.25">
      <c r="D4262" s="64"/>
      <c r="L4262" s="64"/>
    </row>
    <row r="4263" spans="4:12" x14ac:dyDescent="0.25">
      <c r="D4263" s="64"/>
      <c r="L4263" s="64"/>
    </row>
    <row r="4264" spans="4:12" x14ac:dyDescent="0.25">
      <c r="D4264" s="64"/>
      <c r="L4264" s="64"/>
    </row>
    <row r="4265" spans="4:12" x14ac:dyDescent="0.25">
      <c r="D4265" s="64"/>
      <c r="L4265" s="64"/>
    </row>
    <row r="4266" spans="4:12" x14ac:dyDescent="0.25">
      <c r="D4266" s="64"/>
      <c r="L4266" s="64"/>
    </row>
    <row r="4267" spans="4:12" x14ac:dyDescent="0.25">
      <c r="D4267" s="64"/>
      <c r="L4267" s="64"/>
    </row>
    <row r="4268" spans="4:12" x14ac:dyDescent="0.25">
      <c r="D4268" s="64"/>
      <c r="L4268" s="64"/>
    </row>
    <row r="4269" spans="4:12" x14ac:dyDescent="0.25">
      <c r="D4269" s="64"/>
      <c r="L4269" s="64"/>
    </row>
    <row r="4270" spans="4:12" x14ac:dyDescent="0.25">
      <c r="D4270" s="64"/>
      <c r="L4270" s="64"/>
    </row>
    <row r="4271" spans="4:12" x14ac:dyDescent="0.25">
      <c r="D4271" s="64"/>
      <c r="L4271" s="64"/>
    </row>
    <row r="4272" spans="4:12" x14ac:dyDescent="0.25">
      <c r="D4272" s="64"/>
      <c r="L4272" s="64"/>
    </row>
    <row r="4273" spans="4:12" x14ac:dyDescent="0.25">
      <c r="D4273" s="64"/>
      <c r="L4273" s="64"/>
    </row>
    <row r="4274" spans="4:12" x14ac:dyDescent="0.25">
      <c r="D4274" s="64"/>
      <c r="L4274" s="64"/>
    </row>
    <row r="4275" spans="4:12" x14ac:dyDescent="0.25">
      <c r="D4275" s="64"/>
      <c r="L4275" s="64"/>
    </row>
    <row r="4276" spans="4:12" x14ac:dyDescent="0.25">
      <c r="D4276" s="64"/>
      <c r="L4276" s="64"/>
    </row>
    <row r="4277" spans="4:12" x14ac:dyDescent="0.25">
      <c r="D4277" s="64"/>
      <c r="L4277" s="64"/>
    </row>
    <row r="4278" spans="4:12" x14ac:dyDescent="0.25">
      <c r="D4278" s="64"/>
      <c r="L4278" s="64"/>
    </row>
    <row r="4279" spans="4:12" x14ac:dyDescent="0.25">
      <c r="D4279" s="64"/>
      <c r="L4279" s="64"/>
    </row>
    <row r="4280" spans="4:12" x14ac:dyDescent="0.25">
      <c r="D4280" s="64"/>
      <c r="L4280" s="64"/>
    </row>
    <row r="4281" spans="4:12" x14ac:dyDescent="0.25">
      <c r="D4281" s="64"/>
      <c r="L4281" s="64"/>
    </row>
    <row r="4282" spans="4:12" x14ac:dyDescent="0.25">
      <c r="D4282" s="64"/>
      <c r="L4282" s="64"/>
    </row>
    <row r="4283" spans="4:12" x14ac:dyDescent="0.25">
      <c r="D4283" s="64"/>
      <c r="L4283" s="64"/>
    </row>
    <row r="4284" spans="4:12" x14ac:dyDescent="0.25">
      <c r="D4284" s="64"/>
      <c r="L4284" s="64"/>
    </row>
    <row r="4285" spans="4:12" x14ac:dyDescent="0.25">
      <c r="D4285" s="64"/>
      <c r="L4285" s="64"/>
    </row>
    <row r="4286" spans="4:12" x14ac:dyDescent="0.25">
      <c r="D4286" s="64"/>
      <c r="L4286" s="64"/>
    </row>
    <row r="4287" spans="4:12" x14ac:dyDescent="0.25">
      <c r="D4287" s="64"/>
      <c r="L4287" s="64"/>
    </row>
    <row r="4288" spans="4:12" x14ac:dyDescent="0.25">
      <c r="D4288" s="64"/>
      <c r="L4288" s="64"/>
    </row>
    <row r="4289" spans="4:12" x14ac:dyDescent="0.25">
      <c r="D4289" s="64"/>
      <c r="L4289" s="64"/>
    </row>
    <row r="4290" spans="4:12" x14ac:dyDescent="0.25">
      <c r="D4290" s="64"/>
      <c r="L4290" s="64"/>
    </row>
    <row r="4291" spans="4:12" x14ac:dyDescent="0.25">
      <c r="D4291" s="64"/>
      <c r="L4291" s="64"/>
    </row>
    <row r="4292" spans="4:12" x14ac:dyDescent="0.25">
      <c r="D4292" s="64"/>
      <c r="L4292" s="64"/>
    </row>
    <row r="4293" spans="4:12" x14ac:dyDescent="0.25">
      <c r="D4293" s="64"/>
      <c r="L4293" s="64"/>
    </row>
    <row r="4294" spans="4:12" x14ac:dyDescent="0.25">
      <c r="D4294" s="64"/>
      <c r="L4294" s="64"/>
    </row>
    <row r="4295" spans="4:12" x14ac:dyDescent="0.25">
      <c r="D4295" s="64"/>
      <c r="L4295" s="64"/>
    </row>
    <row r="4296" spans="4:12" x14ac:dyDescent="0.25">
      <c r="D4296" s="64"/>
      <c r="L4296" s="64"/>
    </row>
    <row r="4297" spans="4:12" x14ac:dyDescent="0.25">
      <c r="D4297" s="64"/>
      <c r="L4297" s="64"/>
    </row>
    <row r="4298" spans="4:12" x14ac:dyDescent="0.25">
      <c r="D4298" s="64"/>
      <c r="L4298" s="64"/>
    </row>
    <row r="4299" spans="4:12" x14ac:dyDescent="0.25">
      <c r="D4299" s="64"/>
      <c r="L4299" s="64"/>
    </row>
    <row r="4300" spans="4:12" x14ac:dyDescent="0.25">
      <c r="D4300" s="64"/>
      <c r="L4300" s="64"/>
    </row>
    <row r="4301" spans="4:12" x14ac:dyDescent="0.25">
      <c r="D4301" s="64"/>
      <c r="L4301" s="64"/>
    </row>
    <row r="4302" spans="4:12" x14ac:dyDescent="0.25">
      <c r="D4302" s="64"/>
      <c r="L4302" s="64"/>
    </row>
    <row r="4303" spans="4:12" x14ac:dyDescent="0.25">
      <c r="D4303" s="64"/>
      <c r="L4303" s="64"/>
    </row>
    <row r="4304" spans="4:12" x14ac:dyDescent="0.25">
      <c r="D4304" s="64"/>
      <c r="L4304" s="64"/>
    </row>
    <row r="4305" spans="4:12" x14ac:dyDescent="0.25">
      <c r="D4305" s="64"/>
      <c r="L4305" s="64"/>
    </row>
    <row r="4306" spans="4:12" x14ac:dyDescent="0.25">
      <c r="D4306" s="64"/>
      <c r="L4306" s="64"/>
    </row>
    <row r="4307" spans="4:12" x14ac:dyDescent="0.25">
      <c r="D4307" s="64"/>
      <c r="L4307" s="64"/>
    </row>
    <row r="4308" spans="4:12" x14ac:dyDescent="0.25">
      <c r="D4308" s="64"/>
      <c r="L4308" s="64"/>
    </row>
    <row r="4309" spans="4:12" x14ac:dyDescent="0.25">
      <c r="D4309" s="64"/>
      <c r="L4309" s="64"/>
    </row>
    <row r="4310" spans="4:12" x14ac:dyDescent="0.25">
      <c r="D4310" s="64"/>
      <c r="L4310" s="64"/>
    </row>
    <row r="4311" spans="4:12" x14ac:dyDescent="0.25">
      <c r="D4311" s="64"/>
      <c r="L4311" s="64"/>
    </row>
    <row r="4312" spans="4:12" x14ac:dyDescent="0.25">
      <c r="D4312" s="64"/>
      <c r="L4312" s="64"/>
    </row>
    <row r="4313" spans="4:12" x14ac:dyDescent="0.25">
      <c r="D4313" s="64"/>
      <c r="L4313" s="64"/>
    </row>
    <row r="4314" spans="4:12" x14ac:dyDescent="0.25">
      <c r="D4314" s="64"/>
      <c r="L4314" s="64"/>
    </row>
    <row r="4315" spans="4:12" x14ac:dyDescent="0.25">
      <c r="D4315" s="64"/>
      <c r="L4315" s="64"/>
    </row>
    <row r="4316" spans="4:12" x14ac:dyDescent="0.25">
      <c r="D4316" s="64"/>
      <c r="L4316" s="64"/>
    </row>
    <row r="4317" spans="4:12" x14ac:dyDescent="0.25">
      <c r="D4317" s="64"/>
      <c r="L4317" s="64"/>
    </row>
    <row r="4318" spans="4:12" x14ac:dyDescent="0.25">
      <c r="D4318" s="64"/>
      <c r="L4318" s="64"/>
    </row>
    <row r="4319" spans="4:12" x14ac:dyDescent="0.25">
      <c r="D4319" s="64"/>
      <c r="L4319" s="64"/>
    </row>
    <row r="4320" spans="4:12" x14ac:dyDescent="0.25">
      <c r="D4320" s="64"/>
      <c r="L4320" s="64"/>
    </row>
    <row r="4321" spans="4:12" x14ac:dyDescent="0.25">
      <c r="D4321" s="64"/>
      <c r="L4321" s="64"/>
    </row>
    <row r="4322" spans="4:12" x14ac:dyDescent="0.25">
      <c r="D4322" s="64"/>
      <c r="L4322" s="64"/>
    </row>
    <row r="4323" spans="4:12" x14ac:dyDescent="0.25">
      <c r="D4323" s="64"/>
      <c r="L4323" s="64"/>
    </row>
    <row r="4324" spans="4:12" x14ac:dyDescent="0.25">
      <c r="D4324" s="64"/>
      <c r="L4324" s="64"/>
    </row>
    <row r="4325" spans="4:12" x14ac:dyDescent="0.25">
      <c r="D4325" s="64"/>
      <c r="L4325" s="64"/>
    </row>
    <row r="4326" spans="4:12" x14ac:dyDescent="0.25">
      <c r="D4326" s="64"/>
      <c r="L4326" s="64"/>
    </row>
    <row r="4327" spans="4:12" x14ac:dyDescent="0.25">
      <c r="D4327" s="64"/>
      <c r="L4327" s="64"/>
    </row>
    <row r="4328" spans="4:12" x14ac:dyDescent="0.25">
      <c r="D4328" s="64"/>
      <c r="L4328" s="64"/>
    </row>
    <row r="4329" spans="4:12" x14ac:dyDescent="0.25">
      <c r="D4329" s="64"/>
      <c r="L4329" s="64"/>
    </row>
    <row r="4330" spans="4:12" x14ac:dyDescent="0.25">
      <c r="D4330" s="64"/>
      <c r="L4330" s="64"/>
    </row>
    <row r="4331" spans="4:12" x14ac:dyDescent="0.25">
      <c r="D4331" s="64"/>
      <c r="L4331" s="64"/>
    </row>
    <row r="4332" spans="4:12" x14ac:dyDescent="0.25">
      <c r="D4332" s="64"/>
      <c r="L4332" s="64"/>
    </row>
    <row r="4333" spans="4:12" x14ac:dyDescent="0.25">
      <c r="D4333" s="64"/>
      <c r="L4333" s="64"/>
    </row>
    <row r="4334" spans="4:12" x14ac:dyDescent="0.25">
      <c r="D4334" s="64"/>
      <c r="L4334" s="64"/>
    </row>
    <row r="4335" spans="4:12" x14ac:dyDescent="0.25">
      <c r="D4335" s="64"/>
      <c r="L4335" s="64"/>
    </row>
    <row r="4336" spans="4:12" x14ac:dyDescent="0.25">
      <c r="D4336" s="64"/>
      <c r="L4336" s="64"/>
    </row>
    <row r="4337" spans="4:12" x14ac:dyDescent="0.25">
      <c r="D4337" s="64"/>
      <c r="L4337" s="64"/>
    </row>
    <row r="4338" spans="4:12" x14ac:dyDescent="0.25">
      <c r="D4338" s="64"/>
      <c r="L4338" s="64"/>
    </row>
    <row r="4339" spans="4:12" x14ac:dyDescent="0.25">
      <c r="D4339" s="64"/>
      <c r="L4339" s="64"/>
    </row>
    <row r="4340" spans="4:12" x14ac:dyDescent="0.25">
      <c r="D4340" s="64"/>
      <c r="L4340" s="64"/>
    </row>
    <row r="4341" spans="4:12" x14ac:dyDescent="0.25">
      <c r="D4341" s="64"/>
      <c r="L4341" s="64"/>
    </row>
    <row r="4342" spans="4:12" x14ac:dyDescent="0.25">
      <c r="D4342" s="64"/>
      <c r="L4342" s="64"/>
    </row>
    <row r="4343" spans="4:12" x14ac:dyDescent="0.25">
      <c r="D4343" s="64"/>
      <c r="L4343" s="64"/>
    </row>
    <row r="4344" spans="4:12" x14ac:dyDescent="0.25">
      <c r="D4344" s="64"/>
      <c r="L4344" s="64"/>
    </row>
    <row r="4345" spans="4:12" x14ac:dyDescent="0.25">
      <c r="D4345" s="64"/>
      <c r="L4345" s="64"/>
    </row>
    <row r="4346" spans="4:12" x14ac:dyDescent="0.25">
      <c r="D4346" s="64"/>
      <c r="L4346" s="64"/>
    </row>
    <row r="4347" spans="4:12" x14ac:dyDescent="0.25">
      <c r="D4347" s="64"/>
      <c r="L4347" s="64"/>
    </row>
    <row r="4348" spans="4:12" x14ac:dyDescent="0.25">
      <c r="D4348" s="64"/>
      <c r="L4348" s="64"/>
    </row>
    <row r="4349" spans="4:12" x14ac:dyDescent="0.25">
      <c r="D4349" s="64"/>
      <c r="L4349" s="64"/>
    </row>
    <row r="4350" spans="4:12" x14ac:dyDescent="0.25">
      <c r="D4350" s="64"/>
      <c r="L4350" s="64"/>
    </row>
    <row r="4351" spans="4:12" x14ac:dyDescent="0.25">
      <c r="D4351" s="64"/>
      <c r="L4351" s="64"/>
    </row>
    <row r="4352" spans="4:12" x14ac:dyDescent="0.25">
      <c r="D4352" s="64"/>
      <c r="L4352" s="64"/>
    </row>
    <row r="4353" spans="4:12" x14ac:dyDescent="0.25">
      <c r="D4353" s="64"/>
      <c r="L4353" s="64"/>
    </row>
    <row r="4354" spans="4:12" x14ac:dyDescent="0.25">
      <c r="D4354" s="64"/>
      <c r="L4354" s="64"/>
    </row>
    <row r="4355" spans="4:12" x14ac:dyDescent="0.25">
      <c r="D4355" s="64"/>
      <c r="L4355" s="64"/>
    </row>
    <row r="4356" spans="4:12" x14ac:dyDescent="0.25">
      <c r="D4356" s="64"/>
      <c r="L4356" s="64"/>
    </row>
    <row r="4357" spans="4:12" x14ac:dyDescent="0.25">
      <c r="D4357" s="64"/>
      <c r="L4357" s="64"/>
    </row>
    <row r="4358" spans="4:12" x14ac:dyDescent="0.25">
      <c r="D4358" s="64"/>
      <c r="L4358" s="64"/>
    </row>
    <row r="4359" spans="4:12" x14ac:dyDescent="0.25">
      <c r="D4359" s="64"/>
      <c r="L4359" s="64"/>
    </row>
    <row r="4360" spans="4:12" x14ac:dyDescent="0.25">
      <c r="D4360" s="64"/>
      <c r="L4360" s="64"/>
    </row>
    <row r="4361" spans="4:12" x14ac:dyDescent="0.25">
      <c r="D4361" s="64"/>
      <c r="L4361" s="64"/>
    </row>
    <row r="4362" spans="4:12" x14ac:dyDescent="0.25">
      <c r="D4362" s="64"/>
      <c r="L4362" s="64"/>
    </row>
    <row r="4363" spans="4:12" x14ac:dyDescent="0.25">
      <c r="D4363" s="64"/>
      <c r="L4363" s="64"/>
    </row>
    <row r="4364" spans="4:12" x14ac:dyDescent="0.25">
      <c r="D4364" s="64"/>
      <c r="L4364" s="64"/>
    </row>
    <row r="4365" spans="4:12" x14ac:dyDescent="0.25">
      <c r="D4365" s="64"/>
      <c r="L4365" s="64"/>
    </row>
    <row r="4366" spans="4:12" x14ac:dyDescent="0.25">
      <c r="D4366" s="64"/>
      <c r="L4366" s="64"/>
    </row>
    <row r="4367" spans="4:12" x14ac:dyDescent="0.25">
      <c r="D4367" s="64"/>
      <c r="L4367" s="64"/>
    </row>
    <row r="4368" spans="4:12" x14ac:dyDescent="0.25">
      <c r="D4368" s="64"/>
      <c r="L4368" s="64"/>
    </row>
    <row r="4369" spans="4:12" x14ac:dyDescent="0.25">
      <c r="D4369" s="64"/>
      <c r="L4369" s="64"/>
    </row>
    <row r="4370" spans="4:12" x14ac:dyDescent="0.25">
      <c r="D4370" s="64"/>
      <c r="L4370" s="64"/>
    </row>
    <row r="4371" spans="4:12" x14ac:dyDescent="0.25">
      <c r="D4371" s="64"/>
      <c r="L4371" s="64"/>
    </row>
    <row r="4372" spans="4:12" x14ac:dyDescent="0.25">
      <c r="D4372" s="64"/>
      <c r="L4372" s="64"/>
    </row>
    <row r="4373" spans="4:12" x14ac:dyDescent="0.25">
      <c r="D4373" s="64"/>
      <c r="L4373" s="64"/>
    </row>
    <row r="4374" spans="4:12" x14ac:dyDescent="0.25">
      <c r="D4374" s="64"/>
      <c r="L4374" s="64"/>
    </row>
    <row r="4375" spans="4:12" x14ac:dyDescent="0.25">
      <c r="D4375" s="64"/>
      <c r="L4375" s="64"/>
    </row>
    <row r="4376" spans="4:12" x14ac:dyDescent="0.25">
      <c r="D4376" s="64"/>
      <c r="L4376" s="64"/>
    </row>
    <row r="4377" spans="4:12" x14ac:dyDescent="0.25">
      <c r="D4377" s="64"/>
      <c r="L4377" s="64"/>
    </row>
    <row r="4378" spans="4:12" x14ac:dyDescent="0.25">
      <c r="D4378" s="64"/>
      <c r="L4378" s="64"/>
    </row>
    <row r="4379" spans="4:12" x14ac:dyDescent="0.25">
      <c r="D4379" s="64"/>
      <c r="L4379" s="64"/>
    </row>
    <row r="4380" spans="4:12" x14ac:dyDescent="0.25">
      <c r="D4380" s="64"/>
      <c r="L4380" s="64"/>
    </row>
    <row r="4381" spans="4:12" x14ac:dyDescent="0.25">
      <c r="D4381" s="64"/>
      <c r="L4381" s="64"/>
    </row>
    <row r="4382" spans="4:12" x14ac:dyDescent="0.25">
      <c r="D4382" s="64"/>
      <c r="L4382" s="64"/>
    </row>
    <row r="4383" spans="4:12" x14ac:dyDescent="0.25">
      <c r="D4383" s="64"/>
      <c r="L4383" s="64"/>
    </row>
    <row r="4384" spans="4:12" x14ac:dyDescent="0.25">
      <c r="D4384" s="64"/>
      <c r="L4384" s="64"/>
    </row>
    <row r="4385" spans="4:12" x14ac:dyDescent="0.25">
      <c r="D4385" s="64"/>
      <c r="L4385" s="64"/>
    </row>
    <row r="4386" spans="4:12" x14ac:dyDescent="0.25">
      <c r="D4386" s="64"/>
      <c r="L4386" s="64"/>
    </row>
    <row r="4387" spans="4:12" x14ac:dyDescent="0.25">
      <c r="D4387" s="64"/>
      <c r="L4387" s="64"/>
    </row>
    <row r="4388" spans="4:12" x14ac:dyDescent="0.25">
      <c r="D4388" s="64"/>
      <c r="L4388" s="64"/>
    </row>
    <row r="4389" spans="4:12" x14ac:dyDescent="0.25">
      <c r="D4389" s="64"/>
      <c r="L4389" s="64"/>
    </row>
    <row r="4390" spans="4:12" x14ac:dyDescent="0.25">
      <c r="D4390" s="64"/>
      <c r="L4390" s="64"/>
    </row>
    <row r="4391" spans="4:12" x14ac:dyDescent="0.25">
      <c r="D4391" s="64"/>
      <c r="L4391" s="64"/>
    </row>
    <row r="4392" spans="4:12" x14ac:dyDescent="0.25">
      <c r="D4392" s="64"/>
      <c r="L4392" s="64"/>
    </row>
    <row r="4393" spans="4:12" x14ac:dyDescent="0.25">
      <c r="D4393" s="64"/>
      <c r="L4393" s="64"/>
    </row>
    <row r="4394" spans="4:12" x14ac:dyDescent="0.25">
      <c r="D4394" s="64"/>
      <c r="L4394" s="64"/>
    </row>
    <row r="4395" spans="4:12" x14ac:dyDescent="0.25">
      <c r="D4395" s="64"/>
      <c r="L4395" s="64"/>
    </row>
    <row r="4396" spans="4:12" x14ac:dyDescent="0.25">
      <c r="D4396" s="64"/>
      <c r="L4396" s="64"/>
    </row>
    <row r="4397" spans="4:12" x14ac:dyDescent="0.25">
      <c r="D4397" s="64"/>
      <c r="L4397" s="64"/>
    </row>
    <row r="4398" spans="4:12" x14ac:dyDescent="0.25">
      <c r="D4398" s="64"/>
      <c r="L4398" s="64"/>
    </row>
    <row r="4399" spans="4:12" x14ac:dyDescent="0.25">
      <c r="D4399" s="64"/>
      <c r="L4399" s="64"/>
    </row>
    <row r="4400" spans="4:12" x14ac:dyDescent="0.25">
      <c r="D4400" s="64"/>
      <c r="L4400" s="64"/>
    </row>
    <row r="4401" spans="4:12" x14ac:dyDescent="0.25">
      <c r="D4401" s="64"/>
      <c r="L4401" s="64"/>
    </row>
    <row r="4402" spans="4:12" x14ac:dyDescent="0.25">
      <c r="D4402" s="64"/>
      <c r="L4402" s="64"/>
    </row>
    <row r="4403" spans="4:12" x14ac:dyDescent="0.25">
      <c r="D4403" s="64"/>
      <c r="L4403" s="64"/>
    </row>
    <row r="4404" spans="4:12" x14ac:dyDescent="0.25">
      <c r="D4404" s="64"/>
      <c r="L4404" s="64"/>
    </row>
    <row r="4405" spans="4:12" x14ac:dyDescent="0.25">
      <c r="D4405" s="64"/>
      <c r="L4405" s="64"/>
    </row>
    <row r="4406" spans="4:12" x14ac:dyDescent="0.25">
      <c r="D4406" s="64"/>
      <c r="L4406" s="64"/>
    </row>
    <row r="4407" spans="4:12" x14ac:dyDescent="0.25">
      <c r="D4407" s="64"/>
      <c r="L4407" s="64"/>
    </row>
    <row r="4408" spans="4:12" x14ac:dyDescent="0.25">
      <c r="D4408" s="64"/>
      <c r="L4408" s="64"/>
    </row>
    <row r="4409" spans="4:12" x14ac:dyDescent="0.25">
      <c r="D4409" s="64"/>
      <c r="L4409" s="64"/>
    </row>
    <row r="4410" spans="4:12" x14ac:dyDescent="0.25">
      <c r="D4410" s="64"/>
      <c r="L4410" s="64"/>
    </row>
    <row r="4411" spans="4:12" x14ac:dyDescent="0.25">
      <c r="D4411" s="64"/>
      <c r="L4411" s="64"/>
    </row>
    <row r="4412" spans="4:12" x14ac:dyDescent="0.25">
      <c r="D4412" s="64"/>
      <c r="L4412" s="64"/>
    </row>
    <row r="4413" spans="4:12" x14ac:dyDescent="0.25">
      <c r="D4413" s="64"/>
      <c r="L4413" s="64"/>
    </row>
    <row r="4414" spans="4:12" x14ac:dyDescent="0.25">
      <c r="D4414" s="64"/>
      <c r="L4414" s="64"/>
    </row>
    <row r="4415" spans="4:12" x14ac:dyDescent="0.25">
      <c r="D4415" s="64"/>
      <c r="L4415" s="64"/>
    </row>
    <row r="4416" spans="4:12" x14ac:dyDescent="0.25">
      <c r="D4416" s="64"/>
      <c r="L4416" s="64"/>
    </row>
    <row r="4417" spans="4:12" x14ac:dyDescent="0.25">
      <c r="D4417" s="64"/>
      <c r="L4417" s="64"/>
    </row>
    <row r="4418" spans="4:12" x14ac:dyDescent="0.25">
      <c r="D4418" s="64"/>
      <c r="L4418" s="64"/>
    </row>
    <row r="4419" spans="4:12" x14ac:dyDescent="0.25">
      <c r="D4419" s="64"/>
      <c r="L4419" s="64"/>
    </row>
    <row r="4420" spans="4:12" x14ac:dyDescent="0.25">
      <c r="D4420" s="64"/>
      <c r="L4420" s="64"/>
    </row>
    <row r="4421" spans="4:12" x14ac:dyDescent="0.25">
      <c r="D4421" s="64"/>
      <c r="L4421" s="64"/>
    </row>
    <row r="4422" spans="4:12" x14ac:dyDescent="0.25">
      <c r="D4422" s="64"/>
      <c r="L4422" s="64"/>
    </row>
    <row r="4423" spans="4:12" x14ac:dyDescent="0.25">
      <c r="D4423" s="64"/>
      <c r="L4423" s="64"/>
    </row>
    <row r="4424" spans="4:12" x14ac:dyDescent="0.25">
      <c r="D4424" s="64"/>
      <c r="L4424" s="64"/>
    </row>
    <row r="4425" spans="4:12" x14ac:dyDescent="0.25">
      <c r="D4425" s="64"/>
      <c r="L4425" s="64"/>
    </row>
    <row r="4426" spans="4:12" x14ac:dyDescent="0.25">
      <c r="D4426" s="64"/>
      <c r="L4426" s="64"/>
    </row>
    <row r="4427" spans="4:12" x14ac:dyDescent="0.25">
      <c r="D4427" s="64"/>
      <c r="L4427" s="64"/>
    </row>
    <row r="4428" spans="4:12" x14ac:dyDescent="0.25">
      <c r="D4428" s="64"/>
      <c r="L4428" s="64"/>
    </row>
    <row r="4429" spans="4:12" x14ac:dyDescent="0.25">
      <c r="D4429" s="64"/>
      <c r="L4429" s="64"/>
    </row>
    <row r="4430" spans="4:12" x14ac:dyDescent="0.25">
      <c r="D4430" s="64"/>
      <c r="L4430" s="64"/>
    </row>
    <row r="4431" spans="4:12" x14ac:dyDescent="0.25">
      <c r="D4431" s="64"/>
      <c r="L4431" s="64"/>
    </row>
    <row r="4432" spans="4:12" x14ac:dyDescent="0.25">
      <c r="D4432" s="64"/>
      <c r="L4432" s="64"/>
    </row>
    <row r="4433" spans="4:12" x14ac:dyDescent="0.25">
      <c r="D4433" s="64"/>
      <c r="L4433" s="64"/>
    </row>
    <row r="4434" spans="4:12" x14ac:dyDescent="0.25">
      <c r="D4434" s="64"/>
      <c r="L4434" s="64"/>
    </row>
    <row r="4435" spans="4:12" x14ac:dyDescent="0.25">
      <c r="D4435" s="64"/>
      <c r="L4435" s="64"/>
    </row>
    <row r="4436" spans="4:12" x14ac:dyDescent="0.25">
      <c r="D4436" s="64"/>
      <c r="L4436" s="64"/>
    </row>
    <row r="4437" spans="4:12" x14ac:dyDescent="0.25">
      <c r="D4437" s="64"/>
      <c r="L4437" s="64"/>
    </row>
    <row r="4438" spans="4:12" x14ac:dyDescent="0.25">
      <c r="D4438" s="64"/>
      <c r="L4438" s="64"/>
    </row>
    <row r="4439" spans="4:12" x14ac:dyDescent="0.25">
      <c r="D4439" s="64"/>
      <c r="L4439" s="64"/>
    </row>
    <row r="4440" spans="4:12" x14ac:dyDescent="0.25">
      <c r="D4440" s="64"/>
      <c r="L4440" s="64"/>
    </row>
    <row r="4441" spans="4:12" x14ac:dyDescent="0.25">
      <c r="D4441" s="64"/>
      <c r="L4441" s="64"/>
    </row>
    <row r="4442" spans="4:12" x14ac:dyDescent="0.25">
      <c r="D4442" s="64"/>
      <c r="L4442" s="64"/>
    </row>
    <row r="4443" spans="4:12" x14ac:dyDescent="0.25">
      <c r="D4443" s="64"/>
      <c r="L4443" s="64"/>
    </row>
    <row r="4444" spans="4:12" x14ac:dyDescent="0.25">
      <c r="D4444" s="64"/>
      <c r="L4444" s="64"/>
    </row>
    <row r="4445" spans="4:12" x14ac:dyDescent="0.25">
      <c r="D4445" s="64"/>
      <c r="L4445" s="64"/>
    </row>
    <row r="4446" spans="4:12" x14ac:dyDescent="0.25">
      <c r="D4446" s="64"/>
      <c r="L4446" s="64"/>
    </row>
    <row r="4447" spans="4:12" x14ac:dyDescent="0.25">
      <c r="D4447" s="64"/>
      <c r="L4447" s="64"/>
    </row>
    <row r="4448" spans="4:12" x14ac:dyDescent="0.25">
      <c r="D4448" s="64"/>
      <c r="L4448" s="64"/>
    </row>
    <row r="4449" spans="4:12" x14ac:dyDescent="0.25">
      <c r="D4449" s="64"/>
      <c r="L4449" s="64"/>
    </row>
    <row r="4450" spans="4:12" x14ac:dyDescent="0.25">
      <c r="D4450" s="64"/>
      <c r="L4450" s="64"/>
    </row>
    <row r="4451" spans="4:12" x14ac:dyDescent="0.25">
      <c r="D4451" s="64"/>
      <c r="L4451" s="64"/>
    </row>
    <row r="4452" spans="4:12" x14ac:dyDescent="0.25">
      <c r="D4452" s="64"/>
      <c r="L4452" s="64"/>
    </row>
    <row r="4453" spans="4:12" x14ac:dyDescent="0.25">
      <c r="D4453" s="64"/>
      <c r="L4453" s="64"/>
    </row>
    <row r="4454" spans="4:12" x14ac:dyDescent="0.25">
      <c r="D4454" s="64"/>
      <c r="L4454" s="64"/>
    </row>
    <row r="4455" spans="4:12" x14ac:dyDescent="0.25">
      <c r="D4455" s="64"/>
      <c r="L4455" s="64"/>
    </row>
    <row r="4456" spans="4:12" x14ac:dyDescent="0.25">
      <c r="D4456" s="64"/>
      <c r="L4456" s="64"/>
    </row>
    <row r="4457" spans="4:12" x14ac:dyDescent="0.25">
      <c r="D4457" s="64"/>
      <c r="L4457" s="64"/>
    </row>
    <row r="4458" spans="4:12" x14ac:dyDescent="0.25">
      <c r="D4458" s="64"/>
      <c r="L4458" s="64"/>
    </row>
    <row r="4459" spans="4:12" x14ac:dyDescent="0.25">
      <c r="D4459" s="64"/>
      <c r="L4459" s="64"/>
    </row>
    <row r="4460" spans="4:12" x14ac:dyDescent="0.25">
      <c r="D4460" s="64"/>
      <c r="L4460" s="64"/>
    </row>
    <row r="4461" spans="4:12" x14ac:dyDescent="0.25">
      <c r="D4461" s="64"/>
      <c r="L4461" s="64"/>
    </row>
    <row r="4462" spans="4:12" x14ac:dyDescent="0.25">
      <c r="D4462" s="64"/>
      <c r="L4462" s="64"/>
    </row>
    <row r="4463" spans="4:12" x14ac:dyDescent="0.25">
      <c r="D4463" s="64"/>
      <c r="L4463" s="64"/>
    </row>
    <row r="4464" spans="4:12" x14ac:dyDescent="0.25">
      <c r="D4464" s="64"/>
      <c r="L4464" s="64"/>
    </row>
    <row r="4465" spans="4:12" x14ac:dyDescent="0.25">
      <c r="D4465" s="64"/>
      <c r="L4465" s="64"/>
    </row>
    <row r="4466" spans="4:12" x14ac:dyDescent="0.25">
      <c r="D4466" s="64"/>
      <c r="L4466" s="64"/>
    </row>
    <row r="4467" spans="4:12" x14ac:dyDescent="0.25">
      <c r="D4467" s="64"/>
      <c r="L4467" s="64"/>
    </row>
    <row r="4468" spans="4:12" x14ac:dyDescent="0.25">
      <c r="D4468" s="64"/>
      <c r="L4468" s="64"/>
    </row>
    <row r="4469" spans="4:12" x14ac:dyDescent="0.25">
      <c r="D4469" s="64"/>
      <c r="L4469" s="64"/>
    </row>
    <row r="4470" spans="4:12" x14ac:dyDescent="0.25">
      <c r="D4470" s="64"/>
      <c r="L4470" s="64"/>
    </row>
    <row r="4471" spans="4:12" x14ac:dyDescent="0.25">
      <c r="D4471" s="64"/>
      <c r="L4471" s="64"/>
    </row>
    <row r="4472" spans="4:12" x14ac:dyDescent="0.25">
      <c r="D4472" s="64"/>
      <c r="L4472" s="64"/>
    </row>
    <row r="4473" spans="4:12" x14ac:dyDescent="0.25">
      <c r="D4473" s="64"/>
      <c r="L4473" s="64"/>
    </row>
    <row r="4474" spans="4:12" x14ac:dyDescent="0.25">
      <c r="D4474" s="64"/>
      <c r="L4474" s="64"/>
    </row>
    <row r="4475" spans="4:12" x14ac:dyDescent="0.25">
      <c r="D4475" s="64"/>
      <c r="L4475" s="64"/>
    </row>
    <row r="4476" spans="4:12" x14ac:dyDescent="0.25">
      <c r="D4476" s="64"/>
      <c r="L4476" s="64"/>
    </row>
    <row r="4477" spans="4:12" x14ac:dyDescent="0.25">
      <c r="D4477" s="64"/>
      <c r="L4477" s="64"/>
    </row>
    <row r="4478" spans="4:12" x14ac:dyDescent="0.25">
      <c r="D4478" s="64"/>
      <c r="L4478" s="64"/>
    </row>
    <row r="4479" spans="4:12" x14ac:dyDescent="0.25">
      <c r="D4479" s="64"/>
      <c r="L4479" s="64"/>
    </row>
    <row r="4480" spans="4:12" x14ac:dyDescent="0.25">
      <c r="D4480" s="64"/>
      <c r="L4480" s="64"/>
    </row>
    <row r="4481" spans="4:12" x14ac:dyDescent="0.25">
      <c r="D4481" s="64"/>
      <c r="L4481" s="64"/>
    </row>
    <row r="4482" spans="4:12" x14ac:dyDescent="0.25">
      <c r="D4482" s="64"/>
      <c r="L4482" s="64"/>
    </row>
    <row r="4483" spans="4:12" x14ac:dyDescent="0.25">
      <c r="D4483" s="64"/>
      <c r="L4483" s="64"/>
    </row>
    <row r="4484" spans="4:12" x14ac:dyDescent="0.25">
      <c r="D4484" s="64"/>
      <c r="L4484" s="64"/>
    </row>
    <row r="4485" spans="4:12" x14ac:dyDescent="0.25">
      <c r="D4485" s="64"/>
      <c r="L4485" s="64"/>
    </row>
    <row r="4486" spans="4:12" x14ac:dyDescent="0.25">
      <c r="D4486" s="64"/>
      <c r="L4486" s="64"/>
    </row>
    <row r="4487" spans="4:12" x14ac:dyDescent="0.25">
      <c r="D4487" s="64"/>
      <c r="L4487" s="64"/>
    </row>
    <row r="4488" spans="4:12" x14ac:dyDescent="0.25">
      <c r="D4488" s="64"/>
      <c r="L4488" s="64"/>
    </row>
    <row r="4489" spans="4:12" x14ac:dyDescent="0.25">
      <c r="D4489" s="64"/>
      <c r="L4489" s="64"/>
    </row>
    <row r="4490" spans="4:12" x14ac:dyDescent="0.25">
      <c r="D4490" s="64"/>
      <c r="L4490" s="64"/>
    </row>
    <row r="4491" spans="4:12" x14ac:dyDescent="0.25">
      <c r="D4491" s="64"/>
      <c r="L4491" s="64"/>
    </row>
    <row r="4492" spans="4:12" x14ac:dyDescent="0.25">
      <c r="D4492" s="64"/>
      <c r="L4492" s="64"/>
    </row>
    <row r="4493" spans="4:12" x14ac:dyDescent="0.25">
      <c r="D4493" s="64"/>
      <c r="L4493" s="64"/>
    </row>
    <row r="4494" spans="4:12" x14ac:dyDescent="0.25">
      <c r="D4494" s="64"/>
      <c r="L4494" s="64"/>
    </row>
    <row r="4495" spans="4:12" x14ac:dyDescent="0.25">
      <c r="D4495" s="64"/>
      <c r="L4495" s="64"/>
    </row>
    <row r="4496" spans="4:12" x14ac:dyDescent="0.25">
      <c r="D4496" s="64"/>
      <c r="L4496" s="64"/>
    </row>
    <row r="4497" spans="4:12" x14ac:dyDescent="0.25">
      <c r="D4497" s="64"/>
      <c r="L4497" s="64"/>
    </row>
    <row r="4498" spans="4:12" x14ac:dyDescent="0.25">
      <c r="D4498" s="64"/>
      <c r="L4498" s="64"/>
    </row>
    <row r="4499" spans="4:12" x14ac:dyDescent="0.25">
      <c r="D4499" s="64"/>
      <c r="L4499" s="64"/>
    </row>
    <row r="4500" spans="4:12" x14ac:dyDescent="0.25">
      <c r="D4500" s="64"/>
      <c r="L4500" s="64"/>
    </row>
    <row r="4501" spans="4:12" x14ac:dyDescent="0.25">
      <c r="D4501" s="64"/>
      <c r="L4501" s="64"/>
    </row>
    <row r="4502" spans="4:12" x14ac:dyDescent="0.25">
      <c r="D4502" s="64"/>
      <c r="L4502" s="64"/>
    </row>
    <row r="4503" spans="4:12" x14ac:dyDescent="0.25">
      <c r="D4503" s="64"/>
      <c r="L4503" s="64"/>
    </row>
    <row r="4504" spans="4:12" x14ac:dyDescent="0.25">
      <c r="D4504" s="64"/>
      <c r="L4504" s="64"/>
    </row>
    <row r="4505" spans="4:12" x14ac:dyDescent="0.25">
      <c r="D4505" s="64"/>
      <c r="L4505" s="64"/>
    </row>
    <row r="4506" spans="4:12" x14ac:dyDescent="0.25">
      <c r="D4506" s="64"/>
      <c r="L4506" s="64"/>
    </row>
    <row r="4507" spans="4:12" x14ac:dyDescent="0.25">
      <c r="D4507" s="64"/>
      <c r="L4507" s="64"/>
    </row>
    <row r="4508" spans="4:12" x14ac:dyDescent="0.25">
      <c r="D4508" s="64"/>
      <c r="L4508" s="64"/>
    </row>
    <row r="4509" spans="4:12" x14ac:dyDescent="0.25">
      <c r="D4509" s="64"/>
      <c r="L4509" s="64"/>
    </row>
    <row r="4510" spans="4:12" x14ac:dyDescent="0.25">
      <c r="D4510" s="64"/>
      <c r="L4510" s="64"/>
    </row>
    <row r="4511" spans="4:12" x14ac:dyDescent="0.25">
      <c r="D4511" s="64"/>
      <c r="L4511" s="64"/>
    </row>
    <row r="4512" spans="4:12" x14ac:dyDescent="0.25">
      <c r="D4512" s="64"/>
      <c r="L4512" s="64"/>
    </row>
    <row r="4513" spans="4:12" x14ac:dyDescent="0.25">
      <c r="D4513" s="64"/>
      <c r="L4513" s="64"/>
    </row>
    <row r="4514" spans="4:12" x14ac:dyDescent="0.25">
      <c r="D4514" s="64"/>
      <c r="L4514" s="64"/>
    </row>
    <row r="4515" spans="4:12" x14ac:dyDescent="0.25">
      <c r="D4515" s="64"/>
      <c r="L4515" s="64"/>
    </row>
    <row r="4516" spans="4:12" x14ac:dyDescent="0.25">
      <c r="D4516" s="64"/>
      <c r="L4516" s="64"/>
    </row>
    <row r="4517" spans="4:12" x14ac:dyDescent="0.25">
      <c r="D4517" s="64"/>
      <c r="L4517" s="64"/>
    </row>
    <row r="4518" spans="4:12" x14ac:dyDescent="0.25">
      <c r="D4518" s="64"/>
      <c r="L4518" s="64"/>
    </row>
    <row r="4519" spans="4:12" x14ac:dyDescent="0.25">
      <c r="D4519" s="64"/>
      <c r="L4519" s="64"/>
    </row>
    <row r="4520" spans="4:12" x14ac:dyDescent="0.25">
      <c r="D4520" s="64"/>
      <c r="L4520" s="64"/>
    </row>
    <row r="4521" spans="4:12" x14ac:dyDescent="0.25">
      <c r="D4521" s="64"/>
      <c r="L4521" s="64"/>
    </row>
    <row r="4522" spans="4:12" x14ac:dyDescent="0.25">
      <c r="D4522" s="64"/>
      <c r="L4522" s="64"/>
    </row>
    <row r="4523" spans="4:12" x14ac:dyDescent="0.25">
      <c r="D4523" s="64"/>
      <c r="L4523" s="64"/>
    </row>
    <row r="4524" spans="4:12" x14ac:dyDescent="0.25">
      <c r="D4524" s="64"/>
      <c r="L4524" s="64"/>
    </row>
    <row r="4525" spans="4:12" x14ac:dyDescent="0.25">
      <c r="D4525" s="64"/>
      <c r="L4525" s="64"/>
    </row>
    <row r="4526" spans="4:12" x14ac:dyDescent="0.25">
      <c r="D4526" s="64"/>
      <c r="L4526" s="64"/>
    </row>
    <row r="4527" spans="4:12" x14ac:dyDescent="0.25">
      <c r="D4527" s="64"/>
      <c r="L4527" s="64"/>
    </row>
    <row r="4528" spans="4:12" x14ac:dyDescent="0.25">
      <c r="D4528" s="64"/>
      <c r="L4528" s="64"/>
    </row>
    <row r="4529" spans="4:12" x14ac:dyDescent="0.25">
      <c r="D4529" s="64"/>
      <c r="L4529" s="64"/>
    </row>
    <row r="4530" spans="4:12" x14ac:dyDescent="0.25">
      <c r="D4530" s="64"/>
      <c r="L4530" s="64"/>
    </row>
    <row r="4531" spans="4:12" x14ac:dyDescent="0.25">
      <c r="D4531" s="64"/>
      <c r="L4531" s="64"/>
    </row>
    <row r="4532" spans="4:12" x14ac:dyDescent="0.25">
      <c r="D4532" s="64"/>
      <c r="L4532" s="64"/>
    </row>
    <row r="4533" spans="4:12" x14ac:dyDescent="0.25">
      <c r="D4533" s="64"/>
      <c r="L4533" s="64"/>
    </row>
    <row r="4534" spans="4:12" x14ac:dyDescent="0.25">
      <c r="D4534" s="64"/>
      <c r="L4534" s="64"/>
    </row>
    <row r="4535" spans="4:12" x14ac:dyDescent="0.25">
      <c r="D4535" s="64"/>
      <c r="L4535" s="64"/>
    </row>
    <row r="4536" spans="4:12" x14ac:dyDescent="0.25">
      <c r="D4536" s="64"/>
      <c r="L4536" s="64"/>
    </row>
    <row r="4537" spans="4:12" x14ac:dyDescent="0.25">
      <c r="D4537" s="64"/>
      <c r="L4537" s="64"/>
    </row>
    <row r="4538" spans="4:12" x14ac:dyDescent="0.25">
      <c r="D4538" s="64"/>
      <c r="L4538" s="64"/>
    </row>
    <row r="4539" spans="4:12" x14ac:dyDescent="0.25">
      <c r="D4539" s="64"/>
      <c r="L4539" s="64"/>
    </row>
    <row r="4540" spans="4:12" x14ac:dyDescent="0.25">
      <c r="D4540" s="64"/>
      <c r="L4540" s="64"/>
    </row>
    <row r="4541" spans="4:12" x14ac:dyDescent="0.25">
      <c r="D4541" s="64"/>
      <c r="L4541" s="64"/>
    </row>
    <row r="4542" spans="4:12" x14ac:dyDescent="0.25">
      <c r="D4542" s="64"/>
      <c r="L4542" s="64"/>
    </row>
    <row r="4543" spans="4:12" x14ac:dyDescent="0.25">
      <c r="D4543" s="64"/>
      <c r="L4543" s="64"/>
    </row>
    <row r="4544" spans="4:12" x14ac:dyDescent="0.25">
      <c r="D4544" s="64"/>
      <c r="L4544" s="64"/>
    </row>
    <row r="4545" spans="4:12" x14ac:dyDescent="0.25">
      <c r="D4545" s="64"/>
      <c r="L4545" s="64"/>
    </row>
    <row r="4546" spans="4:12" x14ac:dyDescent="0.25">
      <c r="D4546" s="64"/>
      <c r="L4546" s="64"/>
    </row>
    <row r="4547" spans="4:12" x14ac:dyDescent="0.25">
      <c r="D4547" s="64"/>
      <c r="L4547" s="64"/>
    </row>
    <row r="4548" spans="4:12" x14ac:dyDescent="0.25">
      <c r="D4548" s="64"/>
      <c r="L4548" s="64"/>
    </row>
    <row r="4549" spans="4:12" x14ac:dyDescent="0.25">
      <c r="D4549" s="64"/>
      <c r="L4549" s="64"/>
    </row>
    <row r="4550" spans="4:12" x14ac:dyDescent="0.25">
      <c r="D4550" s="64"/>
      <c r="L4550" s="64"/>
    </row>
    <row r="4551" spans="4:12" x14ac:dyDescent="0.25">
      <c r="D4551" s="64"/>
      <c r="L4551" s="64"/>
    </row>
    <row r="4552" spans="4:12" x14ac:dyDescent="0.25">
      <c r="D4552" s="64"/>
      <c r="L4552" s="64"/>
    </row>
    <row r="4553" spans="4:12" x14ac:dyDescent="0.25">
      <c r="D4553" s="64"/>
      <c r="L4553" s="64"/>
    </row>
    <row r="4554" spans="4:12" x14ac:dyDescent="0.25">
      <c r="D4554" s="64"/>
      <c r="L4554" s="64"/>
    </row>
    <row r="4555" spans="4:12" x14ac:dyDescent="0.25">
      <c r="D4555" s="64"/>
      <c r="L4555" s="64"/>
    </row>
    <row r="4556" spans="4:12" x14ac:dyDescent="0.25">
      <c r="D4556" s="64"/>
      <c r="L4556" s="64"/>
    </row>
    <row r="4557" spans="4:12" x14ac:dyDescent="0.25">
      <c r="D4557" s="64"/>
      <c r="L4557" s="64"/>
    </row>
    <row r="4558" spans="4:12" x14ac:dyDescent="0.25">
      <c r="D4558" s="64"/>
      <c r="L4558" s="64"/>
    </row>
    <row r="4559" spans="4:12" x14ac:dyDescent="0.25">
      <c r="D4559" s="64"/>
      <c r="L4559" s="64"/>
    </row>
    <row r="4560" spans="4:12" x14ac:dyDescent="0.25">
      <c r="D4560" s="64"/>
      <c r="L4560" s="64"/>
    </row>
    <row r="4561" spans="4:12" x14ac:dyDescent="0.25">
      <c r="D4561" s="64"/>
      <c r="L4561" s="64"/>
    </row>
    <row r="4562" spans="4:12" x14ac:dyDescent="0.25">
      <c r="D4562" s="64"/>
      <c r="L4562" s="64"/>
    </row>
    <row r="4563" spans="4:12" x14ac:dyDescent="0.25">
      <c r="D4563" s="64"/>
      <c r="L4563" s="64"/>
    </row>
    <row r="4564" spans="4:12" x14ac:dyDescent="0.25">
      <c r="D4564" s="64"/>
      <c r="L4564" s="64"/>
    </row>
    <row r="4565" spans="4:12" x14ac:dyDescent="0.25">
      <c r="D4565" s="64"/>
      <c r="L4565" s="64"/>
    </row>
    <row r="4566" spans="4:12" x14ac:dyDescent="0.25">
      <c r="D4566" s="64"/>
      <c r="L4566" s="64"/>
    </row>
    <row r="4567" spans="4:12" x14ac:dyDescent="0.25">
      <c r="D4567" s="64"/>
      <c r="L4567" s="64"/>
    </row>
    <row r="4568" spans="4:12" x14ac:dyDescent="0.25">
      <c r="D4568" s="64"/>
      <c r="L4568" s="64"/>
    </row>
    <row r="4569" spans="4:12" x14ac:dyDescent="0.25">
      <c r="D4569" s="64"/>
      <c r="L4569" s="64"/>
    </row>
    <row r="4570" spans="4:12" x14ac:dyDescent="0.25">
      <c r="D4570" s="64"/>
      <c r="L4570" s="64"/>
    </row>
    <row r="4571" spans="4:12" x14ac:dyDescent="0.25">
      <c r="D4571" s="64"/>
      <c r="L4571" s="64"/>
    </row>
    <row r="4572" spans="4:12" x14ac:dyDescent="0.25">
      <c r="D4572" s="64"/>
      <c r="L4572" s="64"/>
    </row>
    <row r="4573" spans="4:12" x14ac:dyDescent="0.25">
      <c r="D4573" s="64"/>
      <c r="L4573" s="64"/>
    </row>
    <row r="4574" spans="4:12" x14ac:dyDescent="0.25">
      <c r="D4574" s="64"/>
      <c r="L4574" s="64"/>
    </row>
    <row r="4575" spans="4:12" x14ac:dyDescent="0.25">
      <c r="D4575" s="64"/>
      <c r="L4575" s="64"/>
    </row>
    <row r="4576" spans="4:12" x14ac:dyDescent="0.25">
      <c r="D4576" s="64"/>
      <c r="L4576" s="64"/>
    </row>
    <row r="4577" spans="4:12" x14ac:dyDescent="0.25">
      <c r="D4577" s="64"/>
      <c r="L4577" s="64"/>
    </row>
    <row r="4578" spans="4:12" x14ac:dyDescent="0.25">
      <c r="D4578" s="64"/>
      <c r="L4578" s="64"/>
    </row>
    <row r="4579" spans="4:12" x14ac:dyDescent="0.25">
      <c r="D4579" s="64"/>
      <c r="L4579" s="64"/>
    </row>
    <row r="4580" spans="4:12" x14ac:dyDescent="0.25">
      <c r="D4580" s="64"/>
      <c r="L4580" s="64"/>
    </row>
    <row r="4581" spans="4:12" x14ac:dyDescent="0.25">
      <c r="D4581" s="64"/>
      <c r="L4581" s="64"/>
    </row>
    <row r="4582" spans="4:12" x14ac:dyDescent="0.25">
      <c r="D4582" s="64"/>
      <c r="L4582" s="64"/>
    </row>
    <row r="4583" spans="4:12" x14ac:dyDescent="0.25">
      <c r="D4583" s="64"/>
      <c r="L4583" s="64"/>
    </row>
    <row r="4584" spans="4:12" x14ac:dyDescent="0.25">
      <c r="D4584" s="64"/>
      <c r="L4584" s="64"/>
    </row>
    <row r="4585" spans="4:12" x14ac:dyDescent="0.25">
      <c r="D4585" s="64"/>
      <c r="L4585" s="64"/>
    </row>
    <row r="4586" spans="4:12" x14ac:dyDescent="0.25">
      <c r="D4586" s="64"/>
      <c r="L4586" s="64"/>
    </row>
    <row r="4587" spans="4:12" x14ac:dyDescent="0.25">
      <c r="D4587" s="64"/>
      <c r="L4587" s="64"/>
    </row>
    <row r="4588" spans="4:12" x14ac:dyDescent="0.25">
      <c r="D4588" s="64"/>
      <c r="L4588" s="64"/>
    </row>
    <row r="4589" spans="4:12" x14ac:dyDescent="0.25">
      <c r="D4589" s="64"/>
      <c r="L4589" s="64"/>
    </row>
    <row r="4590" spans="4:12" x14ac:dyDescent="0.25">
      <c r="D4590" s="64"/>
      <c r="L4590" s="64"/>
    </row>
    <row r="4591" spans="4:12" x14ac:dyDescent="0.25">
      <c r="D4591" s="64"/>
      <c r="L4591" s="64"/>
    </row>
    <row r="4592" spans="4:12" x14ac:dyDescent="0.25">
      <c r="D4592" s="64"/>
      <c r="L4592" s="64"/>
    </row>
    <row r="4593" spans="4:12" x14ac:dyDescent="0.25">
      <c r="D4593" s="64"/>
      <c r="L4593" s="64"/>
    </row>
    <row r="4594" spans="4:12" x14ac:dyDescent="0.25">
      <c r="D4594" s="64"/>
      <c r="L4594" s="64"/>
    </row>
    <row r="4595" spans="4:12" x14ac:dyDescent="0.25">
      <c r="D4595" s="64"/>
      <c r="L4595" s="64"/>
    </row>
    <row r="4596" spans="4:12" x14ac:dyDescent="0.25">
      <c r="D4596" s="64"/>
      <c r="L4596" s="64"/>
    </row>
    <row r="4597" spans="4:12" x14ac:dyDescent="0.25">
      <c r="D4597" s="64"/>
      <c r="L4597" s="64"/>
    </row>
    <row r="4598" spans="4:12" x14ac:dyDescent="0.25">
      <c r="D4598" s="64"/>
      <c r="L4598" s="64"/>
    </row>
    <row r="4599" spans="4:12" x14ac:dyDescent="0.25">
      <c r="D4599" s="64"/>
      <c r="L4599" s="64"/>
    </row>
    <row r="4600" spans="4:12" x14ac:dyDescent="0.25">
      <c r="D4600" s="64"/>
      <c r="L4600" s="64"/>
    </row>
    <row r="4601" spans="4:12" x14ac:dyDescent="0.25">
      <c r="D4601" s="64"/>
      <c r="L4601" s="64"/>
    </row>
    <row r="4602" spans="4:12" x14ac:dyDescent="0.25">
      <c r="D4602" s="64"/>
      <c r="L4602" s="64"/>
    </row>
    <row r="4603" spans="4:12" x14ac:dyDescent="0.25">
      <c r="D4603" s="64"/>
      <c r="L4603" s="64"/>
    </row>
    <row r="4604" spans="4:12" x14ac:dyDescent="0.25">
      <c r="D4604" s="64"/>
      <c r="L4604" s="64"/>
    </row>
    <row r="4605" spans="4:12" x14ac:dyDescent="0.25">
      <c r="D4605" s="64"/>
      <c r="L4605" s="64"/>
    </row>
    <row r="4606" spans="4:12" x14ac:dyDescent="0.25">
      <c r="D4606" s="64"/>
      <c r="L4606" s="64"/>
    </row>
    <row r="4607" spans="4:12" x14ac:dyDescent="0.25">
      <c r="D4607" s="64"/>
      <c r="L4607" s="64"/>
    </row>
    <row r="4608" spans="4:12" x14ac:dyDescent="0.25">
      <c r="D4608" s="64"/>
      <c r="L4608" s="64"/>
    </row>
    <row r="4609" spans="4:12" x14ac:dyDescent="0.25">
      <c r="D4609" s="64"/>
      <c r="L4609" s="64"/>
    </row>
    <row r="4610" spans="4:12" x14ac:dyDescent="0.25">
      <c r="D4610" s="64"/>
      <c r="L4610" s="64"/>
    </row>
    <row r="4611" spans="4:12" x14ac:dyDescent="0.25">
      <c r="D4611" s="64"/>
      <c r="L4611" s="64"/>
    </row>
    <row r="4612" spans="4:12" x14ac:dyDescent="0.25">
      <c r="D4612" s="64"/>
      <c r="L4612" s="64"/>
    </row>
    <row r="4613" spans="4:12" x14ac:dyDescent="0.25">
      <c r="D4613" s="64"/>
      <c r="L4613" s="64"/>
    </row>
    <row r="4614" spans="4:12" x14ac:dyDescent="0.25">
      <c r="D4614" s="64"/>
      <c r="L4614" s="64"/>
    </row>
    <row r="4615" spans="4:12" x14ac:dyDescent="0.25">
      <c r="D4615" s="64"/>
      <c r="L4615" s="64"/>
    </row>
    <row r="4616" spans="4:12" x14ac:dyDescent="0.25">
      <c r="D4616" s="64"/>
      <c r="L4616" s="64"/>
    </row>
    <row r="4617" spans="4:12" x14ac:dyDescent="0.25">
      <c r="D4617" s="64"/>
      <c r="L4617" s="64"/>
    </row>
    <row r="4618" spans="4:12" x14ac:dyDescent="0.25">
      <c r="D4618" s="64"/>
      <c r="L4618" s="64"/>
    </row>
    <row r="4619" spans="4:12" x14ac:dyDescent="0.25">
      <c r="D4619" s="64"/>
      <c r="L4619" s="64"/>
    </row>
    <row r="4620" spans="4:12" x14ac:dyDescent="0.25">
      <c r="D4620" s="64"/>
      <c r="L4620" s="64"/>
    </row>
    <row r="4621" spans="4:12" x14ac:dyDescent="0.25">
      <c r="D4621" s="64"/>
      <c r="L4621" s="64"/>
    </row>
    <row r="4622" spans="4:12" x14ac:dyDescent="0.25">
      <c r="D4622" s="64"/>
      <c r="L4622" s="64"/>
    </row>
    <row r="4623" spans="4:12" x14ac:dyDescent="0.25">
      <c r="D4623" s="64"/>
      <c r="L4623" s="64"/>
    </row>
    <row r="4624" spans="4:12" x14ac:dyDescent="0.25">
      <c r="D4624" s="64"/>
      <c r="L4624" s="64"/>
    </row>
    <row r="4625" spans="4:12" x14ac:dyDescent="0.25">
      <c r="D4625" s="64"/>
      <c r="L4625" s="64"/>
    </row>
    <row r="4626" spans="4:12" x14ac:dyDescent="0.25">
      <c r="D4626" s="64"/>
      <c r="L4626" s="64"/>
    </row>
    <row r="4627" spans="4:12" x14ac:dyDescent="0.25">
      <c r="D4627" s="64"/>
      <c r="L4627" s="64"/>
    </row>
    <row r="4628" spans="4:12" x14ac:dyDescent="0.25">
      <c r="D4628" s="64"/>
      <c r="L4628" s="64"/>
    </row>
    <row r="4629" spans="4:12" x14ac:dyDescent="0.25">
      <c r="D4629" s="64"/>
      <c r="L4629" s="64"/>
    </row>
    <row r="4630" spans="4:12" x14ac:dyDescent="0.25">
      <c r="D4630" s="64"/>
      <c r="L4630" s="64"/>
    </row>
    <row r="4631" spans="4:12" x14ac:dyDescent="0.25">
      <c r="D4631" s="64"/>
      <c r="L4631" s="64"/>
    </row>
    <row r="4632" spans="4:12" x14ac:dyDescent="0.25">
      <c r="D4632" s="64"/>
      <c r="L4632" s="64"/>
    </row>
    <row r="4633" spans="4:12" x14ac:dyDescent="0.25">
      <c r="D4633" s="64"/>
      <c r="L4633" s="64"/>
    </row>
    <row r="4634" spans="4:12" x14ac:dyDescent="0.25">
      <c r="D4634" s="64"/>
      <c r="L4634" s="64"/>
    </row>
    <row r="4635" spans="4:12" x14ac:dyDescent="0.25">
      <c r="D4635" s="64"/>
      <c r="L4635" s="64"/>
    </row>
    <row r="4636" spans="4:12" x14ac:dyDescent="0.25">
      <c r="D4636" s="64"/>
      <c r="L4636" s="64"/>
    </row>
    <row r="4637" spans="4:12" x14ac:dyDescent="0.25">
      <c r="D4637" s="64"/>
      <c r="L4637" s="64"/>
    </row>
    <row r="4638" spans="4:12" x14ac:dyDescent="0.25">
      <c r="D4638" s="64"/>
      <c r="L4638" s="64"/>
    </row>
    <row r="4639" spans="4:12" x14ac:dyDescent="0.25">
      <c r="D4639" s="64"/>
      <c r="L4639" s="64"/>
    </row>
    <row r="4640" spans="4:12" x14ac:dyDescent="0.25">
      <c r="D4640" s="64"/>
      <c r="L4640" s="64"/>
    </row>
    <row r="4641" spans="4:12" x14ac:dyDescent="0.25">
      <c r="D4641" s="64"/>
      <c r="L4641" s="64"/>
    </row>
    <row r="4642" spans="4:12" x14ac:dyDescent="0.25">
      <c r="D4642" s="64"/>
      <c r="L4642" s="64"/>
    </row>
    <row r="4643" spans="4:12" x14ac:dyDescent="0.25">
      <c r="D4643" s="64"/>
      <c r="L4643" s="64"/>
    </row>
    <row r="4644" spans="4:12" x14ac:dyDescent="0.25">
      <c r="D4644" s="64"/>
      <c r="L4644" s="64"/>
    </row>
    <row r="4645" spans="4:12" x14ac:dyDescent="0.25">
      <c r="D4645" s="64"/>
      <c r="L4645" s="64"/>
    </row>
    <row r="4646" spans="4:12" x14ac:dyDescent="0.25">
      <c r="D4646" s="64"/>
      <c r="L4646" s="64"/>
    </row>
    <row r="4647" spans="4:12" x14ac:dyDescent="0.25">
      <c r="D4647" s="64"/>
      <c r="L4647" s="64"/>
    </row>
    <row r="4648" spans="4:12" x14ac:dyDescent="0.25">
      <c r="D4648" s="64"/>
      <c r="L4648" s="64"/>
    </row>
    <row r="4649" spans="4:12" x14ac:dyDescent="0.25">
      <c r="D4649" s="64"/>
      <c r="L4649" s="64"/>
    </row>
    <row r="4650" spans="4:12" x14ac:dyDescent="0.25">
      <c r="D4650" s="64"/>
      <c r="L4650" s="64"/>
    </row>
    <row r="4651" spans="4:12" x14ac:dyDescent="0.25">
      <c r="D4651" s="64"/>
      <c r="L4651" s="64"/>
    </row>
    <row r="4652" spans="4:12" x14ac:dyDescent="0.25">
      <c r="D4652" s="64"/>
      <c r="L4652" s="64"/>
    </row>
    <row r="4653" spans="4:12" x14ac:dyDescent="0.25">
      <c r="D4653" s="64"/>
      <c r="L4653" s="64"/>
    </row>
    <row r="4654" spans="4:12" x14ac:dyDescent="0.25">
      <c r="D4654" s="64"/>
      <c r="L4654" s="64"/>
    </row>
    <row r="4655" spans="4:12" x14ac:dyDescent="0.25">
      <c r="D4655" s="64"/>
      <c r="L4655" s="64"/>
    </row>
    <row r="4656" spans="4:12" x14ac:dyDescent="0.25">
      <c r="D4656" s="64"/>
      <c r="L4656" s="64"/>
    </row>
    <row r="4657" spans="4:12" x14ac:dyDescent="0.25">
      <c r="D4657" s="64"/>
      <c r="L4657" s="64"/>
    </row>
    <row r="4658" spans="4:12" x14ac:dyDescent="0.25">
      <c r="D4658" s="64"/>
      <c r="L4658" s="64"/>
    </row>
    <row r="4659" spans="4:12" x14ac:dyDescent="0.25">
      <c r="D4659" s="64"/>
      <c r="L4659" s="64"/>
    </row>
    <row r="4660" spans="4:12" x14ac:dyDescent="0.25">
      <c r="D4660" s="64"/>
      <c r="L4660" s="64"/>
    </row>
    <row r="4661" spans="4:12" x14ac:dyDescent="0.25">
      <c r="D4661" s="64"/>
      <c r="L4661" s="64"/>
    </row>
    <row r="4662" spans="4:12" x14ac:dyDescent="0.25">
      <c r="D4662" s="64"/>
      <c r="L4662" s="64"/>
    </row>
    <row r="4663" spans="4:12" x14ac:dyDescent="0.25">
      <c r="D4663" s="64"/>
      <c r="L4663" s="64"/>
    </row>
    <row r="4664" spans="4:12" x14ac:dyDescent="0.25">
      <c r="L4664" s="64"/>
    </row>
    <row r="4665" spans="4:12" x14ac:dyDescent="0.25">
      <c r="L4665" s="64"/>
    </row>
    <row r="4666" spans="4:12" x14ac:dyDescent="0.25">
      <c r="L4666" s="64"/>
    </row>
    <row r="4667" spans="4:12" x14ac:dyDescent="0.25">
      <c r="L4667" s="64"/>
    </row>
    <row r="4668" spans="4:12" x14ac:dyDescent="0.25">
      <c r="L4668" s="64"/>
    </row>
    <row r="4669" spans="4:12" x14ac:dyDescent="0.25">
      <c r="L4669" s="64"/>
    </row>
    <row r="4670" spans="4:12" x14ac:dyDescent="0.25">
      <c r="L4670" s="64"/>
    </row>
    <row r="4671" spans="4:12" x14ac:dyDescent="0.25">
      <c r="L4671" s="64"/>
    </row>
    <row r="4672" spans="4:12" x14ac:dyDescent="0.25">
      <c r="L4672" s="64"/>
    </row>
    <row r="4673" spans="12:12" x14ac:dyDescent="0.25">
      <c r="L4673" s="64"/>
    </row>
    <row r="4674" spans="12:12" x14ac:dyDescent="0.25">
      <c r="L4674" s="64"/>
    </row>
    <row r="4675" spans="12:12" x14ac:dyDescent="0.25">
      <c r="L4675" s="64"/>
    </row>
    <row r="4676" spans="12:12" x14ac:dyDescent="0.25">
      <c r="L4676" s="64"/>
    </row>
    <row r="4677" spans="12:12" x14ac:dyDescent="0.25">
      <c r="L4677" s="64"/>
    </row>
    <row r="4678" spans="12:12" x14ac:dyDescent="0.25">
      <c r="L4678" s="64"/>
    </row>
    <row r="4679" spans="12:12" x14ac:dyDescent="0.25">
      <c r="L4679" s="64"/>
    </row>
    <row r="4680" spans="12:12" x14ac:dyDescent="0.25">
      <c r="L4680" s="64"/>
    </row>
    <row r="4681" spans="12:12" x14ac:dyDescent="0.25">
      <c r="L4681" s="64"/>
    </row>
    <row r="4682" spans="12:12" x14ac:dyDescent="0.25">
      <c r="L4682" s="64"/>
    </row>
    <row r="4683" spans="12:12" x14ac:dyDescent="0.25">
      <c r="L4683" s="64"/>
    </row>
    <row r="4684" spans="12:12" x14ac:dyDescent="0.25">
      <c r="L4684" s="64"/>
    </row>
    <row r="4685" spans="12:12" x14ac:dyDescent="0.25">
      <c r="L4685" s="64"/>
    </row>
    <row r="4686" spans="12:12" x14ac:dyDescent="0.25">
      <c r="L4686" s="64"/>
    </row>
    <row r="4687" spans="12:12" x14ac:dyDescent="0.25">
      <c r="L4687" s="64"/>
    </row>
    <row r="4688" spans="12:12" x14ac:dyDescent="0.25">
      <c r="L4688" s="64"/>
    </row>
    <row r="4689" spans="12:12" x14ac:dyDescent="0.25">
      <c r="L4689" s="64"/>
    </row>
    <row r="4690" spans="12:12" x14ac:dyDescent="0.25">
      <c r="L4690" s="64"/>
    </row>
    <row r="4691" spans="12:12" x14ac:dyDescent="0.25">
      <c r="L4691" s="64"/>
    </row>
    <row r="4692" spans="12:12" x14ac:dyDescent="0.25">
      <c r="L4692" s="64"/>
    </row>
    <row r="4693" spans="12:12" x14ac:dyDescent="0.25">
      <c r="L4693" s="64"/>
    </row>
    <row r="4694" spans="12:12" x14ac:dyDescent="0.25">
      <c r="L4694" s="64"/>
    </row>
    <row r="4695" spans="12:12" x14ac:dyDescent="0.25">
      <c r="L4695" s="64"/>
    </row>
    <row r="4696" spans="12:12" x14ac:dyDescent="0.25">
      <c r="L4696" s="64"/>
    </row>
    <row r="4697" spans="12:12" x14ac:dyDescent="0.25">
      <c r="L4697" s="64"/>
    </row>
    <row r="4698" spans="12:12" x14ac:dyDescent="0.25">
      <c r="L4698" s="64"/>
    </row>
    <row r="4699" spans="12:12" x14ac:dyDescent="0.25">
      <c r="L4699" s="64"/>
    </row>
    <row r="4700" spans="12:12" x14ac:dyDescent="0.25">
      <c r="L4700" s="64"/>
    </row>
    <row r="4701" spans="12:12" x14ac:dyDescent="0.25">
      <c r="L4701" s="64"/>
    </row>
    <row r="4702" spans="12:12" x14ac:dyDescent="0.25">
      <c r="L4702" s="64"/>
    </row>
    <row r="4703" spans="12:12" x14ac:dyDescent="0.25">
      <c r="L4703" s="64"/>
    </row>
    <row r="4704" spans="12:12" x14ac:dyDescent="0.25">
      <c r="L4704" s="64"/>
    </row>
    <row r="4705" spans="12:12" x14ac:dyDescent="0.25">
      <c r="L4705" s="64"/>
    </row>
    <row r="4706" spans="12:12" x14ac:dyDescent="0.25">
      <c r="L4706" s="64"/>
    </row>
    <row r="4707" spans="12:12" x14ac:dyDescent="0.25">
      <c r="L4707" s="64"/>
    </row>
    <row r="4708" spans="12:12" x14ac:dyDescent="0.25">
      <c r="L4708" s="64"/>
    </row>
    <row r="4709" spans="12:12" x14ac:dyDescent="0.25">
      <c r="L4709" s="64"/>
    </row>
    <row r="4710" spans="12:12" x14ac:dyDescent="0.25">
      <c r="L4710" s="64"/>
    </row>
    <row r="4711" spans="12:12" x14ac:dyDescent="0.25">
      <c r="L4711" s="64"/>
    </row>
    <row r="4712" spans="12:12" x14ac:dyDescent="0.25">
      <c r="L4712" s="64"/>
    </row>
    <row r="4713" spans="12:12" x14ac:dyDescent="0.25">
      <c r="L4713" s="64"/>
    </row>
    <row r="4714" spans="12:12" x14ac:dyDescent="0.25">
      <c r="L4714" s="64"/>
    </row>
    <row r="4715" spans="12:12" x14ac:dyDescent="0.25">
      <c r="L4715" s="64"/>
    </row>
    <row r="4716" spans="12:12" x14ac:dyDescent="0.25">
      <c r="L4716" s="64"/>
    </row>
    <row r="4717" spans="12:12" x14ac:dyDescent="0.25">
      <c r="L4717" s="64"/>
    </row>
    <row r="4718" spans="12:12" x14ac:dyDescent="0.25">
      <c r="L4718" s="64"/>
    </row>
    <row r="4719" spans="12:12" x14ac:dyDescent="0.25">
      <c r="L4719" s="64"/>
    </row>
    <row r="4720" spans="12:12" x14ac:dyDescent="0.25">
      <c r="L4720" s="64"/>
    </row>
    <row r="4721" spans="12:12" x14ac:dyDescent="0.25">
      <c r="L4721" s="64"/>
    </row>
    <row r="4722" spans="12:12" x14ac:dyDescent="0.25">
      <c r="L4722" s="64"/>
    </row>
    <row r="4723" spans="12:12" x14ac:dyDescent="0.25">
      <c r="L4723" s="64"/>
    </row>
    <row r="4724" spans="12:12" x14ac:dyDescent="0.25">
      <c r="L4724" s="64"/>
    </row>
    <row r="4725" spans="12:12" x14ac:dyDescent="0.25">
      <c r="L4725" s="64"/>
    </row>
    <row r="4726" spans="12:12" x14ac:dyDescent="0.25">
      <c r="L4726" s="64"/>
    </row>
    <row r="4727" spans="12:12" x14ac:dyDescent="0.25">
      <c r="L4727" s="64"/>
    </row>
    <row r="4728" spans="12:12" x14ac:dyDescent="0.25">
      <c r="L4728" s="64"/>
    </row>
    <row r="4729" spans="12:12" x14ac:dyDescent="0.25">
      <c r="L4729" s="64"/>
    </row>
    <row r="4730" spans="12:12" x14ac:dyDescent="0.25">
      <c r="L4730" s="64"/>
    </row>
    <row r="4731" spans="12:12" x14ac:dyDescent="0.25">
      <c r="L4731" s="64"/>
    </row>
    <row r="4732" spans="12:12" x14ac:dyDescent="0.25">
      <c r="L4732" s="64"/>
    </row>
    <row r="4733" spans="12:12" x14ac:dyDescent="0.25">
      <c r="L4733" s="64"/>
    </row>
    <row r="4734" spans="12:12" x14ac:dyDescent="0.25">
      <c r="L4734" s="64"/>
    </row>
    <row r="4735" spans="12:12" x14ac:dyDescent="0.25">
      <c r="L4735" s="64"/>
    </row>
    <row r="4736" spans="12:12" x14ac:dyDescent="0.25">
      <c r="L4736" s="64"/>
    </row>
    <row r="4737" spans="12:12" x14ac:dyDescent="0.25">
      <c r="L4737" s="64"/>
    </row>
    <row r="4738" spans="12:12" x14ac:dyDescent="0.25">
      <c r="L4738" s="64"/>
    </row>
    <row r="4739" spans="12:12" x14ac:dyDescent="0.25">
      <c r="L4739" s="64"/>
    </row>
    <row r="4740" spans="12:12" x14ac:dyDescent="0.25">
      <c r="L4740" s="64"/>
    </row>
    <row r="4741" spans="12:12" x14ac:dyDescent="0.25">
      <c r="L4741" s="64"/>
    </row>
    <row r="4742" spans="12:12" x14ac:dyDescent="0.25">
      <c r="L4742" s="64"/>
    </row>
    <row r="4743" spans="12:12" x14ac:dyDescent="0.25">
      <c r="L4743" s="64"/>
    </row>
    <row r="4744" spans="12:12" x14ac:dyDescent="0.25">
      <c r="L4744" s="64"/>
    </row>
    <row r="4745" spans="12:12" x14ac:dyDescent="0.25">
      <c r="L4745" s="64"/>
    </row>
    <row r="4746" spans="12:12" x14ac:dyDescent="0.25">
      <c r="L4746" s="64"/>
    </row>
    <row r="4747" spans="12:12" x14ac:dyDescent="0.25">
      <c r="L4747" s="64"/>
    </row>
    <row r="4748" spans="12:12" x14ac:dyDescent="0.25">
      <c r="L4748" s="64"/>
    </row>
    <row r="4749" spans="12:12" x14ac:dyDescent="0.25">
      <c r="L4749" s="64"/>
    </row>
    <row r="4750" spans="12:12" x14ac:dyDescent="0.25">
      <c r="L4750" s="64"/>
    </row>
    <row r="4751" spans="12:12" x14ac:dyDescent="0.25">
      <c r="L4751" s="64"/>
    </row>
    <row r="4752" spans="12:12" x14ac:dyDescent="0.25">
      <c r="L4752" s="64"/>
    </row>
    <row r="4753" spans="12:12" x14ac:dyDescent="0.25">
      <c r="L4753" s="64"/>
    </row>
    <row r="4754" spans="12:12" x14ac:dyDescent="0.25">
      <c r="L4754" s="64"/>
    </row>
    <row r="4755" spans="12:12" x14ac:dyDescent="0.25">
      <c r="L4755" s="64"/>
    </row>
    <row r="4756" spans="12:12" x14ac:dyDescent="0.25">
      <c r="L4756" s="64"/>
    </row>
    <row r="4757" spans="12:12" x14ac:dyDescent="0.25">
      <c r="L4757" s="64"/>
    </row>
    <row r="4758" spans="12:12" x14ac:dyDescent="0.25">
      <c r="L4758" s="64"/>
    </row>
    <row r="4759" spans="12:12" x14ac:dyDescent="0.25">
      <c r="L4759" s="64"/>
    </row>
    <row r="4760" spans="12:12" x14ac:dyDescent="0.25">
      <c r="L4760" s="64"/>
    </row>
    <row r="4761" spans="12:12" x14ac:dyDescent="0.25">
      <c r="L4761" s="64"/>
    </row>
    <row r="4762" spans="12:12" x14ac:dyDescent="0.25">
      <c r="L4762" s="64"/>
    </row>
    <row r="4763" spans="12:12" x14ac:dyDescent="0.25">
      <c r="L4763" s="64"/>
    </row>
    <row r="4764" spans="12:12" x14ac:dyDescent="0.25">
      <c r="L4764" s="64"/>
    </row>
    <row r="4765" spans="12:12" x14ac:dyDescent="0.25">
      <c r="L4765" s="64"/>
    </row>
    <row r="4766" spans="12:12" x14ac:dyDescent="0.25">
      <c r="L4766" s="64"/>
    </row>
    <row r="4767" spans="12:12" x14ac:dyDescent="0.25">
      <c r="L4767" s="64"/>
    </row>
    <row r="4768" spans="12:12" x14ac:dyDescent="0.25">
      <c r="L4768" s="64"/>
    </row>
    <row r="4769" spans="12:12" x14ac:dyDescent="0.25">
      <c r="L4769" s="64"/>
    </row>
    <row r="4770" spans="12:12" x14ac:dyDescent="0.25">
      <c r="L4770" s="64"/>
    </row>
    <row r="4771" spans="12:12" x14ac:dyDescent="0.25">
      <c r="L4771" s="64"/>
    </row>
    <row r="4772" spans="12:12" x14ac:dyDescent="0.25">
      <c r="L4772" s="64"/>
    </row>
    <row r="4773" spans="12:12" x14ac:dyDescent="0.25">
      <c r="L4773" s="64"/>
    </row>
    <row r="4774" spans="12:12" x14ac:dyDescent="0.25">
      <c r="L4774" s="64"/>
    </row>
    <row r="4775" spans="12:12" x14ac:dyDescent="0.25">
      <c r="L4775" s="64"/>
    </row>
    <row r="4776" spans="12:12" x14ac:dyDescent="0.25">
      <c r="L4776" s="64"/>
    </row>
    <row r="4777" spans="12:12" x14ac:dyDescent="0.25">
      <c r="L4777" s="64"/>
    </row>
    <row r="4778" spans="12:12" x14ac:dyDescent="0.25">
      <c r="L4778" s="64"/>
    </row>
    <row r="4779" spans="12:12" x14ac:dyDescent="0.25">
      <c r="L4779" s="64"/>
    </row>
    <row r="4780" spans="12:12" x14ac:dyDescent="0.25">
      <c r="L4780" s="64"/>
    </row>
    <row r="4781" spans="12:12" x14ac:dyDescent="0.25">
      <c r="L4781" s="64"/>
    </row>
    <row r="4782" spans="12:12" x14ac:dyDescent="0.25">
      <c r="L4782" s="64"/>
    </row>
    <row r="4783" spans="12:12" x14ac:dyDescent="0.25">
      <c r="L4783" s="64"/>
    </row>
    <row r="4784" spans="12:12" x14ac:dyDescent="0.25">
      <c r="L4784" s="64"/>
    </row>
    <row r="4785" spans="12:12" x14ac:dyDescent="0.25">
      <c r="L4785" s="64"/>
    </row>
    <row r="4786" spans="12:12" x14ac:dyDescent="0.25">
      <c r="L4786" s="64"/>
    </row>
    <row r="4787" spans="12:12" x14ac:dyDescent="0.25">
      <c r="L4787" s="64"/>
    </row>
    <row r="4788" spans="12:12" x14ac:dyDescent="0.25">
      <c r="L4788" s="64"/>
    </row>
    <row r="4789" spans="12:12" x14ac:dyDescent="0.25">
      <c r="L4789" s="64"/>
    </row>
    <row r="4790" spans="12:12" x14ac:dyDescent="0.25">
      <c r="L4790" s="64"/>
    </row>
    <row r="4791" spans="12:12" x14ac:dyDescent="0.25">
      <c r="L4791" s="64"/>
    </row>
    <row r="4792" spans="12:12" x14ac:dyDescent="0.25">
      <c r="L4792" s="64"/>
    </row>
    <row r="4793" spans="12:12" x14ac:dyDescent="0.25">
      <c r="L4793" s="64"/>
    </row>
    <row r="4794" spans="12:12" x14ac:dyDescent="0.25">
      <c r="L4794" s="64"/>
    </row>
    <row r="4795" spans="12:12" x14ac:dyDescent="0.25">
      <c r="L4795" s="64"/>
    </row>
    <row r="4796" spans="12:12" x14ac:dyDescent="0.25">
      <c r="L4796" s="64"/>
    </row>
    <row r="4797" spans="12:12" x14ac:dyDescent="0.25">
      <c r="L4797" s="64"/>
    </row>
    <row r="4798" spans="12:12" x14ac:dyDescent="0.25">
      <c r="L4798" s="64"/>
    </row>
    <row r="4799" spans="12:12" x14ac:dyDescent="0.25">
      <c r="L4799" s="64"/>
    </row>
    <row r="4800" spans="12:12" x14ac:dyDescent="0.25">
      <c r="L4800" s="64"/>
    </row>
    <row r="4801" spans="12:12" x14ac:dyDescent="0.25">
      <c r="L4801" s="64"/>
    </row>
    <row r="4802" spans="12:12" x14ac:dyDescent="0.25">
      <c r="L4802" s="64"/>
    </row>
    <row r="4803" spans="12:12" x14ac:dyDescent="0.25">
      <c r="L4803" s="64"/>
    </row>
  </sheetData>
  <sortState xmlns:xlrd2="http://schemas.microsoft.com/office/spreadsheetml/2017/richdata2" ref="A44:E3104">
    <sortCondition ref="A44:A3104"/>
    <sortCondition ref="B44:B3104"/>
    <sortCondition ref="C44:C3104"/>
    <sortCondition ref="D44:D3104"/>
  </sortState>
  <mergeCells count="5">
    <mergeCell ref="O13:O14"/>
    <mergeCell ref="B6:G6"/>
    <mergeCell ref="I6:R6"/>
    <mergeCell ref="B2:F2"/>
    <mergeCell ref="H2:I2"/>
  </mergeCells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FC7134"/>
  <sheetViews>
    <sheetView workbookViewId="0">
      <selection sqref="A1:FC6409"/>
    </sheetView>
  </sheetViews>
  <sheetFormatPr defaultRowHeight="12.5" x14ac:dyDescent="0.25"/>
  <cols>
    <col min="1" max="1" width="9.453125" bestFit="1" customWidth="1"/>
    <col min="2" max="2" width="15.54296875" customWidth="1"/>
    <col min="3" max="3" width="20.7265625" bestFit="1" customWidth="1"/>
    <col min="4" max="4" width="10.1796875" style="13" bestFit="1" customWidth="1"/>
    <col min="5" max="5" width="8.1796875" style="25" bestFit="1" customWidth="1"/>
    <col min="6" max="6" width="7.453125" bestFit="1" customWidth="1"/>
    <col min="7" max="7" width="11" bestFit="1" customWidth="1"/>
    <col min="8" max="8" width="10.26953125" bestFit="1" customWidth="1"/>
    <col min="9" max="9" width="13.54296875" bestFit="1" customWidth="1"/>
    <col min="10" max="10" width="8.7265625" bestFit="1" customWidth="1"/>
    <col min="11" max="14" width="7.453125" bestFit="1" customWidth="1"/>
    <col min="15" max="15" width="7.54296875" bestFit="1" customWidth="1"/>
    <col min="16" max="16" width="7.453125" bestFit="1" customWidth="1"/>
    <col min="17" max="17" width="7.54296875" bestFit="1" customWidth="1"/>
    <col min="18" max="19" width="7.453125" bestFit="1" customWidth="1"/>
    <col min="20" max="34" width="8.453125" bestFit="1" customWidth="1"/>
    <col min="35" max="42" width="12.81640625" customWidth="1"/>
    <col min="43" max="43" width="13" bestFit="1" customWidth="1"/>
    <col min="44" max="57" width="14" customWidth="1"/>
    <col min="58" max="58" width="14.1796875" bestFit="1" customWidth="1"/>
    <col min="59" max="66" width="12.81640625" customWidth="1"/>
    <col min="67" max="67" width="13" bestFit="1" customWidth="1"/>
    <col min="68" max="81" width="14" customWidth="1"/>
    <col min="82" max="82" width="14.1796875" bestFit="1" customWidth="1"/>
    <col min="83" max="90" width="12.81640625" customWidth="1"/>
    <col min="91" max="91" width="13" bestFit="1" customWidth="1"/>
    <col min="92" max="105" width="14" customWidth="1"/>
    <col min="106" max="106" width="14.1796875" bestFit="1" customWidth="1"/>
    <col min="107" max="114" width="12.81640625" customWidth="1"/>
    <col min="115" max="115" width="13" bestFit="1" customWidth="1"/>
    <col min="116" max="129" width="14" customWidth="1"/>
    <col min="130" max="130" width="14.1796875" bestFit="1" customWidth="1"/>
    <col min="131" max="138" width="12.81640625" customWidth="1"/>
    <col min="139" max="139" width="13" bestFit="1" customWidth="1"/>
    <col min="140" max="153" width="14" customWidth="1"/>
    <col min="154" max="154" width="14.1796875" bestFit="1" customWidth="1"/>
    <col min="155" max="159" width="8.81640625" bestFit="1" customWidth="1"/>
  </cols>
  <sheetData>
    <row r="1" spans="1:159" x14ac:dyDescent="0.25">
      <c r="A1" s="2" t="s">
        <v>33</v>
      </c>
      <c r="B1" t="s">
        <v>34</v>
      </c>
      <c r="C1" t="s">
        <v>39</v>
      </c>
      <c r="D1" s="13" t="s">
        <v>16</v>
      </c>
      <c r="E1" s="25" t="s">
        <v>88</v>
      </c>
      <c r="F1" s="1" t="s">
        <v>89</v>
      </c>
      <c r="G1" s="1" t="s">
        <v>90</v>
      </c>
      <c r="H1" s="1" t="s">
        <v>91</v>
      </c>
      <c r="I1" t="s">
        <v>92</v>
      </c>
      <c r="J1" t="s">
        <v>93</v>
      </c>
      <c r="K1" t="s">
        <v>94</v>
      </c>
      <c r="L1" t="s">
        <v>95</v>
      </c>
      <c r="M1" t="s">
        <v>96</v>
      </c>
      <c r="N1" t="s">
        <v>97</v>
      </c>
      <c r="O1" t="s">
        <v>98</v>
      </c>
      <c r="P1" t="s">
        <v>99</v>
      </c>
      <c r="Q1" t="s">
        <v>100</v>
      </c>
      <c r="R1" t="s">
        <v>101</v>
      </c>
      <c r="S1" t="s">
        <v>102</v>
      </c>
      <c r="T1" t="s">
        <v>103</v>
      </c>
      <c r="U1" t="s">
        <v>104</v>
      </c>
      <c r="V1" t="s">
        <v>105</v>
      </c>
      <c r="W1" t="s">
        <v>106</v>
      </c>
      <c r="X1" t="s">
        <v>107</v>
      </c>
      <c r="Y1" t="s">
        <v>108</v>
      </c>
      <c r="Z1" t="s">
        <v>109</v>
      </c>
      <c r="AA1" t="s">
        <v>110</v>
      </c>
      <c r="AB1" t="s">
        <v>111</v>
      </c>
      <c r="AC1" t="s">
        <v>112</v>
      </c>
      <c r="AD1" t="s">
        <v>113</v>
      </c>
      <c r="AE1" t="s">
        <v>114</v>
      </c>
      <c r="AF1" t="s">
        <v>115</v>
      </c>
      <c r="AG1" t="s">
        <v>116</v>
      </c>
      <c r="AH1" t="s">
        <v>117</v>
      </c>
      <c r="AI1" t="s">
        <v>173</v>
      </c>
      <c r="AJ1" t="s">
        <v>174</v>
      </c>
      <c r="AK1" t="s">
        <v>175</v>
      </c>
      <c r="AL1" t="s">
        <v>176</v>
      </c>
      <c r="AM1" t="s">
        <v>177</v>
      </c>
      <c r="AN1" t="s">
        <v>178</v>
      </c>
      <c r="AO1" t="s">
        <v>179</v>
      </c>
      <c r="AP1" t="s">
        <v>180</v>
      </c>
      <c r="AQ1" t="s">
        <v>181</v>
      </c>
      <c r="AR1" t="s">
        <v>182</v>
      </c>
      <c r="AS1" t="s">
        <v>183</v>
      </c>
      <c r="AT1" t="s">
        <v>184</v>
      </c>
      <c r="AU1" t="s">
        <v>185</v>
      </c>
      <c r="AV1" t="s">
        <v>186</v>
      </c>
      <c r="AW1" t="s">
        <v>187</v>
      </c>
      <c r="AX1" t="s">
        <v>188</v>
      </c>
      <c r="AY1" t="s">
        <v>189</v>
      </c>
      <c r="AZ1" t="s">
        <v>190</v>
      </c>
      <c r="BA1" t="s">
        <v>191</v>
      </c>
      <c r="BB1" t="s">
        <v>192</v>
      </c>
      <c r="BC1" t="s">
        <v>193</v>
      </c>
      <c r="BD1" t="s">
        <v>194</v>
      </c>
      <c r="BE1" t="s">
        <v>195</v>
      </c>
      <c r="BF1" t="s">
        <v>196</v>
      </c>
      <c r="BG1" t="s">
        <v>118</v>
      </c>
      <c r="BH1" t="s">
        <v>119</v>
      </c>
      <c r="BI1" t="s">
        <v>120</v>
      </c>
      <c r="BJ1" t="s">
        <v>121</v>
      </c>
      <c r="BK1" t="s">
        <v>122</v>
      </c>
      <c r="BL1" t="s">
        <v>123</v>
      </c>
      <c r="BM1" t="s">
        <v>124</v>
      </c>
      <c r="BN1" t="s">
        <v>125</v>
      </c>
      <c r="BO1" t="s">
        <v>126</v>
      </c>
      <c r="BP1" t="s">
        <v>127</v>
      </c>
      <c r="BQ1" t="s">
        <v>128</v>
      </c>
      <c r="BR1" t="s">
        <v>129</v>
      </c>
      <c r="BS1" t="s">
        <v>130</v>
      </c>
      <c r="BT1" t="s">
        <v>131</v>
      </c>
      <c r="BU1" t="s">
        <v>132</v>
      </c>
      <c r="BV1" t="s">
        <v>133</v>
      </c>
      <c r="BW1" t="s">
        <v>134</v>
      </c>
      <c r="BX1" t="s">
        <v>135</v>
      </c>
      <c r="BY1" t="s">
        <v>136</v>
      </c>
      <c r="BZ1" t="s">
        <v>137</v>
      </c>
      <c r="CA1" t="s">
        <v>138</v>
      </c>
      <c r="CB1" t="s">
        <v>139</v>
      </c>
      <c r="CC1" t="s">
        <v>140</v>
      </c>
      <c r="CD1" t="s">
        <v>141</v>
      </c>
      <c r="CE1" t="s">
        <v>197</v>
      </c>
      <c r="CF1" t="s">
        <v>198</v>
      </c>
      <c r="CG1" t="s">
        <v>199</v>
      </c>
      <c r="CH1" t="s">
        <v>200</v>
      </c>
      <c r="CI1" t="s">
        <v>201</v>
      </c>
      <c r="CJ1" t="s">
        <v>202</v>
      </c>
      <c r="CK1" t="s">
        <v>203</v>
      </c>
      <c r="CL1" t="s">
        <v>204</v>
      </c>
      <c r="CM1" t="s">
        <v>205</v>
      </c>
      <c r="CN1" t="s">
        <v>206</v>
      </c>
      <c r="CO1" t="s">
        <v>207</v>
      </c>
      <c r="CP1" t="s">
        <v>208</v>
      </c>
      <c r="CQ1" t="s">
        <v>209</v>
      </c>
      <c r="CR1" t="s">
        <v>210</v>
      </c>
      <c r="CS1" t="s">
        <v>211</v>
      </c>
      <c r="CT1" t="s">
        <v>212</v>
      </c>
      <c r="CU1" t="s">
        <v>213</v>
      </c>
      <c r="CV1" t="s">
        <v>214</v>
      </c>
      <c r="CW1" t="s">
        <v>215</v>
      </c>
      <c r="CX1" t="s">
        <v>216</v>
      </c>
      <c r="CY1" t="s">
        <v>217</v>
      </c>
      <c r="CZ1" t="s">
        <v>218</v>
      </c>
      <c r="DA1" t="s">
        <v>219</v>
      </c>
      <c r="DB1" t="s">
        <v>220</v>
      </c>
      <c r="DC1" t="s">
        <v>221</v>
      </c>
      <c r="DD1" t="s">
        <v>222</v>
      </c>
      <c r="DE1" t="s">
        <v>223</v>
      </c>
      <c r="DF1" t="s">
        <v>224</v>
      </c>
      <c r="DG1" t="s">
        <v>225</v>
      </c>
      <c r="DH1" t="s">
        <v>226</v>
      </c>
      <c r="DI1" t="s">
        <v>227</v>
      </c>
      <c r="DJ1" t="s">
        <v>228</v>
      </c>
      <c r="DK1" t="s">
        <v>229</v>
      </c>
      <c r="DL1" t="s">
        <v>230</v>
      </c>
      <c r="DM1" t="s">
        <v>231</v>
      </c>
      <c r="DN1" t="s">
        <v>232</v>
      </c>
      <c r="DO1" t="s">
        <v>233</v>
      </c>
      <c r="DP1" t="s">
        <v>234</v>
      </c>
      <c r="DQ1" t="s">
        <v>235</v>
      </c>
      <c r="DR1" t="s">
        <v>236</v>
      </c>
      <c r="DS1" t="s">
        <v>237</v>
      </c>
      <c r="DT1" t="s">
        <v>238</v>
      </c>
      <c r="DU1" t="s">
        <v>239</v>
      </c>
      <c r="DV1" t="s">
        <v>240</v>
      </c>
      <c r="DW1" t="s">
        <v>241</v>
      </c>
      <c r="DX1" t="s">
        <v>242</v>
      </c>
      <c r="DY1" t="s">
        <v>243</v>
      </c>
      <c r="DZ1" t="s">
        <v>244</v>
      </c>
      <c r="EA1" t="s">
        <v>142</v>
      </c>
      <c r="EB1" t="s">
        <v>143</v>
      </c>
      <c r="EC1" t="s">
        <v>144</v>
      </c>
      <c r="ED1" t="s">
        <v>145</v>
      </c>
      <c r="EE1" t="s">
        <v>146</v>
      </c>
      <c r="EF1" t="s">
        <v>147</v>
      </c>
      <c r="EG1" t="s">
        <v>148</v>
      </c>
      <c r="EH1" t="s">
        <v>149</v>
      </c>
      <c r="EI1" t="s">
        <v>150</v>
      </c>
      <c r="EJ1" t="s">
        <v>151</v>
      </c>
      <c r="EK1" t="s">
        <v>152</v>
      </c>
      <c r="EL1" t="s">
        <v>153</v>
      </c>
      <c r="EM1" t="s">
        <v>154</v>
      </c>
      <c r="EN1" t="s">
        <v>155</v>
      </c>
      <c r="EO1" t="s">
        <v>156</v>
      </c>
      <c r="EP1" t="s">
        <v>157</v>
      </c>
      <c r="EQ1" t="s">
        <v>158</v>
      </c>
      <c r="ER1" t="s">
        <v>159</v>
      </c>
      <c r="ES1" t="s">
        <v>160</v>
      </c>
      <c r="ET1" t="s">
        <v>161</v>
      </c>
      <c r="EU1" t="s">
        <v>162</v>
      </c>
      <c r="EV1" t="s">
        <v>163</v>
      </c>
      <c r="EW1" t="s">
        <v>164</v>
      </c>
      <c r="EX1" t="s">
        <v>165</v>
      </c>
      <c r="EY1" t="s">
        <v>166</v>
      </c>
      <c r="EZ1" t="s">
        <v>167</v>
      </c>
      <c r="FA1" t="s">
        <v>168</v>
      </c>
      <c r="FB1" t="s">
        <v>169</v>
      </c>
      <c r="FC1" t="s">
        <v>170</v>
      </c>
    </row>
    <row r="2" spans="1:159" x14ac:dyDescent="0.25">
      <c r="A2" s="1" t="s">
        <v>40</v>
      </c>
      <c r="B2" s="3" t="s">
        <v>41</v>
      </c>
      <c r="C2" s="3" t="s">
        <v>78</v>
      </c>
      <c r="D2" s="3">
        <v>45475</v>
      </c>
      <c r="E2" s="25">
        <v>17</v>
      </c>
      <c r="F2" s="25">
        <v>20</v>
      </c>
      <c r="G2" s="25">
        <v>19</v>
      </c>
      <c r="H2" s="25">
        <v>18</v>
      </c>
      <c r="I2">
        <v>0</v>
      </c>
      <c r="J2">
        <v>19785</v>
      </c>
      <c r="DP2" s="20"/>
      <c r="EF2" s="20"/>
      <c r="FB2">
        <v>0</v>
      </c>
      <c r="FC2">
        <v>0</v>
      </c>
    </row>
    <row r="3" spans="1:159" x14ac:dyDescent="0.25">
      <c r="A3" s="1" t="s">
        <v>40</v>
      </c>
      <c r="B3" s="3" t="s">
        <v>41</v>
      </c>
      <c r="C3" s="3" t="s">
        <v>78</v>
      </c>
      <c r="D3" s="3">
        <v>45476</v>
      </c>
      <c r="E3" s="25">
        <v>17</v>
      </c>
      <c r="F3" s="25">
        <v>20</v>
      </c>
      <c r="G3" s="25">
        <v>19</v>
      </c>
      <c r="H3" s="25">
        <v>18</v>
      </c>
      <c r="I3">
        <v>0</v>
      </c>
      <c r="J3">
        <v>19785</v>
      </c>
      <c r="AM3" s="20"/>
      <c r="FB3">
        <v>0</v>
      </c>
      <c r="FC3">
        <v>0</v>
      </c>
    </row>
    <row r="4" spans="1:159" x14ac:dyDescent="0.25">
      <c r="A4" s="1" t="s">
        <v>40</v>
      </c>
      <c r="B4" s="3" t="s">
        <v>41</v>
      </c>
      <c r="C4" s="3" t="s">
        <v>78</v>
      </c>
      <c r="D4" s="3">
        <v>45478</v>
      </c>
      <c r="E4" s="25">
        <v>17</v>
      </c>
      <c r="F4" s="25">
        <v>20</v>
      </c>
      <c r="G4" s="25">
        <v>19</v>
      </c>
      <c r="H4" s="25">
        <v>18</v>
      </c>
      <c r="I4">
        <v>0</v>
      </c>
      <c r="J4">
        <v>21287</v>
      </c>
      <c r="FB4">
        <v>0</v>
      </c>
      <c r="FC4">
        <v>0</v>
      </c>
    </row>
    <row r="5" spans="1:159" x14ac:dyDescent="0.25">
      <c r="A5" s="1" t="s">
        <v>40</v>
      </c>
      <c r="B5" s="3" t="s">
        <v>41</v>
      </c>
      <c r="C5" s="3" t="s">
        <v>78</v>
      </c>
      <c r="D5" s="3">
        <v>45479</v>
      </c>
      <c r="E5" s="25">
        <v>17</v>
      </c>
      <c r="F5" s="25">
        <v>20</v>
      </c>
      <c r="G5" s="25">
        <v>19</v>
      </c>
      <c r="H5" s="25">
        <v>18</v>
      </c>
      <c r="I5">
        <v>0</v>
      </c>
      <c r="J5">
        <v>19730</v>
      </c>
      <c r="BK5" s="20"/>
      <c r="FB5">
        <v>0</v>
      </c>
      <c r="FC5">
        <v>0</v>
      </c>
    </row>
    <row r="6" spans="1:159" x14ac:dyDescent="0.25">
      <c r="A6" s="1" t="s">
        <v>40</v>
      </c>
      <c r="B6" s="3" t="s">
        <v>41</v>
      </c>
      <c r="C6" s="3" t="s">
        <v>78</v>
      </c>
      <c r="D6" s="3">
        <v>45484</v>
      </c>
      <c r="E6" s="25">
        <v>17</v>
      </c>
      <c r="F6" s="25">
        <v>20</v>
      </c>
      <c r="G6" s="25">
        <v>19</v>
      </c>
      <c r="H6" s="25">
        <v>18</v>
      </c>
      <c r="I6">
        <v>0</v>
      </c>
      <c r="J6">
        <v>19698</v>
      </c>
      <c r="FB6">
        <v>0</v>
      </c>
      <c r="FC6">
        <v>0</v>
      </c>
    </row>
    <row r="7" spans="1:159" x14ac:dyDescent="0.25">
      <c r="A7" s="1" t="s">
        <v>40</v>
      </c>
      <c r="B7" s="3" t="s">
        <v>41</v>
      </c>
      <c r="C7" s="3" t="s">
        <v>78</v>
      </c>
      <c r="D7" s="3">
        <v>45485</v>
      </c>
      <c r="F7" s="25"/>
      <c r="G7" s="25"/>
      <c r="H7" s="25"/>
      <c r="FB7">
        <v>0</v>
      </c>
      <c r="FC7">
        <v>1</v>
      </c>
    </row>
    <row r="8" spans="1:159" x14ac:dyDescent="0.25">
      <c r="A8" s="1" t="s">
        <v>40</v>
      </c>
      <c r="B8" s="3" t="s">
        <v>41</v>
      </c>
      <c r="C8" s="3" t="s">
        <v>78</v>
      </c>
      <c r="D8" s="3">
        <v>45496</v>
      </c>
      <c r="E8" s="25">
        <v>16</v>
      </c>
      <c r="F8" s="25">
        <v>19</v>
      </c>
      <c r="G8" s="25">
        <v>18</v>
      </c>
      <c r="H8" s="25">
        <v>17</v>
      </c>
      <c r="I8">
        <v>0</v>
      </c>
      <c r="J8">
        <v>19627</v>
      </c>
      <c r="FB8">
        <v>0</v>
      </c>
      <c r="FC8">
        <v>0</v>
      </c>
    </row>
    <row r="9" spans="1:159" x14ac:dyDescent="0.25">
      <c r="A9" s="1" t="s">
        <v>40</v>
      </c>
      <c r="B9" s="3" t="s">
        <v>41</v>
      </c>
      <c r="C9" s="3" t="s">
        <v>78</v>
      </c>
      <c r="D9" s="3">
        <v>45539</v>
      </c>
      <c r="E9" s="25">
        <v>19</v>
      </c>
      <c r="F9" s="25">
        <v>20</v>
      </c>
      <c r="G9" s="25">
        <v>19</v>
      </c>
      <c r="H9" s="25">
        <v>20</v>
      </c>
      <c r="I9">
        <v>402</v>
      </c>
      <c r="J9">
        <v>19314</v>
      </c>
      <c r="FB9">
        <v>0</v>
      </c>
      <c r="FC9">
        <v>0</v>
      </c>
    </row>
    <row r="10" spans="1:159" x14ac:dyDescent="0.25">
      <c r="A10" s="1" t="s">
        <v>40</v>
      </c>
      <c r="B10" s="3" t="s">
        <v>41</v>
      </c>
      <c r="C10" s="3" t="s">
        <v>78</v>
      </c>
      <c r="D10" s="3">
        <v>45540</v>
      </c>
      <c r="E10" s="25">
        <v>17</v>
      </c>
      <c r="F10" s="25">
        <v>20</v>
      </c>
      <c r="G10" s="25">
        <v>19</v>
      </c>
      <c r="H10" s="25">
        <v>18</v>
      </c>
      <c r="I10">
        <v>13381</v>
      </c>
      <c r="J10">
        <v>19310</v>
      </c>
      <c r="BL10" s="20"/>
      <c r="FB10">
        <v>0</v>
      </c>
      <c r="FC10">
        <v>0</v>
      </c>
    </row>
    <row r="11" spans="1:159" x14ac:dyDescent="0.25">
      <c r="A11" s="1" t="s">
        <v>40</v>
      </c>
      <c r="B11" s="3" t="s">
        <v>41</v>
      </c>
      <c r="C11" s="3" t="s">
        <v>78</v>
      </c>
      <c r="D11" s="3">
        <v>45541</v>
      </c>
      <c r="E11" s="25">
        <v>17</v>
      </c>
      <c r="F11" s="25">
        <v>18</v>
      </c>
      <c r="G11" s="25">
        <v>17</v>
      </c>
      <c r="H11" s="25">
        <v>18</v>
      </c>
      <c r="I11">
        <v>3340</v>
      </c>
      <c r="J11">
        <v>20803</v>
      </c>
      <c r="FB11">
        <v>0</v>
      </c>
      <c r="FC11">
        <v>0</v>
      </c>
    </row>
    <row r="12" spans="1:159" x14ac:dyDescent="0.25">
      <c r="A12" s="1" t="s">
        <v>40</v>
      </c>
      <c r="B12" s="3" t="s">
        <v>41</v>
      </c>
      <c r="C12" s="3" t="s">
        <v>78</v>
      </c>
      <c r="D12" s="3">
        <v>45558</v>
      </c>
      <c r="E12" s="25">
        <v>18</v>
      </c>
      <c r="F12" s="25">
        <v>20</v>
      </c>
      <c r="G12" s="25">
        <v>18</v>
      </c>
      <c r="H12" s="25">
        <v>20</v>
      </c>
      <c r="I12">
        <v>18379</v>
      </c>
      <c r="J12">
        <v>20682</v>
      </c>
      <c r="K12">
        <v>0.86547881364822299</v>
      </c>
      <c r="L12">
        <v>0.76874208450317305</v>
      </c>
      <c r="M12">
        <v>0.694643974304199</v>
      </c>
      <c r="N12">
        <v>0.65317708253860396</v>
      </c>
      <c r="O12">
        <v>0.63743817806243797</v>
      </c>
      <c r="P12">
        <v>0.65097755193710305</v>
      </c>
      <c r="Q12">
        <v>0.69658923149108798</v>
      </c>
      <c r="R12">
        <v>0.68713152408599798</v>
      </c>
      <c r="S12">
        <v>0.562685906887054</v>
      </c>
      <c r="T12">
        <v>0.51655912399291903</v>
      </c>
      <c r="U12">
        <v>0.52179181575775102</v>
      </c>
      <c r="V12">
        <v>0.55778402090072599</v>
      </c>
      <c r="W12">
        <v>0.63748824596404996</v>
      </c>
      <c r="X12">
        <v>0.77122253179550104</v>
      </c>
      <c r="Y12">
        <v>0.96020549535751298</v>
      </c>
      <c r="Z12">
        <v>1.2404478788375799</v>
      </c>
      <c r="AA12">
        <v>1.5833873748779199</v>
      </c>
      <c r="AB12">
        <v>1.9025121927261299</v>
      </c>
      <c r="AC12">
        <v>2.0391938686370801</v>
      </c>
      <c r="AD12">
        <v>1.89943087100982</v>
      </c>
      <c r="AE12">
        <v>1.73206162452697</v>
      </c>
      <c r="AF12">
        <v>1.5506727695464999</v>
      </c>
      <c r="AG12">
        <v>1.3097563982009801</v>
      </c>
      <c r="AH12">
        <v>1.0813558101653999</v>
      </c>
      <c r="AI12">
        <v>1.3922557234764E-2</v>
      </c>
      <c r="AJ12">
        <v>1.43499476835131E-2</v>
      </c>
      <c r="AK12">
        <v>7.9968431964516605E-3</v>
      </c>
      <c r="AL12">
        <v>3.5198556724935701E-3</v>
      </c>
      <c r="AM12">
        <v>6.0147950425743996E-3</v>
      </c>
      <c r="AN12">
        <v>6.0735573060810497E-3</v>
      </c>
      <c r="AO12">
        <v>-5.4475880460813598E-4</v>
      </c>
      <c r="AP12">
        <v>-3.2557565718889202E-3</v>
      </c>
      <c r="AQ12">
        <v>-3.38233914226293E-3</v>
      </c>
      <c r="AR12">
        <v>-4.0952996350824798E-3</v>
      </c>
      <c r="AS12">
        <v>2.0354015578050101E-4</v>
      </c>
      <c r="AT12">
        <v>-3.7615587934851599E-3</v>
      </c>
      <c r="AU12">
        <v>-1.54026690870523E-3</v>
      </c>
      <c r="AV12">
        <v>5.6824465282261302E-3</v>
      </c>
      <c r="AW12">
        <v>8.5707083344459499E-3</v>
      </c>
      <c r="AX12">
        <v>2.3139098659157701E-2</v>
      </c>
      <c r="AY12">
        <v>2.74967215955257E-2</v>
      </c>
      <c r="AZ12">
        <v>8.1369325518607996E-2</v>
      </c>
      <c r="BA12">
        <v>9.3532405793666798E-2</v>
      </c>
      <c r="BB12">
        <v>4.1129875928163501E-2</v>
      </c>
      <c r="BC12">
        <v>-5.1237415522336897E-2</v>
      </c>
      <c r="BD12">
        <v>-1.1587004410102901E-3</v>
      </c>
      <c r="BE12">
        <v>1.9881343469023701E-2</v>
      </c>
      <c r="BF12">
        <v>1.5154027380049199E-2</v>
      </c>
      <c r="BG12">
        <v>2.9802244156599E-2</v>
      </c>
      <c r="BH12">
        <v>2.9299885034561102E-2</v>
      </c>
      <c r="BI12">
        <v>2.12235171347856E-2</v>
      </c>
      <c r="BJ12">
        <v>1.5618152916431399E-2</v>
      </c>
      <c r="BK12">
        <v>1.6518656164407699E-2</v>
      </c>
      <c r="BL12">
        <v>1.51328090578317E-2</v>
      </c>
      <c r="BM12">
        <v>8.1988349556922895E-3</v>
      </c>
      <c r="BN12">
        <v>5.8278874494135302E-3</v>
      </c>
      <c r="BO12">
        <v>6.0959937982261103E-3</v>
      </c>
      <c r="BP12">
        <v>5.7550510391592901E-3</v>
      </c>
      <c r="BQ12">
        <v>1.11219035461544E-2</v>
      </c>
      <c r="BR12">
        <v>8.1040645018219896E-3</v>
      </c>
      <c r="BS12">
        <v>1.16573348641395E-2</v>
      </c>
      <c r="BT12">
        <v>2.0528482273220999E-2</v>
      </c>
      <c r="BU12">
        <v>2.4850757792592E-2</v>
      </c>
      <c r="BV12">
        <v>4.0922019630670499E-2</v>
      </c>
      <c r="BW12">
        <v>4.7000516206026001E-2</v>
      </c>
      <c r="BX12">
        <v>0.101841665804386</v>
      </c>
      <c r="BY12">
        <v>0.11366581916809</v>
      </c>
      <c r="BZ12">
        <v>5.9875361621379797E-2</v>
      </c>
      <c r="CA12">
        <v>-3.2934740185737603E-2</v>
      </c>
      <c r="CB12">
        <v>1.62295009940862E-2</v>
      </c>
      <c r="CC12">
        <v>3.59664261341094E-2</v>
      </c>
      <c r="CD12">
        <v>2.9929650947451501E-2</v>
      </c>
      <c r="CE12">
        <v>4.56819310784339E-2</v>
      </c>
      <c r="CF12">
        <v>4.4249821454286499E-2</v>
      </c>
      <c r="CG12">
        <v>3.4450192004442201E-2</v>
      </c>
      <c r="CH12">
        <v>2.77164503931999E-2</v>
      </c>
      <c r="CI12">
        <v>2.70225163549184E-2</v>
      </c>
      <c r="CJ12">
        <v>2.41920612752437E-2</v>
      </c>
      <c r="CK12">
        <v>1.69424284249544E-2</v>
      </c>
      <c r="CL12">
        <v>1.4911531470715901E-2</v>
      </c>
      <c r="CM12">
        <v>1.5574326738715101E-2</v>
      </c>
      <c r="CN12">
        <v>1.5605402179062301E-2</v>
      </c>
      <c r="CO12">
        <v>2.2040266543626699E-2</v>
      </c>
      <c r="CP12">
        <v>1.99696868658065E-2</v>
      </c>
      <c r="CQ12">
        <v>2.4854935705661701E-2</v>
      </c>
      <c r="CR12">
        <v>3.5374518483877099E-2</v>
      </c>
      <c r="CS12">
        <v>4.1130807250738102E-2</v>
      </c>
      <c r="CT12">
        <v>5.8704942464828401E-2</v>
      </c>
      <c r="CU12">
        <v>6.6504307091236101E-2</v>
      </c>
      <c r="CV12">
        <v>0.122314006090164</v>
      </c>
      <c r="CW12">
        <v>0.13379922509193401</v>
      </c>
      <c r="CX12">
        <v>7.8620851039886405E-2</v>
      </c>
      <c r="CY12">
        <v>-1.4632064849138199E-2</v>
      </c>
      <c r="CZ12">
        <v>3.3617701381444903E-2</v>
      </c>
      <c r="DA12">
        <v>5.2051510661840397E-2</v>
      </c>
      <c r="DB12">
        <v>4.4705275446176501E-2</v>
      </c>
      <c r="DC12">
        <v>9.6541643142700109E-3</v>
      </c>
      <c r="DD12">
        <v>9.0889167040586402E-3</v>
      </c>
      <c r="DE12">
        <v>8.0412467941641808E-3</v>
      </c>
      <c r="DF12">
        <v>7.3552425019443E-3</v>
      </c>
      <c r="DG12">
        <v>6.3858940266072698E-3</v>
      </c>
      <c r="DH12">
        <v>5.5076340213417998E-3</v>
      </c>
      <c r="DI12">
        <v>5.3157275542616801E-3</v>
      </c>
      <c r="DJ12">
        <v>5.5224634706974004E-3</v>
      </c>
      <c r="DK12">
        <v>5.7624173350632104E-3</v>
      </c>
      <c r="DL12">
        <v>5.9885880909860099E-3</v>
      </c>
      <c r="DM12">
        <v>6.6378936171531599E-3</v>
      </c>
      <c r="DN12">
        <v>7.2137867100536797E-3</v>
      </c>
      <c r="DO12">
        <v>8.0235721543431195E-3</v>
      </c>
      <c r="DP12">
        <v>9.0257488191127708E-3</v>
      </c>
      <c r="DQ12">
        <v>9.8975673317909206E-3</v>
      </c>
      <c r="DR12">
        <v>1.0811248794198E-2</v>
      </c>
      <c r="DS12">
        <v>1.18574649095535E-2</v>
      </c>
      <c r="DT12">
        <v>1.24462973326444E-2</v>
      </c>
      <c r="DU12">
        <v>1.22402450069785E-2</v>
      </c>
      <c r="DV12">
        <v>1.1396447196602801E-2</v>
      </c>
      <c r="DW12">
        <v>1.11272362992167E-2</v>
      </c>
      <c r="DX12">
        <v>1.0571275837719401E-2</v>
      </c>
      <c r="DY12">
        <v>9.7790360450744594E-3</v>
      </c>
      <c r="DZ12">
        <v>8.9829415082931501E-3</v>
      </c>
      <c r="EA12">
        <v>67.396690368652301</v>
      </c>
      <c r="EB12">
        <v>66.134040832519503</v>
      </c>
      <c r="EC12">
        <v>64.816207885742102</v>
      </c>
      <c r="ED12">
        <v>63.873603820800703</v>
      </c>
      <c r="EE12">
        <v>63.521026611328097</v>
      </c>
      <c r="EF12">
        <v>62.095684051513601</v>
      </c>
      <c r="EG12">
        <v>61.878185272216697</v>
      </c>
      <c r="EH12">
        <v>64.433090209960895</v>
      </c>
      <c r="EI12">
        <v>70.707733154296804</v>
      </c>
      <c r="EJ12">
        <v>75.475593566894503</v>
      </c>
      <c r="EK12">
        <v>81.810531616210895</v>
      </c>
      <c r="EL12">
        <v>86.277984619140597</v>
      </c>
      <c r="EM12">
        <v>90.046295166015597</v>
      </c>
      <c r="EN12">
        <v>92.694984436035099</v>
      </c>
      <c r="EO12">
        <v>94.697303771972599</v>
      </c>
      <c r="EP12">
        <v>95.759445190429602</v>
      </c>
      <c r="EQ12">
        <v>95.644226074218693</v>
      </c>
      <c r="ER12">
        <v>93.947135925292898</v>
      </c>
      <c r="ES12">
        <v>89.656417846679602</v>
      </c>
      <c r="ET12">
        <v>83.772140502929602</v>
      </c>
      <c r="EU12">
        <v>80.612701416015597</v>
      </c>
      <c r="EV12">
        <v>78.602844238281193</v>
      </c>
      <c r="EW12">
        <v>75.569450378417898</v>
      </c>
      <c r="EX12">
        <v>74.500801086425696</v>
      </c>
      <c r="EY12">
        <v>9.3954518437385504E-2</v>
      </c>
      <c r="EZ12">
        <v>6.9491239264607403E-3</v>
      </c>
      <c r="FA12">
        <v>6.9491239264607403E-3</v>
      </c>
      <c r="FB12">
        <v>0</v>
      </c>
      <c r="FC12">
        <v>0</v>
      </c>
    </row>
    <row r="13" spans="1:159" x14ac:dyDescent="0.25">
      <c r="A13" s="1" t="s">
        <v>40</v>
      </c>
      <c r="B13" s="3" t="s">
        <v>41</v>
      </c>
      <c r="C13" s="3" t="s">
        <v>78</v>
      </c>
      <c r="D13" s="3">
        <v>45559</v>
      </c>
      <c r="E13" s="25">
        <v>19</v>
      </c>
      <c r="F13" s="25">
        <v>20</v>
      </c>
      <c r="G13" s="25">
        <v>19</v>
      </c>
      <c r="H13" s="25">
        <v>20</v>
      </c>
      <c r="I13">
        <v>3080</v>
      </c>
      <c r="J13">
        <v>20672</v>
      </c>
      <c r="FB13">
        <v>0</v>
      </c>
      <c r="FC13">
        <v>0</v>
      </c>
    </row>
    <row r="14" spans="1:159" x14ac:dyDescent="0.25">
      <c r="A14" s="1" t="s">
        <v>40</v>
      </c>
      <c r="B14" s="3" t="s">
        <v>41</v>
      </c>
      <c r="C14" s="3" t="s">
        <v>78</v>
      </c>
      <c r="D14" s="3">
        <v>45566</v>
      </c>
      <c r="E14" s="25">
        <v>17</v>
      </c>
      <c r="F14" s="25">
        <v>20</v>
      </c>
      <c r="G14" s="25">
        <v>19</v>
      </c>
      <c r="H14" s="25">
        <v>17</v>
      </c>
      <c r="I14">
        <v>6732</v>
      </c>
      <c r="J14">
        <v>20618</v>
      </c>
      <c r="FB14">
        <v>0</v>
      </c>
      <c r="FC14">
        <v>0</v>
      </c>
    </row>
    <row r="15" spans="1:159" x14ac:dyDescent="0.25">
      <c r="A15" s="1" t="s">
        <v>40</v>
      </c>
      <c r="B15" s="3" t="s">
        <v>41</v>
      </c>
      <c r="C15" s="3" t="s">
        <v>78</v>
      </c>
      <c r="D15" s="3">
        <v>45567</v>
      </c>
      <c r="E15" s="25">
        <v>18</v>
      </c>
      <c r="F15" s="25">
        <v>20</v>
      </c>
      <c r="G15" s="25">
        <v>18</v>
      </c>
      <c r="H15" s="25">
        <v>20</v>
      </c>
      <c r="I15">
        <v>18295</v>
      </c>
      <c r="J15">
        <v>20610</v>
      </c>
      <c r="K15">
        <v>1.0319565534591599</v>
      </c>
      <c r="L15">
        <v>0.90022015571594205</v>
      </c>
      <c r="M15">
        <v>0.801044702529907</v>
      </c>
      <c r="N15">
        <v>0.73768001794814997</v>
      </c>
      <c r="O15">
        <v>0.70528709888458196</v>
      </c>
      <c r="P15">
        <v>0.70672935247421198</v>
      </c>
      <c r="Q15">
        <v>0.74543172121047896</v>
      </c>
      <c r="R15">
        <v>0.75241070985794001</v>
      </c>
      <c r="S15">
        <v>0.61859261989593495</v>
      </c>
      <c r="T15">
        <v>0.58185541629791204</v>
      </c>
      <c r="U15">
        <v>0.60233843326568604</v>
      </c>
      <c r="V15">
        <v>0.69564729928970304</v>
      </c>
      <c r="W15">
        <v>0.85836648941039995</v>
      </c>
      <c r="X15">
        <v>1.1009094715118399</v>
      </c>
      <c r="Y15">
        <v>1.4083390235900799</v>
      </c>
      <c r="Z15">
        <v>1.78750801086425</v>
      </c>
      <c r="AA15">
        <v>2.1688671112060498</v>
      </c>
      <c r="AB15">
        <v>2.4488716125488201</v>
      </c>
      <c r="AC15">
        <v>2.4603743553161599</v>
      </c>
      <c r="AD15">
        <v>2.2027192115783598</v>
      </c>
      <c r="AE15">
        <v>1.9773036241531301</v>
      </c>
      <c r="AF15">
        <v>1.740238904953</v>
      </c>
      <c r="AG15">
        <v>1.46103715896606</v>
      </c>
      <c r="AH15">
        <v>1.19729876518249</v>
      </c>
      <c r="AI15">
        <v>1.6236076131462999E-2</v>
      </c>
      <c r="AJ15">
        <v>3.71992099098861E-3</v>
      </c>
      <c r="AK15">
        <v>6.8256664089858497E-3</v>
      </c>
      <c r="AL15">
        <v>7.0253247395157797E-3</v>
      </c>
      <c r="AM15">
        <v>1.10143925994634E-2</v>
      </c>
      <c r="AN15">
        <v>4.8528420738875797E-3</v>
      </c>
      <c r="AO15">
        <v>6.3091982156038198E-3</v>
      </c>
      <c r="AP15">
        <v>3.0495354440063199E-3</v>
      </c>
      <c r="AQ15">
        <v>-1.0109937749803E-2</v>
      </c>
      <c r="AR15">
        <v>-4.8083122819661999E-3</v>
      </c>
      <c r="AS15">
        <v>-1.4915317296981799E-2</v>
      </c>
      <c r="AT15">
        <v>-4.8968927003443198E-3</v>
      </c>
      <c r="AU15">
        <v>2.5755588430911298E-3</v>
      </c>
      <c r="AV15">
        <v>1.77952125668525E-2</v>
      </c>
      <c r="AW15">
        <v>1.03115960955619E-2</v>
      </c>
      <c r="AX15">
        <v>9.0907616540789604E-3</v>
      </c>
      <c r="AY15">
        <v>1.8365165218710799E-2</v>
      </c>
      <c r="AZ15">
        <v>0.111500509083271</v>
      </c>
      <c r="BA15">
        <v>0.14237104356288899</v>
      </c>
      <c r="BB15">
        <v>5.8988403528928701E-2</v>
      </c>
      <c r="BC15">
        <v>-8.17672163248062E-2</v>
      </c>
      <c r="BD15">
        <v>-3.9978992193937302E-2</v>
      </c>
      <c r="BE15">
        <v>-1.30192469805479E-2</v>
      </c>
      <c r="BF15">
        <v>-4.6871080994606001E-3</v>
      </c>
      <c r="BG15">
        <v>3.2163985073566402E-2</v>
      </c>
      <c r="BH15">
        <v>1.88210345804691E-2</v>
      </c>
      <c r="BI15">
        <v>2.04056352376937E-2</v>
      </c>
      <c r="BJ15">
        <v>1.9177677109837501E-2</v>
      </c>
      <c r="BK15">
        <v>2.1647701039910299E-2</v>
      </c>
      <c r="BL15">
        <v>1.4073091559111999E-2</v>
      </c>
      <c r="BM15">
        <v>1.49815017357468E-2</v>
      </c>
      <c r="BN15">
        <v>1.24655505642294E-2</v>
      </c>
      <c r="BO15">
        <v>-4.6139434562064702E-4</v>
      </c>
      <c r="BP15">
        <v>5.8368132449686501E-3</v>
      </c>
      <c r="BQ15">
        <v>-3.3435467630624702E-3</v>
      </c>
      <c r="BR15">
        <v>7.7666379511356302E-3</v>
      </c>
      <c r="BS15">
        <v>1.7002748325467099E-2</v>
      </c>
      <c r="BT15">
        <v>3.4180968999862602E-2</v>
      </c>
      <c r="BU15">
        <v>2.8629356995224901E-2</v>
      </c>
      <c r="BV15">
        <v>2.9086744412779801E-2</v>
      </c>
      <c r="BW15">
        <v>3.9590917527675601E-2</v>
      </c>
      <c r="BX15">
        <v>0.133189126849174</v>
      </c>
      <c r="BY15">
        <v>0.163084492087364</v>
      </c>
      <c r="BZ15">
        <v>7.8576438128948198E-2</v>
      </c>
      <c r="CA15">
        <v>-6.2508024275302804E-2</v>
      </c>
      <c r="CB15">
        <v>-2.1768918260931899E-2</v>
      </c>
      <c r="CC15">
        <v>4.06178180128335E-3</v>
      </c>
      <c r="CD15">
        <v>1.1032406240701601E-2</v>
      </c>
      <c r="CE15">
        <v>4.8091895878314903E-2</v>
      </c>
      <c r="CF15">
        <v>3.3922147005796398E-2</v>
      </c>
      <c r="CG15">
        <v>3.3985603600740398E-2</v>
      </c>
      <c r="CH15">
        <v>3.1330030411481802E-2</v>
      </c>
      <c r="CI15">
        <v>3.2281011343002299E-2</v>
      </c>
      <c r="CJ15">
        <v>2.3293340578675201E-2</v>
      </c>
      <c r="CK15">
        <v>2.3653805255889799E-2</v>
      </c>
      <c r="CL15">
        <v>2.1881565451621999E-2</v>
      </c>
      <c r="CM15">
        <v>9.1871488839387807E-3</v>
      </c>
      <c r="CN15">
        <v>1.6481939703225999E-2</v>
      </c>
      <c r="CO15">
        <v>8.2282237708568504E-3</v>
      </c>
      <c r="CP15">
        <v>2.0430168136954301E-2</v>
      </c>
      <c r="CQ15">
        <v>3.14299389719963E-2</v>
      </c>
      <c r="CR15">
        <v>5.0566725432872703E-2</v>
      </c>
      <c r="CS15">
        <v>4.6947117894887903E-2</v>
      </c>
      <c r="CT15">
        <v>4.9082726240157998E-2</v>
      </c>
      <c r="CU15">
        <v>6.08166716992855E-2</v>
      </c>
      <c r="CV15">
        <v>0.15487775206565799</v>
      </c>
      <c r="CW15">
        <v>0.18379794061183899</v>
      </c>
      <c r="CX15">
        <v>9.8164469003677299E-2</v>
      </c>
      <c r="CY15">
        <v>-4.32488285005092E-2</v>
      </c>
      <c r="CZ15">
        <v>-3.5588445607572699E-3</v>
      </c>
      <c r="DA15">
        <v>2.11428105831146E-2</v>
      </c>
      <c r="DB15">
        <v>2.6751920580863901E-2</v>
      </c>
      <c r="DC15">
        <v>9.6834814175963402E-3</v>
      </c>
      <c r="DD15">
        <v>9.1808252036571503E-3</v>
      </c>
      <c r="DE15">
        <v>8.2560349255800195E-3</v>
      </c>
      <c r="DF15">
        <v>7.38810561597347E-3</v>
      </c>
      <c r="DG15">
        <v>6.4645926468074296E-3</v>
      </c>
      <c r="DH15">
        <v>5.6055136956274501E-3</v>
      </c>
      <c r="DI15">
        <v>5.2723861299455096E-3</v>
      </c>
      <c r="DJ15">
        <v>5.7245306670665698E-3</v>
      </c>
      <c r="DK15">
        <v>5.8658979833125999E-3</v>
      </c>
      <c r="DL15">
        <v>6.4717768691480099E-3</v>
      </c>
      <c r="DM15">
        <v>7.0351366885006402E-3</v>
      </c>
      <c r="DN15">
        <v>7.6988800428807701E-3</v>
      </c>
      <c r="DO15">
        <v>8.7711084634065593E-3</v>
      </c>
      <c r="DP15">
        <v>9.9618323147296906E-3</v>
      </c>
      <c r="DQ15">
        <v>1.11364079639315E-2</v>
      </c>
      <c r="DR15">
        <v>1.2156694196164599E-2</v>
      </c>
      <c r="DS15">
        <v>1.2904341332614399E-2</v>
      </c>
      <c r="DT15">
        <v>1.31857441738247E-2</v>
      </c>
      <c r="DU15">
        <v>1.2592882849276E-2</v>
      </c>
      <c r="DV15">
        <v>1.19086783379316E-2</v>
      </c>
      <c r="DW15">
        <v>1.1708758771419501E-2</v>
      </c>
      <c r="DX15">
        <v>1.1070938780903801E-2</v>
      </c>
      <c r="DY15">
        <v>1.03845279663801E-2</v>
      </c>
      <c r="DZ15">
        <v>9.5567861571907893E-3</v>
      </c>
      <c r="EA15">
        <v>73.738052368164006</v>
      </c>
      <c r="EB15">
        <v>72.873062133789006</v>
      </c>
      <c r="EC15">
        <v>71.495819091796804</v>
      </c>
      <c r="ED15">
        <v>70.291740417480398</v>
      </c>
      <c r="EE15">
        <v>69.86328125</v>
      </c>
      <c r="EF15">
        <v>67.978340148925696</v>
      </c>
      <c r="EG15">
        <v>67.800209045410099</v>
      </c>
      <c r="EH15">
        <v>69.878578186035099</v>
      </c>
      <c r="EI15">
        <v>74.809799194335895</v>
      </c>
      <c r="EJ15">
        <v>81.322418212890597</v>
      </c>
      <c r="EK15">
        <v>87.214691162109304</v>
      </c>
      <c r="EL15">
        <v>91.909034729003906</v>
      </c>
      <c r="EM15">
        <v>95.160148620605398</v>
      </c>
      <c r="EN15">
        <v>98.473159790039006</v>
      </c>
      <c r="EO15">
        <v>99.855613708495994</v>
      </c>
      <c r="EP15">
        <v>101.07366180419901</v>
      </c>
      <c r="EQ15">
        <v>100.49980926513599</v>
      </c>
      <c r="ER15">
        <v>97.857803344726506</v>
      </c>
      <c r="ES15">
        <v>91.471916198730398</v>
      </c>
      <c r="ET15">
        <v>87.286689758300696</v>
      </c>
      <c r="EU15">
        <v>83.096168518066406</v>
      </c>
      <c r="EV15">
        <v>80.529869079589801</v>
      </c>
      <c r="EW15">
        <v>78.547348022460895</v>
      </c>
      <c r="EX15">
        <v>75.961189270019503</v>
      </c>
      <c r="EY15">
        <v>0.10137051343917799</v>
      </c>
      <c r="EZ15">
        <v>7.2591793723404399E-3</v>
      </c>
      <c r="FA15">
        <v>7.2591793723404399E-3</v>
      </c>
      <c r="FB15">
        <v>0</v>
      </c>
      <c r="FC15">
        <v>0</v>
      </c>
    </row>
    <row r="16" spans="1:159" x14ac:dyDescent="0.25">
      <c r="A16" s="1" t="s">
        <v>40</v>
      </c>
      <c r="B16" s="3" t="s">
        <v>41</v>
      </c>
      <c r="C16" s="3" t="s">
        <v>78</v>
      </c>
      <c r="D16" s="3">
        <v>45568</v>
      </c>
      <c r="E16" s="25">
        <v>17</v>
      </c>
      <c r="F16" s="25">
        <v>18</v>
      </c>
      <c r="G16" s="25">
        <v>17</v>
      </c>
      <c r="H16" s="25">
        <v>18</v>
      </c>
      <c r="I16">
        <v>3062</v>
      </c>
      <c r="J16">
        <v>20601</v>
      </c>
      <c r="CT16" s="20"/>
      <c r="FB16">
        <v>0</v>
      </c>
      <c r="FC16">
        <v>0</v>
      </c>
    </row>
    <row r="17" spans="1:159" x14ac:dyDescent="0.25">
      <c r="A17" s="1" t="s">
        <v>40</v>
      </c>
      <c r="B17" t="s">
        <v>41</v>
      </c>
      <c r="C17" s="3" t="s">
        <v>78</v>
      </c>
      <c r="D17" s="3">
        <v>45570</v>
      </c>
      <c r="E17" s="25">
        <v>17</v>
      </c>
      <c r="F17" s="25">
        <v>20</v>
      </c>
      <c r="G17" s="25">
        <v>19</v>
      </c>
      <c r="H17" s="25">
        <v>18</v>
      </c>
      <c r="I17">
        <v>3693</v>
      </c>
      <c r="J17">
        <v>20592</v>
      </c>
      <c r="CI17" s="20"/>
      <c r="FB17">
        <v>0</v>
      </c>
      <c r="FC17">
        <v>0</v>
      </c>
    </row>
    <row r="18" spans="1:159" x14ac:dyDescent="0.25">
      <c r="A18" s="1" t="s">
        <v>40</v>
      </c>
      <c r="B18" s="3" t="s">
        <v>41</v>
      </c>
      <c r="C18" s="3" t="s">
        <v>78</v>
      </c>
      <c r="D18" s="3">
        <v>45571</v>
      </c>
      <c r="E18" s="25">
        <v>17</v>
      </c>
      <c r="F18" s="25">
        <v>20</v>
      </c>
      <c r="G18" s="25">
        <v>19</v>
      </c>
      <c r="H18" s="25">
        <v>18</v>
      </c>
      <c r="I18">
        <v>3693</v>
      </c>
      <c r="J18">
        <v>20592</v>
      </c>
      <c r="CI18" s="20"/>
      <c r="FB18">
        <v>0</v>
      </c>
      <c r="FC18">
        <v>0</v>
      </c>
    </row>
    <row r="19" spans="1:159" x14ac:dyDescent="0.25">
      <c r="A19" s="1" t="s">
        <v>40</v>
      </c>
      <c r="B19" s="3" t="s">
        <v>41</v>
      </c>
      <c r="C19" s="3" t="s">
        <v>79</v>
      </c>
      <c r="D19" s="3">
        <v>45475</v>
      </c>
      <c r="E19" s="25">
        <v>17</v>
      </c>
      <c r="F19" s="25">
        <v>20</v>
      </c>
      <c r="G19" s="25">
        <v>19</v>
      </c>
      <c r="H19" s="25">
        <v>18</v>
      </c>
      <c r="I19">
        <v>15439</v>
      </c>
      <c r="J19">
        <v>33872</v>
      </c>
      <c r="FB19">
        <v>0</v>
      </c>
      <c r="FC19">
        <v>0</v>
      </c>
    </row>
    <row r="20" spans="1:159" x14ac:dyDescent="0.25">
      <c r="A20" s="1" t="s">
        <v>40</v>
      </c>
      <c r="B20" s="3" t="s">
        <v>41</v>
      </c>
      <c r="C20" s="3" t="s">
        <v>79</v>
      </c>
      <c r="D20" s="3">
        <v>45476</v>
      </c>
      <c r="E20" s="25">
        <v>17</v>
      </c>
      <c r="F20" s="25">
        <v>20</v>
      </c>
      <c r="G20" s="25">
        <v>19</v>
      </c>
      <c r="H20" s="25">
        <v>18</v>
      </c>
      <c r="I20">
        <v>23348</v>
      </c>
      <c r="J20">
        <v>33867</v>
      </c>
      <c r="FB20">
        <v>0</v>
      </c>
      <c r="FC20">
        <v>0</v>
      </c>
    </row>
    <row r="21" spans="1:159" x14ac:dyDescent="0.25">
      <c r="A21" s="1" t="s">
        <v>40</v>
      </c>
      <c r="B21" s="3" t="s">
        <v>41</v>
      </c>
      <c r="C21" s="3" t="s">
        <v>79</v>
      </c>
      <c r="D21" s="3">
        <v>45478</v>
      </c>
      <c r="E21" s="25">
        <v>17</v>
      </c>
      <c r="F21" s="25">
        <v>20</v>
      </c>
      <c r="G21" s="25">
        <v>19</v>
      </c>
      <c r="H21" s="25">
        <v>18</v>
      </c>
      <c r="I21">
        <v>35003</v>
      </c>
      <c r="J21">
        <v>36512</v>
      </c>
      <c r="AQ21" s="20"/>
      <c r="FB21">
        <v>0</v>
      </c>
      <c r="FC21">
        <v>0</v>
      </c>
    </row>
    <row r="22" spans="1:159" x14ac:dyDescent="0.25">
      <c r="A22" s="1" t="s">
        <v>40</v>
      </c>
      <c r="B22" s="3" t="s">
        <v>41</v>
      </c>
      <c r="C22" s="3" t="s">
        <v>79</v>
      </c>
      <c r="D22" s="3">
        <v>45479</v>
      </c>
      <c r="E22" s="25">
        <v>17</v>
      </c>
      <c r="F22" s="25">
        <v>20</v>
      </c>
      <c r="G22" s="25">
        <v>19</v>
      </c>
      <c r="H22" s="25">
        <v>18</v>
      </c>
      <c r="I22">
        <v>32325</v>
      </c>
      <c r="J22">
        <v>33779</v>
      </c>
      <c r="FB22">
        <v>0</v>
      </c>
      <c r="FC22">
        <v>0</v>
      </c>
    </row>
    <row r="23" spans="1:159" x14ac:dyDescent="0.25">
      <c r="A23" s="1" t="s">
        <v>40</v>
      </c>
      <c r="B23" s="3" t="s">
        <v>41</v>
      </c>
      <c r="C23" s="3" t="s">
        <v>79</v>
      </c>
      <c r="D23" s="3">
        <v>45484</v>
      </c>
      <c r="E23" s="25">
        <v>17</v>
      </c>
      <c r="F23" s="25">
        <v>20</v>
      </c>
      <c r="G23" s="25">
        <v>19</v>
      </c>
      <c r="H23" s="25">
        <v>18</v>
      </c>
      <c r="I23">
        <v>32291</v>
      </c>
      <c r="J23">
        <v>33739</v>
      </c>
      <c r="FB23">
        <v>0</v>
      </c>
      <c r="FC23">
        <v>0</v>
      </c>
    </row>
    <row r="24" spans="1:159" x14ac:dyDescent="0.25">
      <c r="A24" s="1" t="s">
        <v>40</v>
      </c>
      <c r="B24" s="3" t="s">
        <v>41</v>
      </c>
      <c r="C24" s="3" t="s">
        <v>79</v>
      </c>
      <c r="D24" s="3">
        <v>45485</v>
      </c>
      <c r="F24" s="25"/>
      <c r="G24" s="25"/>
      <c r="H24" s="25"/>
      <c r="BK24" s="20"/>
      <c r="FB24">
        <v>0</v>
      </c>
      <c r="FC24">
        <v>1</v>
      </c>
    </row>
    <row r="25" spans="1:159" x14ac:dyDescent="0.25">
      <c r="A25" s="1" t="s">
        <v>40</v>
      </c>
      <c r="B25" s="3" t="s">
        <v>41</v>
      </c>
      <c r="C25" s="3" t="s">
        <v>79</v>
      </c>
      <c r="D25" s="3">
        <v>45496</v>
      </c>
      <c r="E25" s="25">
        <v>16</v>
      </c>
      <c r="F25" s="25">
        <v>19</v>
      </c>
      <c r="G25" s="25">
        <v>18</v>
      </c>
      <c r="H25" s="25">
        <v>17</v>
      </c>
      <c r="I25">
        <v>24471</v>
      </c>
      <c r="J25">
        <v>33630</v>
      </c>
      <c r="FB25">
        <v>0</v>
      </c>
      <c r="FC25">
        <v>0</v>
      </c>
    </row>
    <row r="26" spans="1:159" x14ac:dyDescent="0.25">
      <c r="A26" s="1" t="s">
        <v>40</v>
      </c>
      <c r="B26" s="3" t="s">
        <v>41</v>
      </c>
      <c r="C26" s="3" t="s">
        <v>79</v>
      </c>
      <c r="D26" s="3">
        <v>45539</v>
      </c>
      <c r="E26" s="25">
        <v>19</v>
      </c>
      <c r="F26" s="25">
        <v>20</v>
      </c>
      <c r="G26" s="25">
        <v>19</v>
      </c>
      <c r="H26" s="25">
        <v>20</v>
      </c>
      <c r="I26">
        <v>681</v>
      </c>
      <c r="J26">
        <v>33335</v>
      </c>
      <c r="FB26">
        <v>0</v>
      </c>
      <c r="FC26">
        <v>0</v>
      </c>
    </row>
    <row r="27" spans="1:159" x14ac:dyDescent="0.25">
      <c r="A27" s="1" t="s">
        <v>40</v>
      </c>
      <c r="B27" s="3" t="s">
        <v>41</v>
      </c>
      <c r="C27" s="3" t="s">
        <v>79</v>
      </c>
      <c r="D27" s="3">
        <v>45540</v>
      </c>
      <c r="E27" s="25">
        <v>17</v>
      </c>
      <c r="F27" s="25">
        <v>20</v>
      </c>
      <c r="G27" s="25">
        <v>19</v>
      </c>
      <c r="H27" s="25">
        <v>18</v>
      </c>
      <c r="I27">
        <v>7632</v>
      </c>
      <c r="J27">
        <v>33336</v>
      </c>
      <c r="FB27">
        <v>0</v>
      </c>
      <c r="FC27">
        <v>0</v>
      </c>
    </row>
    <row r="28" spans="1:159" x14ac:dyDescent="0.25">
      <c r="A28" s="1" t="s">
        <v>40</v>
      </c>
      <c r="B28" s="3" t="s">
        <v>41</v>
      </c>
      <c r="C28" s="3" t="s">
        <v>79</v>
      </c>
      <c r="D28" s="3">
        <v>45541</v>
      </c>
      <c r="E28" s="25">
        <v>17</v>
      </c>
      <c r="F28" s="25">
        <v>18</v>
      </c>
      <c r="G28" s="25">
        <v>17</v>
      </c>
      <c r="H28" s="25">
        <v>18</v>
      </c>
      <c r="I28">
        <v>0</v>
      </c>
      <c r="J28">
        <v>36005</v>
      </c>
      <c r="FB28">
        <v>0</v>
      </c>
      <c r="FC28">
        <v>0</v>
      </c>
    </row>
    <row r="29" spans="1:159" x14ac:dyDescent="0.25">
      <c r="A29" s="1" t="s">
        <v>40</v>
      </c>
      <c r="B29" s="3" t="s">
        <v>41</v>
      </c>
      <c r="C29" s="3" t="s">
        <v>79</v>
      </c>
      <c r="D29" s="3">
        <v>45558</v>
      </c>
      <c r="E29" s="25">
        <v>18</v>
      </c>
      <c r="F29" s="25">
        <v>20</v>
      </c>
      <c r="G29" s="25">
        <v>18</v>
      </c>
      <c r="H29" s="25">
        <v>20</v>
      </c>
      <c r="I29">
        <v>31823</v>
      </c>
      <c r="J29">
        <v>35935</v>
      </c>
      <c r="K29">
        <v>0.81045359373092596</v>
      </c>
      <c r="L29">
        <v>0.72350817918777399</v>
      </c>
      <c r="M29">
        <v>0.65827333927154497</v>
      </c>
      <c r="N29">
        <v>0.60539615154266302</v>
      </c>
      <c r="O29">
        <v>0.58200252056121804</v>
      </c>
      <c r="P29">
        <v>0.59103387594223</v>
      </c>
      <c r="Q29">
        <v>0.64424932003021196</v>
      </c>
      <c r="R29">
        <v>0.64379608631134</v>
      </c>
      <c r="S29">
        <v>0.541587173938751</v>
      </c>
      <c r="T29">
        <v>0.51107454299926702</v>
      </c>
      <c r="U29">
        <v>0.52165454626083296</v>
      </c>
      <c r="V29">
        <v>0.56060707569122303</v>
      </c>
      <c r="W29">
        <v>0.64214706420898404</v>
      </c>
      <c r="X29">
        <v>0.77781206369400002</v>
      </c>
      <c r="Y29">
        <v>0.97806048393249501</v>
      </c>
      <c r="Z29">
        <v>1.2547316551208401</v>
      </c>
      <c r="AA29">
        <v>1.57469093799591</v>
      </c>
      <c r="AB29">
        <v>1.8761293888092001</v>
      </c>
      <c r="AC29">
        <v>1.977672457695</v>
      </c>
      <c r="AD29">
        <v>1.83003377914428</v>
      </c>
      <c r="AE29">
        <v>1.66731345653533</v>
      </c>
      <c r="AF29">
        <v>1.4761650562286299</v>
      </c>
      <c r="AG29">
        <v>1.24066638946533</v>
      </c>
      <c r="AH29">
        <v>1.0177309513092001</v>
      </c>
      <c r="AI29">
        <v>-3.0673518776893598E-2</v>
      </c>
      <c r="AJ29">
        <v>-3.4640174359083099E-2</v>
      </c>
      <c r="AK29">
        <v>-2.07655653357505E-2</v>
      </c>
      <c r="AL29">
        <v>-1.78965888917446E-2</v>
      </c>
      <c r="AM29">
        <v>-1.2815714813768799E-2</v>
      </c>
      <c r="AN29">
        <v>-9.1897193342447194E-3</v>
      </c>
      <c r="AO29">
        <v>-4.5675085857510497E-3</v>
      </c>
      <c r="AP29">
        <v>2.7719107456505199E-3</v>
      </c>
      <c r="AQ29">
        <v>-7.3693697340786396E-3</v>
      </c>
      <c r="AR29">
        <v>-7.8033385798334997E-3</v>
      </c>
      <c r="AS29">
        <v>-9.4813443720340694E-3</v>
      </c>
      <c r="AT29">
        <v>-1.28506748005747E-2</v>
      </c>
      <c r="AU29">
        <v>-1.1289021931588599E-2</v>
      </c>
      <c r="AV29">
        <v>-3.04035726003348E-3</v>
      </c>
      <c r="AW29">
        <v>1.3551518321037201E-2</v>
      </c>
      <c r="AX29">
        <v>1.7755677923560101E-2</v>
      </c>
      <c r="AY29">
        <v>2.0659757778048501E-2</v>
      </c>
      <c r="AZ29">
        <v>0.12644982337951599</v>
      </c>
      <c r="BA29">
        <v>9.3973785638809204E-2</v>
      </c>
      <c r="BB29">
        <v>3.83119359612464E-2</v>
      </c>
      <c r="BC29">
        <v>-6.2804654240608201E-2</v>
      </c>
      <c r="BD29">
        <v>-4.4796891510486603E-2</v>
      </c>
      <c r="BE29">
        <v>-2.6109255850315E-2</v>
      </c>
      <c r="BF29">
        <v>-2.2090045735239899E-2</v>
      </c>
      <c r="BG29">
        <v>-1.8544353544712001E-2</v>
      </c>
      <c r="BH29">
        <v>-2.28770822286605E-2</v>
      </c>
      <c r="BI29">
        <v>-1.0229389183223201E-2</v>
      </c>
      <c r="BJ29">
        <v>-8.5912812501192006E-3</v>
      </c>
      <c r="BK29">
        <v>-4.8710410483181399E-3</v>
      </c>
      <c r="BL29">
        <v>-2.26415414363145E-3</v>
      </c>
      <c r="BM29">
        <v>1.99729367159307E-3</v>
      </c>
      <c r="BN29">
        <v>9.40123386681079E-3</v>
      </c>
      <c r="BO29">
        <v>-2.7247657999396302E-4</v>
      </c>
      <c r="BP29">
        <v>-1.2625615636352401E-4</v>
      </c>
      <c r="BQ29">
        <v>-1.2591410195454901E-3</v>
      </c>
      <c r="BR29">
        <v>-4.0639680810272598E-3</v>
      </c>
      <c r="BS29">
        <v>-1.66949187405407E-3</v>
      </c>
      <c r="BT29">
        <v>7.7490792609751198E-3</v>
      </c>
      <c r="BU29">
        <v>2.5507435202598499E-2</v>
      </c>
      <c r="BV29">
        <v>3.08822225779294E-2</v>
      </c>
      <c r="BW29">
        <v>3.5021111369132898E-2</v>
      </c>
      <c r="BX29">
        <v>0.141317769885063</v>
      </c>
      <c r="BY29">
        <v>0.108543664216995</v>
      </c>
      <c r="BZ29">
        <v>5.1781594753265298E-2</v>
      </c>
      <c r="CA29">
        <v>-4.9497798085212701E-2</v>
      </c>
      <c r="CB29">
        <v>-3.1995855271816198E-2</v>
      </c>
      <c r="CC29">
        <v>-1.4040456153452299E-2</v>
      </c>
      <c r="CD29">
        <v>-1.10839214175939E-2</v>
      </c>
      <c r="CE29">
        <v>-6.4151887781917997E-3</v>
      </c>
      <c r="CF29">
        <v>-1.11139910295605E-2</v>
      </c>
      <c r="CG29">
        <v>3.0678696930408402E-4</v>
      </c>
      <c r="CH29">
        <v>7.1402720641344699E-4</v>
      </c>
      <c r="CI29">
        <v>3.0736324843019199E-3</v>
      </c>
      <c r="CJ29">
        <v>4.6614110469818098E-3</v>
      </c>
      <c r="CK29">
        <v>8.5620954632759008E-3</v>
      </c>
      <c r="CL29">
        <v>1.6030557453632299E-2</v>
      </c>
      <c r="CM29">
        <v>6.8244165740907097E-3</v>
      </c>
      <c r="CN29">
        <v>7.5508262962102803E-3</v>
      </c>
      <c r="CO29">
        <v>6.9630625657737203E-3</v>
      </c>
      <c r="CP29">
        <v>4.72273817285895E-3</v>
      </c>
      <c r="CQ29">
        <v>7.9500386491417798E-3</v>
      </c>
      <c r="CR29">
        <v>1.8538516014814301E-2</v>
      </c>
      <c r="CS29">
        <v>3.7463352084159803E-2</v>
      </c>
      <c r="CT29">
        <v>4.4008769094944E-2</v>
      </c>
      <c r="CU29">
        <v>4.9382463097572299E-2</v>
      </c>
      <c r="CV29">
        <v>0.15618571639060899</v>
      </c>
      <c r="CW29">
        <v>0.123113542795181</v>
      </c>
      <c r="CX29">
        <v>6.5251253545284202E-2</v>
      </c>
      <c r="CY29">
        <v>-3.6190938204526901E-2</v>
      </c>
      <c r="CZ29">
        <v>-1.9194819033145901E-2</v>
      </c>
      <c r="DA29">
        <v>-1.9716562237590499E-3</v>
      </c>
      <c r="DB29">
        <v>-7.77968525653705E-5</v>
      </c>
      <c r="DC29">
        <v>7.3740086518228002E-3</v>
      </c>
      <c r="DD29">
        <v>7.1514518931508004E-3</v>
      </c>
      <c r="DE29">
        <v>6.4055402763187799E-3</v>
      </c>
      <c r="DF29">
        <v>5.6572258472442601E-3</v>
      </c>
      <c r="DG29">
        <v>4.8300186172127698E-3</v>
      </c>
      <c r="DH29">
        <v>4.21044463291764E-3</v>
      </c>
      <c r="DI29">
        <v>3.9911163039505404E-3</v>
      </c>
      <c r="DJ29">
        <v>4.0303422138094902E-3</v>
      </c>
      <c r="DK29">
        <v>4.3146046809852097E-3</v>
      </c>
      <c r="DL29">
        <v>4.6673347242176498E-3</v>
      </c>
      <c r="DM29">
        <v>4.9987449310719897E-3</v>
      </c>
      <c r="DN29">
        <v>5.3419382311403699E-3</v>
      </c>
      <c r="DO29">
        <v>5.84825919941067E-3</v>
      </c>
      <c r="DP29">
        <v>6.5595116466283703E-3</v>
      </c>
      <c r="DQ29">
        <v>7.26868119090795E-3</v>
      </c>
      <c r="DR29">
        <v>7.9803727567195806E-3</v>
      </c>
      <c r="DS29">
        <v>8.7310830131173099E-3</v>
      </c>
      <c r="DT29">
        <v>9.0390704572200706E-3</v>
      </c>
      <c r="DU29">
        <v>8.85785557329654E-3</v>
      </c>
      <c r="DV29">
        <v>8.1889713183045301E-3</v>
      </c>
      <c r="DW29">
        <v>8.0899959430098499E-3</v>
      </c>
      <c r="DX29">
        <v>7.7824778854846902E-3</v>
      </c>
      <c r="DY29">
        <v>7.33730942010879E-3</v>
      </c>
      <c r="DZ29">
        <v>6.6912486217916003E-3</v>
      </c>
      <c r="EA29">
        <v>67.887481689453097</v>
      </c>
      <c r="EB29">
        <v>66.473617553710895</v>
      </c>
      <c r="EC29">
        <v>64.926101684570298</v>
      </c>
      <c r="ED29" s="20">
        <v>63.798519134521399</v>
      </c>
      <c r="EE29">
        <v>62.8481636047363</v>
      </c>
      <c r="EF29">
        <v>61.93994140625</v>
      </c>
      <c r="EG29">
        <v>61.7420845031738</v>
      </c>
      <c r="EH29">
        <v>64.188758850097599</v>
      </c>
      <c r="EI29">
        <v>70.211700439453097</v>
      </c>
      <c r="EJ29">
        <v>75.332603454589801</v>
      </c>
      <c r="EK29">
        <v>81.273056030273395</v>
      </c>
      <c r="EL29">
        <v>85.802490234375</v>
      </c>
      <c r="EM29">
        <v>89.634323120117102</v>
      </c>
      <c r="EN29">
        <v>92.376602172851506</v>
      </c>
      <c r="EO29">
        <v>94.343833923339801</v>
      </c>
      <c r="EP29">
        <v>95.589904785156193</v>
      </c>
      <c r="EQ29">
        <v>95.815589904785099</v>
      </c>
      <c r="ER29">
        <v>94.565246582031193</v>
      </c>
      <c r="ES29">
        <v>90.453804016113196</v>
      </c>
      <c r="ET29">
        <v>84.729393005370994</v>
      </c>
      <c r="EU29">
        <v>81.616897583007798</v>
      </c>
      <c r="EV29">
        <v>79.373390197753906</v>
      </c>
      <c r="EW29">
        <v>75.985130310058494</v>
      </c>
      <c r="EX29">
        <v>74.857597351074205</v>
      </c>
      <c r="EY29">
        <v>6.8155460059642695E-2</v>
      </c>
      <c r="EZ29">
        <v>5.0246687605976998E-3</v>
      </c>
      <c r="FA29">
        <v>5.0246687605976998E-3</v>
      </c>
      <c r="FB29">
        <v>0</v>
      </c>
      <c r="FC29">
        <v>0</v>
      </c>
    </row>
    <row r="30" spans="1:159" x14ac:dyDescent="0.25">
      <c r="A30" s="1" t="s">
        <v>40</v>
      </c>
      <c r="B30" s="3" t="s">
        <v>41</v>
      </c>
      <c r="C30" s="3" t="s">
        <v>79</v>
      </c>
      <c r="D30" s="3">
        <v>45559</v>
      </c>
      <c r="E30" s="25">
        <v>19</v>
      </c>
      <c r="F30" s="25">
        <v>20</v>
      </c>
      <c r="G30" s="25">
        <v>19</v>
      </c>
      <c r="H30" s="25">
        <v>20</v>
      </c>
      <c r="I30">
        <v>4922</v>
      </c>
      <c r="J30">
        <v>35941</v>
      </c>
      <c r="FB30">
        <v>0</v>
      </c>
      <c r="FC30">
        <v>0</v>
      </c>
    </row>
    <row r="31" spans="1:159" x14ac:dyDescent="0.25">
      <c r="A31" s="1" t="s">
        <v>40</v>
      </c>
      <c r="B31" s="3" t="s">
        <v>41</v>
      </c>
      <c r="C31" s="3" t="s">
        <v>79</v>
      </c>
      <c r="D31" s="3">
        <v>45566</v>
      </c>
      <c r="E31" s="25">
        <v>17</v>
      </c>
      <c r="F31" s="25">
        <v>20</v>
      </c>
      <c r="G31" s="25">
        <v>19</v>
      </c>
      <c r="H31" s="25">
        <v>17</v>
      </c>
      <c r="I31">
        <v>14504</v>
      </c>
      <c r="J31">
        <v>35937</v>
      </c>
      <c r="AM31" s="20"/>
      <c r="FB31">
        <v>0</v>
      </c>
      <c r="FC31">
        <v>0</v>
      </c>
    </row>
    <row r="32" spans="1:159" x14ac:dyDescent="0.25">
      <c r="A32" s="1" t="s">
        <v>40</v>
      </c>
      <c r="B32" s="3" t="s">
        <v>41</v>
      </c>
      <c r="C32" s="3" t="s">
        <v>79</v>
      </c>
      <c r="D32" s="3">
        <v>45567</v>
      </c>
      <c r="E32" s="25">
        <v>18</v>
      </c>
      <c r="F32" s="25">
        <v>20</v>
      </c>
      <c r="G32" s="25">
        <v>18</v>
      </c>
      <c r="H32" s="25">
        <v>20</v>
      </c>
      <c r="I32">
        <v>31877</v>
      </c>
      <c r="J32">
        <v>35935</v>
      </c>
      <c r="K32">
        <v>0.963567614555358</v>
      </c>
      <c r="L32">
        <v>0.84592562913894598</v>
      </c>
      <c r="M32">
        <v>0.754563808441162</v>
      </c>
      <c r="N32">
        <v>0.68736577033996504</v>
      </c>
      <c r="O32">
        <v>0.64990305900573697</v>
      </c>
      <c r="P32">
        <v>0.64255124330520597</v>
      </c>
      <c r="Q32">
        <v>0.68698769807815496</v>
      </c>
      <c r="R32">
        <v>0.69439452886581399</v>
      </c>
      <c r="S32">
        <v>0.58651089668273904</v>
      </c>
      <c r="T32">
        <v>0.56898057460784901</v>
      </c>
      <c r="U32">
        <v>0.60800868272781305</v>
      </c>
      <c r="V32">
        <v>0.70197755098342796</v>
      </c>
      <c r="W32">
        <v>0.871010541915893</v>
      </c>
      <c r="X32">
        <v>1.1178225278854299</v>
      </c>
      <c r="Y32">
        <v>1.4591698646545399</v>
      </c>
      <c r="Z32">
        <v>1.83712005615234</v>
      </c>
      <c r="AA32">
        <v>2.1895668506622301</v>
      </c>
      <c r="AB32">
        <v>2.4626350402832</v>
      </c>
      <c r="AC32">
        <v>2.4291672706603999</v>
      </c>
      <c r="AD32">
        <v>2.18815946578979</v>
      </c>
      <c r="AE32">
        <v>1.9407060146331701</v>
      </c>
      <c r="AF32">
        <v>1.70376431941986</v>
      </c>
      <c r="AG32">
        <v>1.42138755321502</v>
      </c>
      <c r="AH32">
        <v>1.15548956394195</v>
      </c>
      <c r="AI32">
        <v>-7.9703005030751194E-3</v>
      </c>
      <c r="AJ32">
        <v>-5.5185970850288799E-3</v>
      </c>
      <c r="AK32">
        <v>-4.0094302967190699E-3</v>
      </c>
      <c r="AL32">
        <v>-2.44647217914462E-3</v>
      </c>
      <c r="AM32">
        <v>1.15276605356484E-3</v>
      </c>
      <c r="AN32">
        <v>-3.9857947267591901E-3</v>
      </c>
      <c r="AO32">
        <v>-2.1012050565332101E-3</v>
      </c>
      <c r="AP32">
        <v>2.9275554697960602E-3</v>
      </c>
      <c r="AQ32">
        <v>-8.2437591627240094E-3</v>
      </c>
      <c r="AR32">
        <v>-2.8014234267175098E-3</v>
      </c>
      <c r="AS32">
        <v>4.0312654164154001E-5</v>
      </c>
      <c r="AT32">
        <v>-1.6482854261994299E-3</v>
      </c>
      <c r="AU32">
        <v>-9.0481173247098905E-3</v>
      </c>
      <c r="AV32">
        <v>-7.9667894169688207E-3</v>
      </c>
      <c r="AW32">
        <v>7.0610176771879101E-3</v>
      </c>
      <c r="AX32">
        <v>2.1628879476338599E-3</v>
      </c>
      <c r="AY32">
        <v>3.7701029796153298E-3</v>
      </c>
      <c r="AZ32">
        <v>0.16167137026786799</v>
      </c>
      <c r="BA32">
        <v>0.11320345103740601</v>
      </c>
      <c r="BB32">
        <v>4.2914226651191698E-2</v>
      </c>
      <c r="BC32">
        <v>-0.100273564457893</v>
      </c>
      <c r="BD32">
        <v>-5.9839721769094398E-2</v>
      </c>
      <c r="BE32">
        <v>-1.71334072947502E-2</v>
      </c>
      <c r="BF32">
        <v>-1.28211053088307E-2</v>
      </c>
      <c r="BG32">
        <v>3.9078509435057597E-3</v>
      </c>
      <c r="BH32">
        <v>5.8248611167073198E-3</v>
      </c>
      <c r="BI32">
        <v>6.3326093368232198E-3</v>
      </c>
      <c r="BJ32">
        <v>6.8456046283245E-3</v>
      </c>
      <c r="BK32">
        <v>9.2640081420540792E-3</v>
      </c>
      <c r="BL32">
        <v>2.9371103737503199E-3</v>
      </c>
      <c r="BM32">
        <v>4.3582366779446602E-3</v>
      </c>
      <c r="BN32">
        <v>9.6782408654689702E-3</v>
      </c>
      <c r="BO32">
        <v>-1.14360963925719E-3</v>
      </c>
      <c r="BP32">
        <v>4.9383523873984796E-3</v>
      </c>
      <c r="BQ32">
        <v>8.4276050329208305E-3</v>
      </c>
      <c r="BR32">
        <v>7.7513200230896404E-3</v>
      </c>
      <c r="BS32">
        <v>1.7332137795165101E-3</v>
      </c>
      <c r="BT32">
        <v>4.3076467700302601E-3</v>
      </c>
      <c r="BU32">
        <v>2.0754681900143599E-2</v>
      </c>
      <c r="BV32">
        <v>1.69359184801578E-2</v>
      </c>
      <c r="BW32">
        <v>1.94559525698423E-2</v>
      </c>
      <c r="BX32">
        <v>0.17762100696563701</v>
      </c>
      <c r="BY32">
        <v>0.12848149240016901</v>
      </c>
      <c r="BZ32">
        <v>5.7298738509416497E-2</v>
      </c>
      <c r="CA32">
        <v>-8.6064592003822299E-2</v>
      </c>
      <c r="CB32">
        <v>-4.61861230432987E-2</v>
      </c>
      <c r="CC32">
        <v>-4.3935272842645602E-3</v>
      </c>
      <c r="CD32">
        <v>-1.18749833200126E-3</v>
      </c>
      <c r="CE32">
        <v>1.5786003321409201E-2</v>
      </c>
      <c r="CF32">
        <v>1.7168318852782201E-2</v>
      </c>
      <c r="CG32">
        <v>1.66746489703655E-2</v>
      </c>
      <c r="CH32">
        <v>1.6137681901454901E-2</v>
      </c>
      <c r="CI32">
        <v>1.7375249415636E-2</v>
      </c>
      <c r="CJ32">
        <v>9.8600154742598499E-3</v>
      </c>
      <c r="CK32">
        <v>1.08176786452531E-2</v>
      </c>
      <c r="CL32">
        <v>1.6428926959633799E-2</v>
      </c>
      <c r="CM32">
        <v>5.9565403498709202E-3</v>
      </c>
      <c r="CN32">
        <v>1.26781277358531E-2</v>
      </c>
      <c r="CO32">
        <v>1.68148968368768E-2</v>
      </c>
      <c r="CP32">
        <v>1.71509254723787E-2</v>
      </c>
      <c r="CQ32">
        <v>1.25145446509122E-2</v>
      </c>
      <c r="CR32">
        <v>1.6582082957029301E-2</v>
      </c>
      <c r="CS32">
        <v>3.44483479857444E-2</v>
      </c>
      <c r="CT32">
        <v>3.1708948314189897E-2</v>
      </c>
      <c r="CU32">
        <v>3.5141803324222502E-2</v>
      </c>
      <c r="CV32">
        <v>0.19357064366340601</v>
      </c>
      <c r="CW32">
        <v>0.14375953376293099</v>
      </c>
      <c r="CX32">
        <v>7.1683250367641393E-2</v>
      </c>
      <c r="CY32">
        <v>-7.1855619549751198E-2</v>
      </c>
      <c r="CZ32">
        <v>-3.2532524317502899E-2</v>
      </c>
      <c r="DA32">
        <v>8.3463527262210794E-3</v>
      </c>
      <c r="DB32">
        <v>1.0446108877658801E-2</v>
      </c>
      <c r="DC32">
        <v>7.2214035317301698E-3</v>
      </c>
      <c r="DD32">
        <v>6.8963328376412296E-3</v>
      </c>
      <c r="DE32">
        <v>6.2875137664377603E-3</v>
      </c>
      <c r="DF32">
        <v>5.6491815485060198E-3</v>
      </c>
      <c r="DG32">
        <v>4.9312850460410101E-3</v>
      </c>
      <c r="DH32">
        <v>4.2088273912668202E-3</v>
      </c>
      <c r="DI32">
        <v>3.9270617999136396E-3</v>
      </c>
      <c r="DJ32">
        <v>4.1041253134608199E-3</v>
      </c>
      <c r="DK32">
        <v>4.3165846727788396E-3</v>
      </c>
      <c r="DL32">
        <v>4.7054495662450704E-3</v>
      </c>
      <c r="DM32">
        <v>5.0991117022931498E-3</v>
      </c>
      <c r="DN32">
        <v>5.7145543396472896E-3</v>
      </c>
      <c r="DO32">
        <v>6.5545840188860798E-3</v>
      </c>
      <c r="DP32">
        <v>7.4623273685574497E-3</v>
      </c>
      <c r="DQ32">
        <v>8.3251567557454092E-3</v>
      </c>
      <c r="DR32">
        <v>8.9813647791743192E-3</v>
      </c>
      <c r="DS32">
        <v>9.5363194122910395E-3</v>
      </c>
      <c r="DT32">
        <v>9.6966950222849794E-3</v>
      </c>
      <c r="DU32">
        <v>9.2883883044123598E-3</v>
      </c>
      <c r="DV32">
        <v>8.7451618164777704E-3</v>
      </c>
      <c r="DW32">
        <v>8.6384424939751608E-3</v>
      </c>
      <c r="DX32">
        <v>8.3007980138063396E-3</v>
      </c>
      <c r="DY32">
        <v>7.7452971599996003E-3</v>
      </c>
      <c r="DZ32">
        <v>7.0727309212088498E-3</v>
      </c>
      <c r="EA32">
        <v>73.614280700683494</v>
      </c>
      <c r="EB32">
        <v>72.201904296875</v>
      </c>
      <c r="EC32">
        <v>71.152793884277301</v>
      </c>
      <c r="ED32">
        <v>70.275222778320298</v>
      </c>
      <c r="EE32">
        <v>69.217758178710895</v>
      </c>
      <c r="EF32">
        <v>67.788825988769503</v>
      </c>
      <c r="EG32">
        <v>67.687271118164006</v>
      </c>
      <c r="EH32">
        <v>69.8299560546875</v>
      </c>
      <c r="EI32">
        <v>75.055931091308494</v>
      </c>
      <c r="EJ32">
        <v>81.682403564453097</v>
      </c>
      <c r="EK32">
        <v>87.365890502929602</v>
      </c>
      <c r="EL32">
        <v>92.031761169433494</v>
      </c>
      <c r="EM32">
        <v>95.672325134277301</v>
      </c>
      <c r="EN32">
        <v>98.949607849120994</v>
      </c>
      <c r="EO32">
        <v>100.152778625488</v>
      </c>
      <c r="EP32">
        <v>101.57387542724599</v>
      </c>
      <c r="EQ32">
        <v>101.081855773925</v>
      </c>
      <c r="ER32">
        <v>98.605445861816406</v>
      </c>
      <c r="ES32">
        <v>92.869079589843693</v>
      </c>
      <c r="ET32">
        <v>87.908439636230398</v>
      </c>
      <c r="EU32">
        <v>84.054756164550696</v>
      </c>
      <c r="EV32">
        <v>80.740707397460895</v>
      </c>
      <c r="EW32">
        <v>78.351219177245994</v>
      </c>
      <c r="EX32">
        <v>75.867965698242102</v>
      </c>
      <c r="EY32">
        <v>7.3169142007827703E-2</v>
      </c>
      <c r="EZ32">
        <v>5.3414306603372002E-3</v>
      </c>
      <c r="FA32">
        <v>5.3414306603372002E-3</v>
      </c>
      <c r="FB32">
        <v>0</v>
      </c>
      <c r="FC32">
        <v>0</v>
      </c>
    </row>
    <row r="33" spans="1:159" x14ac:dyDescent="0.25">
      <c r="A33" s="1" t="s">
        <v>40</v>
      </c>
      <c r="B33" t="s">
        <v>41</v>
      </c>
      <c r="C33" s="3" t="s">
        <v>79</v>
      </c>
      <c r="D33" s="3">
        <v>45568</v>
      </c>
      <c r="E33" s="25">
        <v>17</v>
      </c>
      <c r="F33" s="25">
        <v>18</v>
      </c>
      <c r="G33" s="25">
        <v>17</v>
      </c>
      <c r="H33" s="25">
        <v>18</v>
      </c>
      <c r="I33">
        <v>4932</v>
      </c>
      <c r="J33">
        <v>35937</v>
      </c>
      <c r="DY33" s="20"/>
      <c r="FB33">
        <v>0</v>
      </c>
      <c r="FC33">
        <v>0</v>
      </c>
    </row>
    <row r="34" spans="1:159" x14ac:dyDescent="0.25">
      <c r="A34" s="1" t="s">
        <v>40</v>
      </c>
      <c r="B34" s="3" t="s">
        <v>41</v>
      </c>
      <c r="C34" s="3" t="s">
        <v>79</v>
      </c>
      <c r="D34" s="3">
        <v>45570</v>
      </c>
      <c r="E34" s="25">
        <v>17</v>
      </c>
      <c r="F34" s="25">
        <v>20</v>
      </c>
      <c r="G34" s="25">
        <v>19</v>
      </c>
      <c r="H34" s="25">
        <v>18</v>
      </c>
      <c r="I34">
        <v>1364</v>
      </c>
      <c r="J34">
        <v>35935</v>
      </c>
      <c r="CO34" s="20"/>
      <c r="EK34" s="20"/>
      <c r="FB34">
        <v>0</v>
      </c>
      <c r="FC34">
        <v>0</v>
      </c>
    </row>
    <row r="35" spans="1:159" x14ac:dyDescent="0.25">
      <c r="A35" s="1" t="s">
        <v>40</v>
      </c>
      <c r="B35" s="3" t="s">
        <v>41</v>
      </c>
      <c r="C35" s="3" t="s">
        <v>79</v>
      </c>
      <c r="D35" s="3">
        <v>45571</v>
      </c>
      <c r="E35" s="25">
        <v>17</v>
      </c>
      <c r="F35" s="25">
        <v>20</v>
      </c>
      <c r="G35" s="25">
        <v>19</v>
      </c>
      <c r="H35" s="25">
        <v>18</v>
      </c>
      <c r="I35">
        <v>1364</v>
      </c>
      <c r="J35">
        <v>35935</v>
      </c>
      <c r="FB35">
        <v>0</v>
      </c>
      <c r="FC35">
        <v>0</v>
      </c>
    </row>
    <row r="36" spans="1:159" x14ac:dyDescent="0.25">
      <c r="A36" s="1" t="s">
        <v>40</v>
      </c>
      <c r="B36" s="3" t="s">
        <v>41</v>
      </c>
      <c r="C36" s="3" t="s">
        <v>42</v>
      </c>
      <c r="D36" s="3">
        <v>45475</v>
      </c>
      <c r="E36" s="25">
        <v>17</v>
      </c>
      <c r="F36" s="25">
        <v>20</v>
      </c>
      <c r="G36" s="25">
        <v>19</v>
      </c>
      <c r="H36" s="25">
        <v>18</v>
      </c>
      <c r="I36">
        <v>15439</v>
      </c>
      <c r="J36">
        <v>53699</v>
      </c>
      <c r="K36">
        <v>1.2005717754364</v>
      </c>
      <c r="L36">
        <v>1.0418757200241</v>
      </c>
      <c r="M36">
        <v>0.92193782329559304</v>
      </c>
      <c r="N36">
        <v>0.83452391624450595</v>
      </c>
      <c r="O36">
        <v>0.77755683660507202</v>
      </c>
      <c r="P36">
        <v>0.75579106807708696</v>
      </c>
      <c r="Q36">
        <v>0.75364899635314897</v>
      </c>
      <c r="R36">
        <v>0.74235159158706598</v>
      </c>
      <c r="S36">
        <v>0.75295442342758101</v>
      </c>
      <c r="T36">
        <v>0.807875096797943</v>
      </c>
      <c r="U36">
        <v>0.91230523586273105</v>
      </c>
      <c r="V36">
        <v>1.0686722993850699</v>
      </c>
      <c r="W36">
        <v>1.29650366306304</v>
      </c>
      <c r="X36">
        <v>1.5349411964416499</v>
      </c>
      <c r="Y36">
        <v>1.8099329471588099</v>
      </c>
      <c r="Z36">
        <v>2.0963218212127601</v>
      </c>
      <c r="AA36">
        <v>2.3746440410614</v>
      </c>
      <c r="AB36">
        <v>2.7002596855163499</v>
      </c>
      <c r="AC36">
        <v>2.9012525081634499</v>
      </c>
      <c r="AD36">
        <v>2.8928949832916202</v>
      </c>
      <c r="AE36">
        <v>2.6803753376007</v>
      </c>
      <c r="AF36">
        <v>2.43895292282104</v>
      </c>
      <c r="AG36">
        <v>2.06178402900695</v>
      </c>
      <c r="AH36">
        <v>1.6691410541534399</v>
      </c>
      <c r="AI36">
        <v>-3.09018809348344E-2</v>
      </c>
      <c r="AJ36">
        <v>-3.2502047717571203E-2</v>
      </c>
      <c r="AK36">
        <v>-2.6817623525857901E-2</v>
      </c>
      <c r="AL36">
        <v>-2.0134678110480302E-2</v>
      </c>
      <c r="AM36">
        <v>-9.7054280340671505E-3</v>
      </c>
      <c r="AN36">
        <v>-1.2273360975086601E-2</v>
      </c>
      <c r="AO36">
        <v>-1.9603986293077399E-2</v>
      </c>
      <c r="AP36">
        <v>-4.2321953922510099E-2</v>
      </c>
      <c r="AQ36">
        <v>-3.16882357001304E-2</v>
      </c>
      <c r="AR36">
        <v>-1.40888467431068E-2</v>
      </c>
      <c r="AS36">
        <v>-1.2414645403623499E-2</v>
      </c>
      <c r="AT36">
        <v>-1.9507784396409902E-2</v>
      </c>
      <c r="AU36">
        <v>-2.5675227865576699E-2</v>
      </c>
      <c r="AV36">
        <v>-3.78437340259552E-2</v>
      </c>
      <c r="AW36">
        <v>-4.2056974023580503E-2</v>
      </c>
      <c r="AX36">
        <v>-6.02155067026615E-2</v>
      </c>
      <c r="AY36">
        <v>5.5205725133419002E-2</v>
      </c>
      <c r="AZ36">
        <v>5.42882308363914E-2</v>
      </c>
      <c r="BA36">
        <v>1.33798364549875E-2</v>
      </c>
      <c r="BB36">
        <v>-1.5465954318642601E-2</v>
      </c>
      <c r="BC36">
        <v>-0.15396028757095301</v>
      </c>
      <c r="BD36">
        <v>-0.12393233180046</v>
      </c>
      <c r="BE36">
        <v>-9.4000227749347604E-2</v>
      </c>
      <c r="BF36">
        <v>-8.3573967218399006E-2</v>
      </c>
      <c r="BG36">
        <v>-1.39156449586153E-2</v>
      </c>
      <c r="BH36">
        <v>-1.61892604082822E-2</v>
      </c>
      <c r="BI36">
        <v>-1.2107925489544801E-2</v>
      </c>
      <c r="BJ36">
        <v>-7.1388897486031003E-3</v>
      </c>
      <c r="BK36">
        <v>1.64295104332268E-3</v>
      </c>
      <c r="BL36">
        <v>-2.24170810543E-3</v>
      </c>
      <c r="BM36">
        <v>-9.5710223540663702E-3</v>
      </c>
      <c r="BN36">
        <v>-3.1008759513497301E-2</v>
      </c>
      <c r="BO36">
        <v>-1.9887520000338499E-2</v>
      </c>
      <c r="BP36">
        <v>-1.5070289373397799E-3</v>
      </c>
      <c r="BQ36">
        <v>1.2370679760351699E-3</v>
      </c>
      <c r="BR36">
        <v>-4.4592260383069498E-3</v>
      </c>
      <c r="BS36">
        <v>-8.9653581380844099E-3</v>
      </c>
      <c r="BT36">
        <v>-1.9543070346116999E-2</v>
      </c>
      <c r="BU36">
        <v>-2.22138725221157E-2</v>
      </c>
      <c r="BV36">
        <v>-3.9110995829105301E-2</v>
      </c>
      <c r="BW36">
        <v>7.6285518705844796E-2</v>
      </c>
      <c r="BX36">
        <v>7.6358936727046897E-2</v>
      </c>
      <c r="BY36">
        <v>3.6009471863508197E-2</v>
      </c>
      <c r="BZ36">
        <v>6.5308259800076398E-3</v>
      </c>
      <c r="CA36">
        <v>-0.13238196074962599</v>
      </c>
      <c r="CB36">
        <v>-0.102617792785167</v>
      </c>
      <c r="CC36">
        <v>-7.3421634733676897E-2</v>
      </c>
      <c r="CD36">
        <v>-6.4697422087192494E-2</v>
      </c>
      <c r="CE36">
        <v>3.0705917160958E-3</v>
      </c>
      <c r="CF36">
        <v>1.23525591334328E-4</v>
      </c>
      <c r="CG36">
        <v>2.6017720811068999E-3</v>
      </c>
      <c r="CH36">
        <v>5.8568995445966703E-3</v>
      </c>
      <c r="CI36">
        <v>1.2991330586373801E-2</v>
      </c>
      <c r="CJ36">
        <v>7.7899447642266698E-3</v>
      </c>
      <c r="CK36">
        <v>4.6194196329452E-4</v>
      </c>
      <c r="CL36">
        <v>-1.9695563241839398E-2</v>
      </c>
      <c r="CM36">
        <v>-8.0868033692240698E-3</v>
      </c>
      <c r="CN36">
        <v>1.10747888684272E-2</v>
      </c>
      <c r="CO36">
        <v>1.4888781122863201E-2</v>
      </c>
      <c r="CP36">
        <v>1.0589333251118599E-2</v>
      </c>
      <c r="CQ36">
        <v>7.7445120550692003E-3</v>
      </c>
      <c r="CR36">
        <v>-1.2424067826941601E-3</v>
      </c>
      <c r="CS36">
        <v>-2.3707710206508602E-3</v>
      </c>
      <c r="CT36">
        <v>-1.8006486818194299E-2</v>
      </c>
      <c r="CU36">
        <v>9.7365312278270694E-2</v>
      </c>
      <c r="CV36">
        <v>9.8429642617702401E-2</v>
      </c>
      <c r="CW36">
        <v>5.8639109134674003E-2</v>
      </c>
      <c r="CX36">
        <v>2.8527606278657899E-2</v>
      </c>
      <c r="CY36">
        <v>-0.11080364137887901</v>
      </c>
      <c r="CZ36">
        <v>-8.1303253769874503E-2</v>
      </c>
      <c r="DA36">
        <v>-5.2843041718006099E-2</v>
      </c>
      <c r="DB36">
        <v>-4.5820876955986002E-2</v>
      </c>
      <c r="DC36" s="20">
        <v>1.03268986567854E-2</v>
      </c>
      <c r="DD36">
        <v>9.9174696952104499E-3</v>
      </c>
      <c r="DE36">
        <v>8.9428611099720001E-3</v>
      </c>
      <c r="DF36">
        <v>7.9008787870407104E-3</v>
      </c>
      <c r="DG36">
        <v>6.8993247114121897E-3</v>
      </c>
      <c r="DH36">
        <v>6.0988119803369002E-3</v>
      </c>
      <c r="DI36">
        <v>6.0996091924607702E-3</v>
      </c>
      <c r="DJ36">
        <v>6.8779345601797104E-3</v>
      </c>
      <c r="DK36" s="20">
        <v>7.1743265725672202E-3</v>
      </c>
      <c r="DL36">
        <v>7.6492018997669203E-3</v>
      </c>
      <c r="DM36">
        <v>8.2996524870395608E-3</v>
      </c>
      <c r="DN36">
        <v>9.1488743200898101E-3</v>
      </c>
      <c r="DO36">
        <v>1.0158879682421599E-2</v>
      </c>
      <c r="DP36">
        <v>1.1126013472676201E-2</v>
      </c>
      <c r="DQ36">
        <v>1.2063749134540501E-2</v>
      </c>
      <c r="DR36">
        <v>1.28306308761239E-2</v>
      </c>
      <c r="DS36">
        <v>1.2815603986382399E-2</v>
      </c>
      <c r="DT36">
        <v>1.34180374443531E-2</v>
      </c>
      <c r="DU36">
        <v>1.3757841661572401E-2</v>
      </c>
      <c r="DV36">
        <v>1.3373092748224701E-2</v>
      </c>
      <c r="DW36">
        <v>1.3118687085807299E-2</v>
      </c>
      <c r="DX36">
        <v>1.2958318926393901E-2</v>
      </c>
      <c r="DY36">
        <v>1.25108957290649E-2</v>
      </c>
      <c r="DZ36">
        <v>1.1476125568151399E-2</v>
      </c>
      <c r="EA36">
        <v>74.633903503417898</v>
      </c>
      <c r="EB36">
        <v>73.728858947753906</v>
      </c>
      <c r="EC36">
        <v>72.9810791015625</v>
      </c>
      <c r="ED36">
        <v>72.685928344726506</v>
      </c>
      <c r="EE36">
        <v>71.133338928222599</v>
      </c>
      <c r="EF36">
        <v>71.077857971191406</v>
      </c>
      <c r="EG36">
        <v>73.618873596191406</v>
      </c>
      <c r="EH36">
        <v>77.010437011718693</v>
      </c>
      <c r="EI36">
        <v>81.161552429199205</v>
      </c>
      <c r="EJ36">
        <v>85.759872436523395</v>
      </c>
      <c r="EK36">
        <v>90.317176818847599</v>
      </c>
      <c r="EL36">
        <v>94.379920959472599</v>
      </c>
      <c r="EM36">
        <v>97.117439270019503</v>
      </c>
      <c r="EN36">
        <v>99.448089599609304</v>
      </c>
      <c r="EO36">
        <v>100.851837158203</v>
      </c>
      <c r="EP36">
        <v>101.750450134277</v>
      </c>
      <c r="EQ36">
        <v>101.92659759521401</v>
      </c>
      <c r="ER36">
        <v>100.401237487792</v>
      </c>
      <c r="ES36">
        <v>98.424980163574205</v>
      </c>
      <c r="ET36">
        <v>94.578453063964801</v>
      </c>
      <c r="EU36">
        <v>89.896171569824205</v>
      </c>
      <c r="EV36">
        <v>86.063758850097599</v>
      </c>
      <c r="EW36">
        <v>84.036727905273395</v>
      </c>
      <c r="EX36">
        <v>81.818084716796804</v>
      </c>
      <c r="EY36">
        <v>0.11809312552213599</v>
      </c>
      <c r="EZ36">
        <v>9.2182159423828108E-3</v>
      </c>
      <c r="FA36">
        <v>9.2182159423828108E-3</v>
      </c>
      <c r="FB36">
        <v>0</v>
      </c>
      <c r="FC36">
        <v>0</v>
      </c>
    </row>
    <row r="37" spans="1:159" x14ac:dyDescent="0.25">
      <c r="A37" s="1" t="s">
        <v>40</v>
      </c>
      <c r="B37" s="3" t="s">
        <v>41</v>
      </c>
      <c r="C37" s="3" t="s">
        <v>42</v>
      </c>
      <c r="D37" s="3">
        <v>45476</v>
      </c>
      <c r="E37" s="25">
        <v>17</v>
      </c>
      <c r="F37" s="25">
        <v>20</v>
      </c>
      <c r="G37" s="25">
        <v>19</v>
      </c>
      <c r="H37" s="25">
        <v>18</v>
      </c>
      <c r="I37">
        <v>23348</v>
      </c>
      <c r="J37">
        <v>53694</v>
      </c>
      <c r="K37">
        <v>1.50146031379699</v>
      </c>
      <c r="L37">
        <v>1.2814295291900599</v>
      </c>
      <c r="M37">
        <v>1.1150196790695099</v>
      </c>
      <c r="N37">
        <v>0.99405127763748102</v>
      </c>
      <c r="O37">
        <v>0.91573745012283303</v>
      </c>
      <c r="P37">
        <v>0.87606185674667303</v>
      </c>
      <c r="Q37">
        <v>0.85372889041900601</v>
      </c>
      <c r="R37">
        <v>0.83279281854629505</v>
      </c>
      <c r="S37">
        <v>0.85492140054702703</v>
      </c>
      <c r="T37">
        <v>0.92181140184402399</v>
      </c>
      <c r="U37">
        <v>1.0636676549911399</v>
      </c>
      <c r="V37">
        <v>1.2577708959579399</v>
      </c>
      <c r="W37">
        <v>1.5097907781600901</v>
      </c>
      <c r="X37">
        <v>1.7755037546157799</v>
      </c>
      <c r="Y37">
        <v>2.0378289222717201</v>
      </c>
      <c r="Z37">
        <v>2.3054356575012198</v>
      </c>
      <c r="AA37">
        <v>2.59599733352661</v>
      </c>
      <c r="AB37">
        <v>2.9035885334014799</v>
      </c>
      <c r="AC37">
        <v>3.1475238800048801</v>
      </c>
      <c r="AD37">
        <v>3.1192784309387198</v>
      </c>
      <c r="AE37">
        <v>2.8882174491882302</v>
      </c>
      <c r="AF37">
        <v>2.6225814819335902</v>
      </c>
      <c r="AG37">
        <v>2.2576115131378098</v>
      </c>
      <c r="AH37">
        <v>1.8896466493606501</v>
      </c>
      <c r="AI37">
        <v>-3.11286300420761E-2</v>
      </c>
      <c r="AJ37">
        <v>-3.1309437006711897E-2</v>
      </c>
      <c r="AK37">
        <v>-1.8202142789959901E-2</v>
      </c>
      <c r="AL37">
        <v>-1.6326140612363801E-2</v>
      </c>
      <c r="AM37">
        <v>-9.5350136980414304E-3</v>
      </c>
      <c r="AN37">
        <v>-1.4925125986337599E-2</v>
      </c>
      <c r="AO37">
        <v>-1.9200362265109999E-2</v>
      </c>
      <c r="AP37">
        <v>-1.30655756220221E-2</v>
      </c>
      <c r="AQ37">
        <v>-1.09286047518253E-2</v>
      </c>
      <c r="AR37">
        <v>-2.46117822825908E-2</v>
      </c>
      <c r="AS37">
        <v>-1.42159340903162E-2</v>
      </c>
      <c r="AT37">
        <v>-2.49122157692909E-2</v>
      </c>
      <c r="AU37">
        <v>-4.4124729931354502E-2</v>
      </c>
      <c r="AV37">
        <v>-5.7864956557750702E-2</v>
      </c>
      <c r="AW37">
        <v>-5.0772577524185097E-2</v>
      </c>
      <c r="AX37">
        <v>-6.4195267856120994E-2</v>
      </c>
      <c r="AY37">
        <v>4.3060347437858498E-2</v>
      </c>
      <c r="AZ37">
        <v>5.8463595807552303E-2</v>
      </c>
      <c r="BA37">
        <v>2.3845249786972899E-2</v>
      </c>
      <c r="BB37">
        <v>-1.2600819580256901E-2</v>
      </c>
      <c r="BC37">
        <v>-0.12563182413578</v>
      </c>
      <c r="BD37">
        <v>-0.100420765578746</v>
      </c>
      <c r="BE37">
        <v>-6.1746608465909902E-2</v>
      </c>
      <c r="BF37">
        <v>-2.46148277074098E-2</v>
      </c>
      <c r="BG37">
        <v>-1.67839024215936E-2</v>
      </c>
      <c r="BH37">
        <v>-1.7824191600084301E-2</v>
      </c>
      <c r="BI37">
        <v>-5.99418673664331E-3</v>
      </c>
      <c r="BJ37">
        <v>-5.4489886388182597E-3</v>
      </c>
      <c r="BK37">
        <v>2.1929676586296401E-4</v>
      </c>
      <c r="BL37">
        <v>-6.1418241821229397E-3</v>
      </c>
      <c r="BM37">
        <v>-1.0417125187814199E-2</v>
      </c>
      <c r="BN37">
        <v>-3.7668030709028201E-3</v>
      </c>
      <c r="BO37">
        <v>-8.5944012971594897E-4</v>
      </c>
      <c r="BP37">
        <v>-1.35518861934542E-2</v>
      </c>
      <c r="BQ37">
        <v>-2.0986215677112302E-3</v>
      </c>
      <c r="BR37">
        <v>-1.1585713364183899E-2</v>
      </c>
      <c r="BS37">
        <v>-2.9588839039206501E-2</v>
      </c>
      <c r="BT37">
        <v>-4.2249009013175902E-2</v>
      </c>
      <c r="BU37">
        <v>-3.4598205238580697E-2</v>
      </c>
      <c r="BV37">
        <v>-4.7591350972652401E-2</v>
      </c>
      <c r="BW37">
        <v>6.0053229331970201E-2</v>
      </c>
      <c r="BX37">
        <v>7.60815739631652E-2</v>
      </c>
      <c r="BY37">
        <v>4.1800569742918001E-2</v>
      </c>
      <c r="BZ37">
        <v>4.9335593357682202E-3</v>
      </c>
      <c r="CA37">
        <v>-0.108255214989185</v>
      </c>
      <c r="CB37">
        <v>-8.3432793617248494E-2</v>
      </c>
      <c r="CC37">
        <v>-4.5501012355089097E-2</v>
      </c>
      <c r="CD37">
        <v>-9.5539921894669498E-3</v>
      </c>
      <c r="CE37">
        <v>-2.4391745682805699E-3</v>
      </c>
      <c r="CF37">
        <v>-4.3389471247792201E-3</v>
      </c>
      <c r="CG37">
        <v>6.2137693166732701E-3</v>
      </c>
      <c r="CH37">
        <v>5.4281638003885703E-3</v>
      </c>
      <c r="CI37">
        <v>9.9736070260405506E-3</v>
      </c>
      <c r="CJ37">
        <v>2.6414776220917702E-3</v>
      </c>
      <c r="CK37">
        <v>-1.63388764485716E-3</v>
      </c>
      <c r="CL37">
        <v>5.5319694802164997E-3</v>
      </c>
      <c r="CM37">
        <v>9.2097241431474599E-3</v>
      </c>
      <c r="CN37">
        <v>-2.4919891729950901E-3</v>
      </c>
      <c r="CO37">
        <v>1.0018691420555099E-2</v>
      </c>
      <c r="CP37">
        <v>1.7407892737537601E-3</v>
      </c>
      <c r="CQ37">
        <v>-1.50529500097036E-2</v>
      </c>
      <c r="CR37">
        <v>-2.6633061468601199E-2</v>
      </c>
      <c r="CS37">
        <v>-1.8423832952976199E-2</v>
      </c>
      <c r="CT37">
        <v>-3.0987435951828901E-2</v>
      </c>
      <c r="CU37">
        <v>7.7046111226081807E-2</v>
      </c>
      <c r="CV37">
        <v>9.3699552118778201E-2</v>
      </c>
      <c r="CW37">
        <v>5.9755891561508102E-2</v>
      </c>
      <c r="CX37">
        <v>2.24679373204708E-2</v>
      </c>
      <c r="CY37">
        <v>-9.0878598392009693E-2</v>
      </c>
      <c r="CZ37">
        <v>-6.6444821655750205E-2</v>
      </c>
      <c r="DA37">
        <v>-2.9255414381623199E-2</v>
      </c>
      <c r="DB37">
        <v>5.5068433284759504E-3</v>
      </c>
      <c r="DC37">
        <v>8.7209753692150099E-3</v>
      </c>
      <c r="DD37">
        <v>8.1984465941786697E-3</v>
      </c>
      <c r="DE37">
        <v>7.4219102971255701E-3</v>
      </c>
      <c r="DF37">
        <v>6.6128391772508604E-3</v>
      </c>
      <c r="DG37">
        <v>5.9301997534930697E-3</v>
      </c>
      <c r="DH37">
        <v>5.3398683667182896E-3</v>
      </c>
      <c r="DI37">
        <v>5.3398292511701497E-3</v>
      </c>
      <c r="DJ37">
        <v>5.6532523594796597E-3</v>
      </c>
      <c r="DK37">
        <v>6.1216172762215103E-3</v>
      </c>
      <c r="DL37">
        <v>6.7239399068057502E-3</v>
      </c>
      <c r="DM37">
        <v>7.3668030090630002E-3</v>
      </c>
      <c r="DN37">
        <v>8.1019382923841407E-3</v>
      </c>
      <c r="DO37">
        <v>8.8371932506561193E-3</v>
      </c>
      <c r="DP37">
        <v>9.4938222318887693E-3</v>
      </c>
      <c r="DQ37">
        <v>9.8333200439810701E-3</v>
      </c>
      <c r="DR37">
        <v>1.0094463825225801E-2</v>
      </c>
      <c r="DS37">
        <v>1.03309396654367E-2</v>
      </c>
      <c r="DT37">
        <v>1.0710969567298801E-2</v>
      </c>
      <c r="DU37">
        <v>1.09160598367452E-2</v>
      </c>
      <c r="DV37">
        <v>1.06601454317569E-2</v>
      </c>
      <c r="DW37">
        <v>1.0564232245087599E-2</v>
      </c>
      <c r="DX37">
        <v>1.03279519826173E-2</v>
      </c>
      <c r="DY37">
        <v>9.8766218870878202E-3</v>
      </c>
      <c r="DZ37">
        <v>9.1563379392027803E-3</v>
      </c>
      <c r="EA37">
        <v>80.743942260742102</v>
      </c>
      <c r="EB37">
        <v>79.758735656738196</v>
      </c>
      <c r="EC37">
        <v>78.799110412597599</v>
      </c>
      <c r="ED37">
        <v>77.451377868652301</v>
      </c>
      <c r="EE37">
        <v>75.968528747558494</v>
      </c>
      <c r="EF37">
        <v>75.310569763183494</v>
      </c>
      <c r="EG37">
        <v>76.837303161620994</v>
      </c>
      <c r="EH37">
        <v>80.785545349120994</v>
      </c>
      <c r="EI37">
        <v>85.600906372070298</v>
      </c>
      <c r="EJ37">
        <v>88.814682006835895</v>
      </c>
      <c r="EK37">
        <v>93.129661560058494</v>
      </c>
      <c r="EL37">
        <v>96.181495666503906</v>
      </c>
      <c r="EM37">
        <v>98.962409973144503</v>
      </c>
      <c r="EN37">
        <v>100.93702697753901</v>
      </c>
      <c r="EO37">
        <v>102.531211853027</v>
      </c>
      <c r="EP37">
        <v>103.111183166503</v>
      </c>
      <c r="EQ37">
        <v>102.71297454833901</v>
      </c>
      <c r="ER37">
        <v>102.197662353515</v>
      </c>
      <c r="ES37">
        <v>100.314010620117</v>
      </c>
      <c r="ET37">
        <v>96.329147338867102</v>
      </c>
      <c r="EU37">
        <v>91.814407348632798</v>
      </c>
      <c r="EV37">
        <v>88.400619506835895</v>
      </c>
      <c r="EW37">
        <v>85.310791015625</v>
      </c>
      <c r="EX37">
        <v>82.337150573730398</v>
      </c>
      <c r="EY37">
        <v>9.8767228424549103E-2</v>
      </c>
      <c r="EZ37">
        <v>7.3931817896664099E-3</v>
      </c>
      <c r="FA37">
        <v>7.3931817896664099E-3</v>
      </c>
      <c r="FB37">
        <v>0</v>
      </c>
      <c r="FC37">
        <v>0</v>
      </c>
    </row>
    <row r="38" spans="1:159" x14ac:dyDescent="0.25">
      <c r="A38" s="1" t="s">
        <v>40</v>
      </c>
      <c r="B38" s="3" t="s">
        <v>41</v>
      </c>
      <c r="C38" s="3" t="s">
        <v>42</v>
      </c>
      <c r="D38" s="3">
        <v>45478</v>
      </c>
      <c r="E38" s="25">
        <v>17</v>
      </c>
      <c r="F38" s="25">
        <v>20</v>
      </c>
      <c r="G38" s="25">
        <v>19</v>
      </c>
      <c r="H38" s="25">
        <v>18</v>
      </c>
      <c r="I38">
        <v>35003</v>
      </c>
      <c r="J38">
        <v>57841</v>
      </c>
      <c r="K38">
        <v>1.5467267036437899</v>
      </c>
      <c r="L38">
        <v>1.31937003135681</v>
      </c>
      <c r="M38">
        <v>1.1333440542221001</v>
      </c>
      <c r="N38">
        <v>0.99748665094375599</v>
      </c>
      <c r="O38">
        <v>0.89759480953216497</v>
      </c>
      <c r="P38">
        <v>0.84344244003295799</v>
      </c>
      <c r="Q38">
        <v>0.79582154750823897</v>
      </c>
      <c r="R38">
        <v>0.76209151744842496</v>
      </c>
      <c r="S38">
        <v>0.79173356294631902</v>
      </c>
      <c r="T38">
        <v>0.88087218999862604</v>
      </c>
      <c r="U38">
        <v>1.0257101058959901</v>
      </c>
      <c r="V38">
        <v>1.2204390764236399</v>
      </c>
      <c r="W38">
        <v>1.4647917747497501</v>
      </c>
      <c r="X38">
        <v>1.7344508171081501</v>
      </c>
      <c r="Y38">
        <v>2.0280988216400102</v>
      </c>
      <c r="Z38">
        <v>2.3151006698608301</v>
      </c>
      <c r="AA38">
        <v>2.58786916732788</v>
      </c>
      <c r="AB38">
        <v>2.8605568408965998</v>
      </c>
      <c r="AC38">
        <v>3.0631742477416899</v>
      </c>
      <c r="AD38">
        <v>3.02800416946411</v>
      </c>
      <c r="AE38">
        <v>2.79159951210021</v>
      </c>
      <c r="AF38">
        <v>2.5262362957000701</v>
      </c>
      <c r="AG38">
        <v>2.18342733383178</v>
      </c>
      <c r="AH38">
        <v>1.8289718627929601</v>
      </c>
      <c r="AI38">
        <v>-4.4974489137530301E-3</v>
      </c>
      <c r="AJ38">
        <v>5.87409595027565E-3</v>
      </c>
      <c r="AK38">
        <v>-2.3467219434678498E-3</v>
      </c>
      <c r="AL38">
        <v>2.6685728225857002E-3</v>
      </c>
      <c r="AM38">
        <v>-1.33810995612293E-3</v>
      </c>
      <c r="AN38">
        <v>-5.6679192930459898E-3</v>
      </c>
      <c r="AO38">
        <v>-1.36031964793801E-2</v>
      </c>
      <c r="AP38">
        <v>-1.61482449620962E-2</v>
      </c>
      <c r="AQ38">
        <v>-1.2319441884756E-2</v>
      </c>
      <c r="AR38">
        <v>-5.2398638799786498E-3</v>
      </c>
      <c r="AS38">
        <v>-7.6421685516834198E-3</v>
      </c>
      <c r="AT38">
        <v>-1.7529852688312499E-2</v>
      </c>
      <c r="AU38">
        <v>-3.08195538818836E-2</v>
      </c>
      <c r="AV38">
        <v>-4.9265228211879702E-2</v>
      </c>
      <c r="AW38">
        <v>-5.5392589420080102E-2</v>
      </c>
      <c r="AX38">
        <v>-6.4179889857768999E-2</v>
      </c>
      <c r="AY38">
        <v>-9.55614726990461E-3</v>
      </c>
      <c r="AZ38">
        <v>-1.73663459718227E-2</v>
      </c>
      <c r="BA38">
        <v>4.2244285345077501E-2</v>
      </c>
      <c r="BB38">
        <v>1.92017368972301E-2</v>
      </c>
      <c r="BC38">
        <v>-0.12881281971931399</v>
      </c>
      <c r="BD38">
        <v>-0.108396768569946</v>
      </c>
      <c r="BE38">
        <v>-5.87349385023117E-2</v>
      </c>
      <c r="BF38">
        <v>-3.1028797850012699E-2</v>
      </c>
      <c r="BG38">
        <v>8.1872968003153801E-3</v>
      </c>
      <c r="BH38">
        <v>1.7773348838090799E-2</v>
      </c>
      <c r="BI38">
        <v>8.3691356703638996E-3</v>
      </c>
      <c r="BJ38">
        <v>1.2219776399433601E-2</v>
      </c>
      <c r="BK38">
        <v>7.0733763277530601E-3</v>
      </c>
      <c r="BL38">
        <v>1.87678495422005E-3</v>
      </c>
      <c r="BM38">
        <v>-6.5386104397475702E-3</v>
      </c>
      <c r="BN38">
        <v>-8.8761150836944493E-3</v>
      </c>
      <c r="BO38">
        <v>-4.39772196114063E-3</v>
      </c>
      <c r="BP38">
        <v>3.5607274621725E-3</v>
      </c>
      <c r="BQ38">
        <v>2.1126982755958999E-3</v>
      </c>
      <c r="BR38">
        <v>-6.6920244134962498E-3</v>
      </c>
      <c r="BS38">
        <v>-1.89024247229099E-2</v>
      </c>
      <c r="BT38">
        <v>-3.6405660212039899E-2</v>
      </c>
      <c r="BU38">
        <v>-4.1833408176898901E-2</v>
      </c>
      <c r="BV38">
        <v>-5.0012402236461598E-2</v>
      </c>
      <c r="BW38">
        <v>5.0047505646944003E-3</v>
      </c>
      <c r="BX38">
        <v>-2.3049099836498399E-3</v>
      </c>
      <c r="BY38">
        <v>5.7465735822916003E-2</v>
      </c>
      <c r="BZ38">
        <v>3.3954087644815403E-2</v>
      </c>
      <c r="CA38">
        <v>-0.114236377179622</v>
      </c>
      <c r="CB38">
        <v>-9.4142876565456293E-2</v>
      </c>
      <c r="CC38">
        <v>-4.5127756893634699E-2</v>
      </c>
      <c r="CD38">
        <v>-1.8365433439612298E-2</v>
      </c>
      <c r="CE38">
        <v>2.0872043445706302E-2</v>
      </c>
      <c r="CF38">
        <v>2.96726021915674E-2</v>
      </c>
      <c r="CG38">
        <v>1.90849937498569E-2</v>
      </c>
      <c r="CH38">
        <v>2.1770980209112101E-2</v>
      </c>
      <c r="CI38">
        <v>1.5484862960875E-2</v>
      </c>
      <c r="CJ38">
        <v>9.4214892014861107E-3</v>
      </c>
      <c r="CK38">
        <v>5.2597594913095203E-4</v>
      </c>
      <c r="CL38">
        <v>-1.60398602019995E-3</v>
      </c>
      <c r="CM38">
        <v>3.52399796247482E-3</v>
      </c>
      <c r="CN38">
        <v>1.23613188043236E-2</v>
      </c>
      <c r="CO38">
        <v>1.18675651028752E-2</v>
      </c>
      <c r="CP38">
        <v>4.1458043269813E-3</v>
      </c>
      <c r="CQ38">
        <v>-6.9852955639362301E-3</v>
      </c>
      <c r="CR38">
        <v>-2.3546090349555002E-2</v>
      </c>
      <c r="CS38">
        <v>-2.8274228796362801E-2</v>
      </c>
      <c r="CT38">
        <v>-3.5844910889863899E-2</v>
      </c>
      <c r="CU38">
        <v>1.95656474679708E-2</v>
      </c>
      <c r="CV38">
        <v>1.27565264701843E-2</v>
      </c>
      <c r="CW38">
        <v>7.2687186300754505E-2</v>
      </c>
      <c r="CX38">
        <v>4.87064383924007E-2</v>
      </c>
      <c r="CY38">
        <v>-9.9659934639930697E-2</v>
      </c>
      <c r="CZ38">
        <v>-7.9888984560966395E-2</v>
      </c>
      <c r="DA38">
        <v>-3.1520575284957802E-2</v>
      </c>
      <c r="DB38">
        <v>-5.7020680978894199E-3</v>
      </c>
      <c r="DC38">
        <v>7.7117779292166198E-3</v>
      </c>
      <c r="DD38">
        <v>7.2342320345342099E-3</v>
      </c>
      <c r="DE38">
        <v>6.5147788263857304E-3</v>
      </c>
      <c r="DF38">
        <v>5.8067194186151002E-3</v>
      </c>
      <c r="DG38">
        <v>5.1138205453753402E-3</v>
      </c>
      <c r="DH38">
        <v>4.5868544839322498E-3</v>
      </c>
      <c r="DI38">
        <v>4.2949635535478497E-3</v>
      </c>
      <c r="DJ38">
        <v>4.4211405329406201E-3</v>
      </c>
      <c r="DK38">
        <v>4.8160636797547297E-3</v>
      </c>
      <c r="DL38">
        <v>5.3503797389566803E-3</v>
      </c>
      <c r="DM38">
        <v>5.9305378235876499E-3</v>
      </c>
      <c r="DN38">
        <v>6.5889321267604802E-3</v>
      </c>
      <c r="DO38">
        <v>7.2451001033186904E-3</v>
      </c>
      <c r="DP38">
        <v>7.8180627897381696E-3</v>
      </c>
      <c r="DQ38">
        <v>8.2433959469199094E-3</v>
      </c>
      <c r="DR38">
        <v>8.6132222786545701E-3</v>
      </c>
      <c r="DS38">
        <v>8.8523970916867204E-3</v>
      </c>
      <c r="DT38">
        <v>9.1567030176520296E-3</v>
      </c>
      <c r="DU38">
        <v>9.2539852485060605E-3</v>
      </c>
      <c r="DV38">
        <v>8.96879285573959E-3</v>
      </c>
      <c r="DW38">
        <v>8.8618472218513402E-3</v>
      </c>
      <c r="DX38">
        <v>8.6657516658306104E-3</v>
      </c>
      <c r="DY38">
        <v>8.2725780084729108E-3</v>
      </c>
      <c r="DZ38">
        <v>7.6987794600427099E-3</v>
      </c>
      <c r="EA38">
        <v>78.779159545898395</v>
      </c>
      <c r="EB38">
        <v>76.808723449707003</v>
      </c>
      <c r="EC38">
        <v>75.113685607910099</v>
      </c>
      <c r="ED38">
        <v>73.572181701660099</v>
      </c>
      <c r="EE38">
        <v>72.563796997070298</v>
      </c>
      <c r="EF38">
        <v>71.540092468261705</v>
      </c>
      <c r="EG38">
        <v>72.658683776855398</v>
      </c>
      <c r="EH38">
        <v>76.622352600097599</v>
      </c>
      <c r="EI38">
        <v>81.293746948242102</v>
      </c>
      <c r="EJ38">
        <v>85.455696105957003</v>
      </c>
      <c r="EK38">
        <v>89.679412841796804</v>
      </c>
      <c r="EL38">
        <v>93.305824279785099</v>
      </c>
      <c r="EM38">
        <v>96.855537414550696</v>
      </c>
      <c r="EN38">
        <v>99.516326904296804</v>
      </c>
      <c r="EO38">
        <v>101.428161621093</v>
      </c>
      <c r="EP38">
        <v>102.641235351562</v>
      </c>
      <c r="EQ38">
        <v>102.29507446289</v>
      </c>
      <c r="ER38">
        <v>101.693298339843</v>
      </c>
      <c r="ES38">
        <v>99.151321411132798</v>
      </c>
      <c r="ET38">
        <v>94.558067321777301</v>
      </c>
      <c r="EU38">
        <v>89.398773193359304</v>
      </c>
      <c r="EV38">
        <v>86.375228881835895</v>
      </c>
      <c r="EW38">
        <v>83.506782531738196</v>
      </c>
      <c r="EX38">
        <v>80.484062194824205</v>
      </c>
      <c r="EY38">
        <v>8.5277214646339403E-2</v>
      </c>
      <c r="EZ38">
        <v>6.3087372109293903E-3</v>
      </c>
      <c r="FA38">
        <v>6.3087372109293903E-3</v>
      </c>
      <c r="FB38">
        <v>0</v>
      </c>
      <c r="FC38">
        <v>0</v>
      </c>
    </row>
    <row r="39" spans="1:159" x14ac:dyDescent="0.25">
      <c r="A39" s="1" t="s">
        <v>40</v>
      </c>
      <c r="B39" s="3" t="s">
        <v>41</v>
      </c>
      <c r="C39" s="3" t="s">
        <v>42</v>
      </c>
      <c r="D39" s="3">
        <v>45479</v>
      </c>
      <c r="E39" s="25">
        <v>17</v>
      </c>
      <c r="F39" s="25">
        <v>20</v>
      </c>
      <c r="G39" s="25">
        <v>19</v>
      </c>
      <c r="H39" s="25">
        <v>18</v>
      </c>
      <c r="I39">
        <v>32325</v>
      </c>
      <c r="J39">
        <v>53550</v>
      </c>
      <c r="K39">
        <v>1.6049219369888299</v>
      </c>
      <c r="L39">
        <v>1.3717005252838099</v>
      </c>
      <c r="M39">
        <v>1.19378590583801</v>
      </c>
      <c r="N39">
        <v>1.0540535449981601</v>
      </c>
      <c r="O39">
        <v>0.95533555746078402</v>
      </c>
      <c r="P39">
        <v>0.89847820997238104</v>
      </c>
      <c r="Q39">
        <v>0.84998309612274103</v>
      </c>
      <c r="R39">
        <v>0.83262759447097701</v>
      </c>
      <c r="S39">
        <v>0.888916134834289</v>
      </c>
      <c r="T39">
        <v>1.00587677955627</v>
      </c>
      <c r="U39">
        <v>1.18364417552947</v>
      </c>
      <c r="V39">
        <v>1.3934073448181099</v>
      </c>
      <c r="W39">
        <v>1.6698791980743399</v>
      </c>
      <c r="X39">
        <v>1.9659669399261399</v>
      </c>
      <c r="Y39">
        <v>2.2677855491638099</v>
      </c>
      <c r="Z39">
        <v>2.5460503101348801</v>
      </c>
      <c r="AA39">
        <v>2.8274762630462602</v>
      </c>
      <c r="AB39">
        <v>3.1262898445129301</v>
      </c>
      <c r="AC39">
        <v>3.3175313472747798</v>
      </c>
      <c r="AD39">
        <v>3.3032958507537802</v>
      </c>
      <c r="AE39">
        <v>3.0975816249847399</v>
      </c>
      <c r="AF39">
        <v>2.8215346336364702</v>
      </c>
      <c r="AG39">
        <v>2.4515745639800999</v>
      </c>
      <c r="AH39">
        <v>2.0709457397460902</v>
      </c>
      <c r="AI39">
        <v>-3.28265242278575E-2</v>
      </c>
      <c r="AJ39">
        <v>-2.4644117802381502E-2</v>
      </c>
      <c r="AK39">
        <v>-1.0185633786022601E-2</v>
      </c>
      <c r="AL39">
        <v>-3.7380419671535401E-3</v>
      </c>
      <c r="AM39">
        <v>-3.0406893347389898E-4</v>
      </c>
      <c r="AN39">
        <v>4.2382162064313802E-3</v>
      </c>
      <c r="AO39">
        <v>-6.4866077154874802E-3</v>
      </c>
      <c r="AP39">
        <v>-1.10688330605626E-2</v>
      </c>
      <c r="AQ39">
        <v>-1.36173591017723E-2</v>
      </c>
      <c r="AR39">
        <v>-6.0323425568640197E-3</v>
      </c>
      <c r="AS39">
        <v>2.8319002594798799E-3</v>
      </c>
      <c r="AT39">
        <v>-7.4650687165558303E-3</v>
      </c>
      <c r="AU39">
        <v>-2.9585126787424001E-2</v>
      </c>
      <c r="AV39">
        <v>-3.4633245319128002E-2</v>
      </c>
      <c r="AW39">
        <v>-5.18998019397258E-2</v>
      </c>
      <c r="AX39">
        <v>-6.6816002130508395E-2</v>
      </c>
      <c r="AY39">
        <v>0.104895815253257</v>
      </c>
      <c r="AZ39">
        <v>0.11224015802145</v>
      </c>
      <c r="BA39">
        <v>-3.4834597259759903E-2</v>
      </c>
      <c r="BB39">
        <v>-6.8660289049148504E-2</v>
      </c>
      <c r="BC39">
        <v>-0.13496924936771301</v>
      </c>
      <c r="BD39">
        <v>-0.11973313987255001</v>
      </c>
      <c r="BE39">
        <v>-7.3321335017681094E-2</v>
      </c>
      <c r="BF39">
        <v>-4.4824376702308599E-2</v>
      </c>
      <c r="BG39">
        <v>-1.9064780324697401E-2</v>
      </c>
      <c r="BH39">
        <v>-1.1709558777511101E-2</v>
      </c>
      <c r="BI39">
        <v>1.4765334781259201E-3</v>
      </c>
      <c r="BJ39">
        <v>6.6050970926880802E-3</v>
      </c>
      <c r="BK39">
        <v>8.8549777865409799E-3</v>
      </c>
      <c r="BL39">
        <v>1.2339955195784499E-2</v>
      </c>
      <c r="BM39">
        <v>1.4254434499889599E-3</v>
      </c>
      <c r="BN39">
        <v>-2.6124187279492599E-3</v>
      </c>
      <c r="BO39">
        <v>-4.4266851618885899E-3</v>
      </c>
      <c r="BP39">
        <v>4.1241049766540501E-3</v>
      </c>
      <c r="BQ39">
        <v>1.41978962346911E-2</v>
      </c>
      <c r="BR39">
        <v>5.0010313279926699E-3</v>
      </c>
      <c r="BS39">
        <v>-1.5861891210079099E-2</v>
      </c>
      <c r="BT39">
        <v>-1.98640935122966E-2</v>
      </c>
      <c r="BU39">
        <v>-3.6361094564199399E-2</v>
      </c>
      <c r="BV39">
        <v>-5.0850521773099802E-2</v>
      </c>
      <c r="BW39">
        <v>0.120771020650863</v>
      </c>
      <c r="BX39">
        <v>0.128829956054687</v>
      </c>
      <c r="BY39">
        <v>-1.7560476437210999E-2</v>
      </c>
      <c r="BZ39">
        <v>-5.1735799759626298E-2</v>
      </c>
      <c r="CA39">
        <v>-0.118708230555057</v>
      </c>
      <c r="CB39">
        <v>-0.10387609153985899</v>
      </c>
      <c r="CC39">
        <v>-5.8162342756986597E-2</v>
      </c>
      <c r="CD39">
        <v>-3.06300856173038E-2</v>
      </c>
      <c r="CE39">
        <v>-5.3030359558761102E-3</v>
      </c>
      <c r="CF39">
        <v>1.2250007130205601E-3</v>
      </c>
      <c r="CG39">
        <v>1.31387012079358E-2</v>
      </c>
      <c r="CH39">
        <v>1.6948236152529699E-2</v>
      </c>
      <c r="CI39">
        <v>1.8014024943113299E-2</v>
      </c>
      <c r="CJ39">
        <v>2.04416941851377E-2</v>
      </c>
      <c r="CK39">
        <v>9.3374950811266795E-3</v>
      </c>
      <c r="CL39">
        <v>5.8439956046640804E-3</v>
      </c>
      <c r="CM39">
        <v>4.7639887779951E-3</v>
      </c>
      <c r="CN39">
        <v>1.42805529758334E-2</v>
      </c>
      <c r="CO39">
        <v>2.55638919770717E-2</v>
      </c>
      <c r="CP39">
        <v>1.74671318382024E-2</v>
      </c>
      <c r="CQ39">
        <v>-2.1386553999036498E-3</v>
      </c>
      <c r="CR39">
        <v>-5.0949403084814496E-3</v>
      </c>
      <c r="CS39">
        <v>-2.0822387188672999E-2</v>
      </c>
      <c r="CT39">
        <v>-3.4885037690401001E-2</v>
      </c>
      <c r="CU39">
        <v>0.13664622604846899</v>
      </c>
      <c r="CV39">
        <v>0.145419746637344</v>
      </c>
      <c r="CW39">
        <v>-2.8635482885874802E-4</v>
      </c>
      <c r="CX39">
        <v>-3.4811310470104197E-2</v>
      </c>
      <c r="CY39">
        <v>-0.10244720429182</v>
      </c>
      <c r="CZ39">
        <v>-8.8019043207168496E-2</v>
      </c>
      <c r="DA39">
        <v>-4.30033504962921E-2</v>
      </c>
      <c r="DB39">
        <v>-1.6435794532299E-2</v>
      </c>
      <c r="DC39">
        <v>8.3665465936064703E-3</v>
      </c>
      <c r="DD39">
        <v>7.8636538237333194E-3</v>
      </c>
      <c r="DE39">
        <v>7.0900944992899799E-3</v>
      </c>
      <c r="DF39">
        <v>6.2881819903850503E-3</v>
      </c>
      <c r="DG39">
        <v>5.56830503046512E-3</v>
      </c>
      <c r="DH39">
        <v>4.9255075864493804E-3</v>
      </c>
      <c r="DI39">
        <v>4.8101856373250398E-3</v>
      </c>
      <c r="DJ39">
        <v>5.1411348395049503E-3</v>
      </c>
      <c r="DK39">
        <v>5.5875331163406303E-3</v>
      </c>
      <c r="DL39">
        <v>6.1746817082166602E-3</v>
      </c>
      <c r="DM39">
        <v>6.9100349210202599E-3</v>
      </c>
      <c r="DN39">
        <v>7.5788507238030399E-3</v>
      </c>
      <c r="DO39">
        <v>8.3431350067257794E-3</v>
      </c>
      <c r="DP39">
        <v>8.9790076017379691E-3</v>
      </c>
      <c r="DQ39">
        <v>9.4468630850315007E-3</v>
      </c>
      <c r="DR39">
        <v>9.7063248977065E-3</v>
      </c>
      <c r="DS39">
        <v>9.6514374017715402E-3</v>
      </c>
      <c r="DT39">
        <v>1.00858798250555E-2</v>
      </c>
      <c r="DU39">
        <v>1.05019202455878E-2</v>
      </c>
      <c r="DV39">
        <v>1.0289358906447801E-2</v>
      </c>
      <c r="DW39">
        <v>9.8860012367367692E-3</v>
      </c>
      <c r="DX39">
        <v>9.6404002979397704E-3</v>
      </c>
      <c r="DY39">
        <v>9.2160124331712705E-3</v>
      </c>
      <c r="DZ39">
        <v>8.6295157670974697E-3</v>
      </c>
      <c r="EA39">
        <v>77.739318847656193</v>
      </c>
      <c r="EB39">
        <v>76.377334594726506</v>
      </c>
      <c r="EC39">
        <v>75.062652587890597</v>
      </c>
      <c r="ED39">
        <v>73.875755310058494</v>
      </c>
      <c r="EE39">
        <v>72.934120178222599</v>
      </c>
      <c r="EF39">
        <v>71.281288146972599</v>
      </c>
      <c r="EG39">
        <v>72.039657592773395</v>
      </c>
      <c r="EH39">
        <v>76.131744384765597</v>
      </c>
      <c r="EI39">
        <v>81.360900878906193</v>
      </c>
      <c r="EJ39">
        <v>85.311454772949205</v>
      </c>
      <c r="EK39">
        <v>89.999984741210895</v>
      </c>
      <c r="EL39">
        <v>94.665481567382798</v>
      </c>
      <c r="EM39">
        <v>98.536506652832003</v>
      </c>
      <c r="EN39">
        <v>101.71954345703099</v>
      </c>
      <c r="EO39">
        <v>103.59815979003901</v>
      </c>
      <c r="EP39">
        <v>104.56029510498</v>
      </c>
      <c r="EQ39">
        <v>104.31214904785099</v>
      </c>
      <c r="ER39">
        <v>104.147911071777</v>
      </c>
      <c r="ES39">
        <v>101.098999023437</v>
      </c>
      <c r="ET39">
        <v>96.590171813964801</v>
      </c>
      <c r="EU39">
        <v>91.468498229980398</v>
      </c>
      <c r="EV39">
        <v>88.117385864257798</v>
      </c>
      <c r="EW39">
        <v>84.323249816894503</v>
      </c>
      <c r="EX39">
        <v>82.194221496582003</v>
      </c>
      <c r="EY39">
        <v>9.7971402108669198E-2</v>
      </c>
      <c r="EZ39">
        <v>7.0492117665708004E-3</v>
      </c>
      <c r="FA39">
        <v>7.0492117665708004E-3</v>
      </c>
      <c r="FB39">
        <v>0</v>
      </c>
      <c r="FC39">
        <v>0</v>
      </c>
    </row>
    <row r="40" spans="1:159" x14ac:dyDescent="0.25">
      <c r="A40" s="1" t="s">
        <v>40</v>
      </c>
      <c r="B40" s="3" t="s">
        <v>41</v>
      </c>
      <c r="C40" s="3" t="s">
        <v>42</v>
      </c>
      <c r="D40" s="3">
        <v>45484</v>
      </c>
      <c r="E40" s="25">
        <v>17</v>
      </c>
      <c r="F40" s="25">
        <v>20</v>
      </c>
      <c r="G40" s="25">
        <v>19</v>
      </c>
      <c r="H40" s="25">
        <v>18</v>
      </c>
      <c r="I40">
        <v>32291</v>
      </c>
      <c r="J40">
        <v>53478</v>
      </c>
      <c r="K40">
        <v>1.55743372440338</v>
      </c>
      <c r="L40">
        <v>1.3401738405227599</v>
      </c>
      <c r="M40">
        <v>1.15894663333892</v>
      </c>
      <c r="N40">
        <v>1.0212814807891799</v>
      </c>
      <c r="O40">
        <v>0.93327921628952004</v>
      </c>
      <c r="P40">
        <v>0.882077276706695</v>
      </c>
      <c r="Q40">
        <v>0.84639996290206898</v>
      </c>
      <c r="R40">
        <v>0.80861401557922297</v>
      </c>
      <c r="S40">
        <v>0.82540029287338201</v>
      </c>
      <c r="T40">
        <v>0.90426790714263905</v>
      </c>
      <c r="U40">
        <v>1.0546010732650699</v>
      </c>
      <c r="V40">
        <v>1.2822397947311399</v>
      </c>
      <c r="W40">
        <v>1.5626351833343499</v>
      </c>
      <c r="X40">
        <v>1.86842572689056</v>
      </c>
      <c r="Y40">
        <v>2.1740341186523402</v>
      </c>
      <c r="Z40">
        <v>2.4905984401702801</v>
      </c>
      <c r="AA40">
        <v>2.8007073402404701</v>
      </c>
      <c r="AB40">
        <v>3.1338329315185498</v>
      </c>
      <c r="AC40">
        <v>3.3605766296386701</v>
      </c>
      <c r="AD40">
        <v>3.3285708427429102</v>
      </c>
      <c r="AE40">
        <v>3.1060321331024099</v>
      </c>
      <c r="AF40">
        <v>2.81827521324157</v>
      </c>
      <c r="AG40">
        <v>2.4106025695800701</v>
      </c>
      <c r="AH40">
        <v>1.99778568744659</v>
      </c>
      <c r="AI40">
        <v>-9.5415320247411693E-3</v>
      </c>
      <c r="AJ40">
        <v>-3.8558171945623999E-4</v>
      </c>
      <c r="AK40">
        <v>-2.8361554723232902E-3</v>
      </c>
      <c r="AL40">
        <v>-5.253532435745E-3</v>
      </c>
      <c r="AM40">
        <v>-4.4422494247555698E-3</v>
      </c>
      <c r="AN40">
        <v>-4.4536208733916196E-3</v>
      </c>
      <c r="AO40">
        <v>-6.7318053916096601E-3</v>
      </c>
      <c r="AP40">
        <v>-1.3892707414925E-2</v>
      </c>
      <c r="AQ40">
        <v>-1.24850189313292E-2</v>
      </c>
      <c r="AR40">
        <v>-1.05869807302951E-2</v>
      </c>
      <c r="AS40">
        <v>-1.74674615263938E-2</v>
      </c>
      <c r="AT40">
        <v>-1.8106266856193501E-2</v>
      </c>
      <c r="AU40">
        <v>-2.82054841518402E-2</v>
      </c>
      <c r="AV40">
        <v>-3.8090676069259602E-2</v>
      </c>
      <c r="AW40">
        <v>-4.7421120107173899E-2</v>
      </c>
      <c r="AX40">
        <v>-8.7077982723712893E-2</v>
      </c>
      <c r="AY40">
        <v>6.2685407698154394E-2</v>
      </c>
      <c r="AZ40">
        <v>7.8806139528751304E-2</v>
      </c>
      <c r="BA40">
        <v>2.19011306762695E-2</v>
      </c>
      <c r="BB40">
        <v>-1.0644900612533001E-2</v>
      </c>
      <c r="BC40">
        <v>-0.12514443695545099</v>
      </c>
      <c r="BD40">
        <v>-0.11729730665683701</v>
      </c>
      <c r="BE40">
        <v>-8.0605216324329307E-2</v>
      </c>
      <c r="BF40">
        <v>-5.2342195063829401E-2</v>
      </c>
      <c r="BG40">
        <v>2.8927663806825798E-3</v>
      </c>
      <c r="BH40">
        <v>1.14448256790637E-2</v>
      </c>
      <c r="BI40">
        <v>7.8821424394845893E-3</v>
      </c>
      <c r="BJ40">
        <v>4.4113011099398101E-3</v>
      </c>
      <c r="BK40">
        <v>4.1255867108702599E-3</v>
      </c>
      <c r="BL40">
        <v>3.0121514573693202E-3</v>
      </c>
      <c r="BM40">
        <v>4.3892484973184699E-4</v>
      </c>
      <c r="BN40">
        <v>-6.2102545052766696E-3</v>
      </c>
      <c r="BO40">
        <v>-4.25414973869919E-3</v>
      </c>
      <c r="BP40">
        <v>-1.60750013310462E-3</v>
      </c>
      <c r="BQ40">
        <v>-7.6134684495627802E-3</v>
      </c>
      <c r="BR40">
        <v>-7.03928060829639E-3</v>
      </c>
      <c r="BS40">
        <v>-1.5908177942037499E-2</v>
      </c>
      <c r="BT40">
        <v>-2.48095206916332E-2</v>
      </c>
      <c r="BU40">
        <v>-3.3442899584770203E-2</v>
      </c>
      <c r="BV40">
        <v>-7.2614274919032995E-2</v>
      </c>
      <c r="BW40">
        <v>7.7208913862705203E-2</v>
      </c>
      <c r="BX40">
        <v>9.3773029744624994E-2</v>
      </c>
      <c r="BY40">
        <v>3.7218954414129202E-2</v>
      </c>
      <c r="BZ40">
        <v>4.5166751369833903E-3</v>
      </c>
      <c r="CA40">
        <v>-0.110383726656436</v>
      </c>
      <c r="CB40">
        <v>-0.102733328938484</v>
      </c>
      <c r="CC40">
        <v>-6.6519096493720994E-2</v>
      </c>
      <c r="CD40">
        <v>-3.9139684289693798E-2</v>
      </c>
      <c r="CE40">
        <v>1.5327064320445E-2</v>
      </c>
      <c r="CF40">
        <v>2.3275233805179499E-2</v>
      </c>
      <c r="CG40">
        <v>1.8600439652800501E-2</v>
      </c>
      <c r="CH40">
        <v>1.40761351212859E-2</v>
      </c>
      <c r="CI40">
        <v>1.26934228464961E-2</v>
      </c>
      <c r="CJ40">
        <v>1.04779237881302E-2</v>
      </c>
      <c r="CK40">
        <v>7.6096551492810197E-3</v>
      </c>
      <c r="CL40">
        <v>1.4721987536177E-3</v>
      </c>
      <c r="CM40">
        <v>3.9767189882695597E-3</v>
      </c>
      <c r="CN40">
        <v>7.3719806969165802E-3</v>
      </c>
      <c r="CO40">
        <v>2.2405243944376698E-3</v>
      </c>
      <c r="CP40">
        <v>4.0277051739394604E-3</v>
      </c>
      <c r="CQ40">
        <v>-3.6108712665736602E-3</v>
      </c>
      <c r="CR40">
        <v>-1.15283662453293E-2</v>
      </c>
      <c r="CS40">
        <v>-1.94646809250116E-2</v>
      </c>
      <c r="CT40">
        <v>-5.8150567114353097E-2</v>
      </c>
      <c r="CU40">
        <v>9.1732420027255998E-2</v>
      </c>
      <c r="CV40">
        <v>0.108739919960498</v>
      </c>
      <c r="CW40">
        <v>5.25367781519889E-2</v>
      </c>
      <c r="CX40">
        <v>1.9678251817822401E-2</v>
      </c>
      <c r="CY40">
        <v>-9.5623008906841195E-2</v>
      </c>
      <c r="CZ40">
        <v>-8.8169351220130907E-2</v>
      </c>
      <c r="DA40">
        <v>-5.2432976663112599E-2</v>
      </c>
      <c r="DB40">
        <v>-2.5937173515558201E-2</v>
      </c>
      <c r="DC40">
        <v>7.55951646715402E-3</v>
      </c>
      <c r="DD40">
        <v>7.1923770010471301E-3</v>
      </c>
      <c r="DE40">
        <v>6.5162624232470902E-3</v>
      </c>
      <c r="DF40">
        <v>5.87580166757106E-3</v>
      </c>
      <c r="DG40">
        <v>5.2088745869696097E-3</v>
      </c>
      <c r="DH40">
        <v>4.53886715695261E-3</v>
      </c>
      <c r="DI40">
        <v>4.3594944290816697E-3</v>
      </c>
      <c r="DJ40">
        <v>4.6705999411642499E-3</v>
      </c>
      <c r="DK40">
        <v>5.0040129572152996E-3</v>
      </c>
      <c r="DL40">
        <v>5.4591367952525598E-3</v>
      </c>
      <c r="DM40">
        <v>5.99080231040716E-3</v>
      </c>
      <c r="DN40">
        <v>6.7282496020197799E-3</v>
      </c>
      <c r="DO40">
        <v>7.4762315489351697E-3</v>
      </c>
      <c r="DP40">
        <v>8.0743683502078004E-3</v>
      </c>
      <c r="DQ40">
        <v>8.4981536492705293E-3</v>
      </c>
      <c r="DR40">
        <v>8.7933102622628195E-3</v>
      </c>
      <c r="DS40">
        <v>8.8296653702855093E-3</v>
      </c>
      <c r="DT40">
        <v>9.0992217883467605E-3</v>
      </c>
      <c r="DU40">
        <v>9.3125756829977001E-3</v>
      </c>
      <c r="DV40">
        <v>9.2175835743546399E-3</v>
      </c>
      <c r="DW40">
        <v>8.97387880831956E-3</v>
      </c>
      <c r="DX40">
        <v>8.8542709127068502E-3</v>
      </c>
      <c r="DY40">
        <v>8.5637532174587198E-3</v>
      </c>
      <c r="DZ40">
        <v>8.0265561118721893E-3</v>
      </c>
      <c r="EA40">
        <v>79.156265258789006</v>
      </c>
      <c r="EB40">
        <v>76.879547119140597</v>
      </c>
      <c r="EC40">
        <v>75.155448913574205</v>
      </c>
      <c r="ED40">
        <v>74.4051513671875</v>
      </c>
      <c r="EE40">
        <v>73.351394653320298</v>
      </c>
      <c r="EF40">
        <v>71.890708923339801</v>
      </c>
      <c r="EG40">
        <v>73.124946594238196</v>
      </c>
      <c r="EH40">
        <v>76.896018981933494</v>
      </c>
      <c r="EI40">
        <v>81.835823059082003</v>
      </c>
      <c r="EJ40">
        <v>86.327507019042898</v>
      </c>
      <c r="EK40">
        <v>90.881210327148395</v>
      </c>
      <c r="EL40">
        <v>95.441749572753906</v>
      </c>
      <c r="EM40">
        <v>98.649322509765597</v>
      </c>
      <c r="EN40">
        <v>101.82317352294901</v>
      </c>
      <c r="EO40">
        <v>104.09017944335901</v>
      </c>
      <c r="EP40">
        <v>104.856002807617</v>
      </c>
      <c r="EQ40">
        <v>105.197944641113</v>
      </c>
      <c r="ER40">
        <v>104.287628173828</v>
      </c>
      <c r="ES40">
        <v>101.269638061523</v>
      </c>
      <c r="ET40">
        <v>97.283302307128906</v>
      </c>
      <c r="EU40">
        <v>91.856407165527301</v>
      </c>
      <c r="EV40">
        <v>88.325912475585895</v>
      </c>
      <c r="EW40">
        <v>86.136726379394503</v>
      </c>
      <c r="EX40">
        <v>83.911582946777301</v>
      </c>
      <c r="EY40">
        <v>8.08291956782341E-2</v>
      </c>
      <c r="EZ40">
        <v>6.3414108008146199E-3</v>
      </c>
      <c r="FA40">
        <v>6.3414108008146199E-3</v>
      </c>
      <c r="FB40">
        <v>0</v>
      </c>
      <c r="FC40">
        <v>0</v>
      </c>
    </row>
    <row r="41" spans="1:159" x14ac:dyDescent="0.25">
      <c r="A41" s="1" t="s">
        <v>40</v>
      </c>
      <c r="B41" s="3" t="s">
        <v>41</v>
      </c>
      <c r="C41" s="3" t="s">
        <v>42</v>
      </c>
      <c r="D41" s="3">
        <v>45485</v>
      </c>
      <c r="E41" s="25">
        <v>18</v>
      </c>
      <c r="F41" s="25">
        <v>19</v>
      </c>
      <c r="G41" s="25">
        <v>18</v>
      </c>
      <c r="H41" s="25">
        <v>19</v>
      </c>
      <c r="I41">
        <v>184</v>
      </c>
      <c r="J41">
        <v>57704</v>
      </c>
      <c r="K41">
        <v>1.0580232143402</v>
      </c>
      <c r="L41">
        <v>0.89998972415923995</v>
      </c>
      <c r="M41">
        <v>0.76081740856170599</v>
      </c>
      <c r="N41">
        <v>0.675023913383483</v>
      </c>
      <c r="O41">
        <v>0.638782918453216</v>
      </c>
      <c r="P41">
        <v>0.660905420780181</v>
      </c>
      <c r="Q41">
        <v>0.71207106113433805</v>
      </c>
      <c r="R41">
        <v>0.68347191810607899</v>
      </c>
      <c r="S41">
        <v>0.72843217849731401</v>
      </c>
      <c r="T41">
        <v>0.81980901956558205</v>
      </c>
      <c r="U41">
        <v>0.99558311700820901</v>
      </c>
      <c r="V41">
        <v>1.3738589286804099</v>
      </c>
      <c r="W41">
        <v>1.72666335105895</v>
      </c>
      <c r="X41">
        <v>2.2249591350555402</v>
      </c>
      <c r="Y41">
        <v>2.5368993282318102</v>
      </c>
      <c r="Z41">
        <v>2.90266609191894</v>
      </c>
      <c r="AA41">
        <v>3.08070445060729</v>
      </c>
      <c r="AB41">
        <v>3.1963484287261901</v>
      </c>
      <c r="AC41">
        <v>3.2297191619872998</v>
      </c>
      <c r="AD41">
        <v>3.1153476238250701</v>
      </c>
      <c r="AE41">
        <v>2.7287642955779998</v>
      </c>
      <c r="AF41">
        <v>2.2367093563079798</v>
      </c>
      <c r="AG41">
        <v>1.7325638532638501</v>
      </c>
      <c r="AH41">
        <v>1.30630230903625</v>
      </c>
      <c r="AI41">
        <v>-0.11667791008949201</v>
      </c>
      <c r="AJ41">
        <v>-0.13241200149059201</v>
      </c>
      <c r="AK41">
        <v>-0.120065964758396</v>
      </c>
      <c r="AL41">
        <v>-0.130900219082832</v>
      </c>
      <c r="AM41">
        <v>-3.63018363714218E-2</v>
      </c>
      <c r="AN41">
        <v>-5.1454402506351402E-2</v>
      </c>
      <c r="AO41">
        <v>-9.8279036581516196E-2</v>
      </c>
      <c r="AP41">
        <v>-0.17441177368163999</v>
      </c>
      <c r="AQ41">
        <v>-0.144843399524688</v>
      </c>
      <c r="AR41">
        <v>-0.22639571130275701</v>
      </c>
      <c r="AS41">
        <v>-0.29770010709762501</v>
      </c>
      <c r="AT41">
        <v>-0.27536460757255499</v>
      </c>
      <c r="AU41">
        <v>-0.29925417900085399</v>
      </c>
      <c r="AV41">
        <v>-0.34876996278762801</v>
      </c>
      <c r="AW41">
        <v>-0.59544932842254605</v>
      </c>
      <c r="AX41">
        <v>-0.43615430593490601</v>
      </c>
      <c r="AY41">
        <v>-0.37829136848449701</v>
      </c>
      <c r="AZ41">
        <v>-0.17946241796016599</v>
      </c>
      <c r="BA41">
        <v>-0.15770547091960899</v>
      </c>
      <c r="BB41">
        <v>-0.28816610574722201</v>
      </c>
      <c r="BC41">
        <v>-0.30546322464942899</v>
      </c>
      <c r="BD41">
        <v>-0.25852036476135198</v>
      </c>
      <c r="BE41">
        <v>-0.127945527434349</v>
      </c>
      <c r="BF41">
        <v>-9.9898643791675498E-2</v>
      </c>
      <c r="BG41">
        <v>-1.08531350269913E-2</v>
      </c>
      <c r="BH41">
        <v>-3.11900693923234E-2</v>
      </c>
      <c r="BI41">
        <v>-3.46881449222564E-2</v>
      </c>
      <c r="BJ41">
        <v>-4.0088385343551601E-2</v>
      </c>
      <c r="BK41">
        <v>2.6367172598838799E-2</v>
      </c>
      <c r="BL41">
        <v>9.2762093991041097E-3</v>
      </c>
      <c r="BM41">
        <v>-2.6805317029356901E-2</v>
      </c>
      <c r="BN41">
        <v>-9.0067468583583804E-2</v>
      </c>
      <c r="BO41">
        <v>-4.8365563154220498E-2</v>
      </c>
      <c r="BP41">
        <v>-0.12266286462545301</v>
      </c>
      <c r="BQ41">
        <v>-0.17627076804637901</v>
      </c>
      <c r="BR41">
        <v>-0.11192755401134399</v>
      </c>
      <c r="BS41">
        <v>-0.12884217500686601</v>
      </c>
      <c r="BT41">
        <v>-0.16431051492691001</v>
      </c>
      <c r="BU41">
        <v>-0.413606077432632</v>
      </c>
      <c r="BV41">
        <v>-0.25710952281951899</v>
      </c>
      <c r="BW41">
        <v>-0.20221708714962</v>
      </c>
      <c r="BX41">
        <v>0</v>
      </c>
      <c r="BY41">
        <v>0</v>
      </c>
      <c r="BZ41">
        <v>-0.13189949095249101</v>
      </c>
      <c r="CA41">
        <v>-0.13556140661239599</v>
      </c>
      <c r="CB41">
        <v>-8.9582681655883706E-2</v>
      </c>
      <c r="CC41">
        <v>1.7620140686631199E-2</v>
      </c>
      <c r="CD41">
        <v>2.7201170101761801E-2</v>
      </c>
      <c r="CE41">
        <v>9.4971641898155199E-2</v>
      </c>
      <c r="CF41">
        <v>7.0031858980655601E-2</v>
      </c>
      <c r="CG41">
        <v>5.0689678639173501E-2</v>
      </c>
      <c r="CH41">
        <v>5.0723452121019301E-2</v>
      </c>
      <c r="CI41">
        <v>8.9036181569099399E-2</v>
      </c>
      <c r="CJ41">
        <v>7.0006825029850006E-2</v>
      </c>
      <c r="CK41">
        <v>4.4668402522802297E-2</v>
      </c>
      <c r="CL41">
        <v>-5.7231565006077203E-3</v>
      </c>
      <c r="CM41">
        <v>4.8112269490957198E-2</v>
      </c>
      <c r="CN41">
        <v>-1.89300123602151E-2</v>
      </c>
      <c r="CO41">
        <v>-5.4841443896293599E-2</v>
      </c>
      <c r="CP41">
        <v>5.1509507000446299E-2</v>
      </c>
      <c r="CQ41">
        <v>4.1569836437702103E-2</v>
      </c>
      <c r="CR41">
        <v>2.0148934796452501E-2</v>
      </c>
      <c r="CS41">
        <v>-0.23176282644271801</v>
      </c>
      <c r="CT41">
        <v>-7.8064724802970803E-2</v>
      </c>
      <c r="CU41">
        <v>-2.6142807677388101E-2</v>
      </c>
      <c r="CV41">
        <v>0.17946241796016599</v>
      </c>
      <c r="CW41">
        <v>0.15770547091960899</v>
      </c>
      <c r="CX41">
        <v>2.43671294301748E-2</v>
      </c>
      <c r="CY41">
        <v>3.4340411424636799E-2</v>
      </c>
      <c r="CZ41">
        <v>7.9355016350746099E-2</v>
      </c>
      <c r="DA41">
        <v>0.163185805082321</v>
      </c>
      <c r="DB41">
        <v>0.154300987720489</v>
      </c>
      <c r="DC41">
        <v>6.4336895942687905E-2</v>
      </c>
      <c r="DD41">
        <v>6.15385621786117E-2</v>
      </c>
      <c r="DE41">
        <v>5.1906030625104897E-2</v>
      </c>
      <c r="DF41">
        <v>5.5209677666425698E-2</v>
      </c>
      <c r="DG41">
        <v>3.8100052624940803E-2</v>
      </c>
      <c r="DH41">
        <v>3.6921590566635097E-2</v>
      </c>
      <c r="DI41">
        <v>4.34529371559619E-2</v>
      </c>
      <c r="DJ41">
        <v>5.1277700811624499E-2</v>
      </c>
      <c r="DK41">
        <v>5.8654356747865601E-2</v>
      </c>
      <c r="DL41">
        <v>6.3065096735954201E-2</v>
      </c>
      <c r="DM41">
        <v>7.3823787271976402E-2</v>
      </c>
      <c r="DN41">
        <v>9.93626788258552E-2</v>
      </c>
      <c r="DO41">
        <v>0.10360314697027199</v>
      </c>
      <c r="DP41">
        <v>0.112143382430076</v>
      </c>
      <c r="DQ41">
        <v>0.11055284738540599</v>
      </c>
      <c r="DR41">
        <v>0.10885150730609799</v>
      </c>
      <c r="DS41">
        <v>0.10704556107521</v>
      </c>
      <c r="DT41">
        <v>0.10910540074110001</v>
      </c>
      <c r="DU41">
        <v>9.5878116786479894E-2</v>
      </c>
      <c r="DV41">
        <v>9.5003359019756303E-2</v>
      </c>
      <c r="DW41">
        <v>0.103292971849441</v>
      </c>
      <c r="DX41">
        <v>0.1027068272233</v>
      </c>
      <c r="DY41">
        <v>8.8497638702392495E-2</v>
      </c>
      <c r="DZ41">
        <v>7.72712007164955E-2</v>
      </c>
      <c r="EA41">
        <v>66.679779052734304</v>
      </c>
      <c r="EB41">
        <v>65.679779052734304</v>
      </c>
      <c r="EC41">
        <v>62.342700958251903</v>
      </c>
      <c r="ED41">
        <v>61.674156188964801</v>
      </c>
      <c r="EE41">
        <v>60.005619049072202</v>
      </c>
      <c r="EF41">
        <v>58.674156188964801</v>
      </c>
      <c r="EG41">
        <v>61.674156188964801</v>
      </c>
      <c r="EH41">
        <v>66.011238098144503</v>
      </c>
      <c r="EI41">
        <v>72.348312377929602</v>
      </c>
      <c r="EJ41">
        <v>79.016853332519503</v>
      </c>
      <c r="EK41">
        <v>85.348312377929602</v>
      </c>
      <c r="EL41">
        <v>91.679786682128906</v>
      </c>
      <c r="EM41">
        <v>96.016853332519503</v>
      </c>
      <c r="EN41">
        <v>100.353942871093</v>
      </c>
      <c r="EO41">
        <v>101.696632385253</v>
      </c>
      <c r="EP41">
        <v>99.376403808593693</v>
      </c>
      <c r="EQ41">
        <v>98.376403808593693</v>
      </c>
      <c r="ER41">
        <v>96.707862854003906</v>
      </c>
      <c r="ES41">
        <v>92.044944763183494</v>
      </c>
      <c r="ET41">
        <v>86.382019042968693</v>
      </c>
      <c r="EU41">
        <v>80.044944763183494</v>
      </c>
      <c r="EV41">
        <v>73.370788574218693</v>
      </c>
      <c r="EW41">
        <v>69.365165710449205</v>
      </c>
      <c r="EX41">
        <v>67.696632385253906</v>
      </c>
      <c r="EY41">
        <v>0.89480108022689797</v>
      </c>
      <c r="EZ41">
        <v>7.2623349726200104E-2</v>
      </c>
      <c r="FA41">
        <v>7.2623349726200104E-2</v>
      </c>
      <c r="FB41">
        <v>0</v>
      </c>
      <c r="FC41">
        <v>0</v>
      </c>
    </row>
    <row r="42" spans="1:159" x14ac:dyDescent="0.25">
      <c r="A42" s="1" t="s">
        <v>40</v>
      </c>
      <c r="B42" s="3" t="s">
        <v>41</v>
      </c>
      <c r="C42" s="3" t="s">
        <v>42</v>
      </c>
      <c r="D42" s="3">
        <v>45496</v>
      </c>
      <c r="E42" s="25">
        <v>16</v>
      </c>
      <c r="F42" s="25">
        <v>19</v>
      </c>
      <c r="G42" s="25">
        <v>18</v>
      </c>
      <c r="H42" s="25">
        <v>17</v>
      </c>
      <c r="I42">
        <v>24471</v>
      </c>
      <c r="J42">
        <v>53298</v>
      </c>
      <c r="K42">
        <v>1.60049283504486</v>
      </c>
      <c r="L42">
        <v>1.38434922695159</v>
      </c>
      <c r="M42">
        <v>1.21979212760925</v>
      </c>
      <c r="N42">
        <v>1.0917887687683101</v>
      </c>
      <c r="O42">
        <v>1.0114129781723</v>
      </c>
      <c r="P42">
        <v>0.969521343708038</v>
      </c>
      <c r="Q42">
        <v>0.94406980276107699</v>
      </c>
      <c r="R42">
        <v>0.90337342023849398</v>
      </c>
      <c r="S42">
        <v>0.91956520080566395</v>
      </c>
      <c r="T42">
        <v>0.99221271276473899</v>
      </c>
      <c r="U42">
        <v>1.1466579437255799</v>
      </c>
      <c r="V42">
        <v>1.3476436138153001</v>
      </c>
      <c r="W42">
        <v>1.6260681152343699</v>
      </c>
      <c r="X42">
        <v>1.9030222892761199</v>
      </c>
      <c r="Y42">
        <v>2.1893854141235298</v>
      </c>
      <c r="Z42">
        <v>2.4818544387817298</v>
      </c>
      <c r="AA42">
        <v>2.7797615528106601</v>
      </c>
      <c r="AB42">
        <v>3.1092886924743599</v>
      </c>
      <c r="AC42">
        <v>3.3536360263824401</v>
      </c>
      <c r="AD42">
        <v>3.2989232540130602</v>
      </c>
      <c r="AE42">
        <v>3.0875105857849099</v>
      </c>
      <c r="AF42">
        <v>2.8228244781494101</v>
      </c>
      <c r="AG42">
        <v>2.4314043521881099</v>
      </c>
      <c r="AH42">
        <v>2.0524554252624498</v>
      </c>
      <c r="AI42">
        <v>-3.8309344090521301E-3</v>
      </c>
      <c r="AJ42">
        <v>-3.9878929965197997E-3</v>
      </c>
      <c r="AK42">
        <v>2.5686826556921001E-3</v>
      </c>
      <c r="AL42">
        <v>2.1462843287736099E-3</v>
      </c>
      <c r="AM42">
        <v>7.7461604960262697E-3</v>
      </c>
      <c r="AN42">
        <v>6.1159241013228798E-3</v>
      </c>
      <c r="AO42">
        <v>-9.0007921680807998E-3</v>
      </c>
      <c r="AP42">
        <v>-1.7143337056040701E-2</v>
      </c>
      <c r="AQ42">
        <v>-9.4180973246693594E-3</v>
      </c>
      <c r="AR42">
        <v>1.36811786796897E-3</v>
      </c>
      <c r="AS42">
        <v>-1.88901796936988E-2</v>
      </c>
      <c r="AT42">
        <v>-2.5261495262384401E-2</v>
      </c>
      <c r="AU42">
        <v>-2.9803443700075101E-2</v>
      </c>
      <c r="AV42">
        <v>-3.5350348800420699E-2</v>
      </c>
      <c r="AW42">
        <v>-3.1881291419267599E-2</v>
      </c>
      <c r="AX42">
        <v>2.4864027276635101E-2</v>
      </c>
      <c r="AY42">
        <v>1.67147703468799E-2</v>
      </c>
      <c r="AZ42">
        <v>4.6405490487813901E-2</v>
      </c>
      <c r="BA42">
        <v>5.7311758399009698E-2</v>
      </c>
      <c r="BB42">
        <v>-0.1012469753623</v>
      </c>
      <c r="BC42">
        <v>-8.3488531410694095E-2</v>
      </c>
      <c r="BD42">
        <v>-6.4547874033450997E-2</v>
      </c>
      <c r="BE42">
        <v>-4.9077950417995397E-2</v>
      </c>
      <c r="BF42">
        <v>-2.7741402387619001E-2</v>
      </c>
      <c r="BG42">
        <v>9.2975730076432193E-3</v>
      </c>
      <c r="BH42">
        <v>8.4895007312297804E-3</v>
      </c>
      <c r="BI42">
        <v>1.39240650460124E-2</v>
      </c>
      <c r="BJ42">
        <v>1.2368605472147401E-2</v>
      </c>
      <c r="BK42">
        <v>1.6642374917864699E-2</v>
      </c>
      <c r="BL42">
        <v>1.43149141222238E-2</v>
      </c>
      <c r="BM42">
        <v>-5.8626738609746001E-4</v>
      </c>
      <c r="BN42">
        <v>-8.3047170192003198E-3</v>
      </c>
      <c r="BO42">
        <v>4.0200193325290402E-5</v>
      </c>
      <c r="BP42">
        <v>1.15432813763618E-2</v>
      </c>
      <c r="BQ42">
        <v>-7.4861408211290802E-3</v>
      </c>
      <c r="BR42">
        <v>-1.2888981960713799E-2</v>
      </c>
      <c r="BS42">
        <v>-1.6306275501847201E-2</v>
      </c>
      <c r="BT42">
        <v>-2.1051149815320899E-2</v>
      </c>
      <c r="BU42">
        <v>-1.7079774290323198E-2</v>
      </c>
      <c r="BV42">
        <v>3.9754036813974297E-2</v>
      </c>
      <c r="BW42">
        <v>3.1937088817358003E-2</v>
      </c>
      <c r="BX42">
        <v>6.2185157090425401E-2</v>
      </c>
      <c r="BY42">
        <v>7.3332682251930195E-2</v>
      </c>
      <c r="BZ42">
        <v>-8.5278965532779596E-2</v>
      </c>
      <c r="CA42">
        <v>-6.79905414581298E-2</v>
      </c>
      <c r="CB42">
        <v>-4.9158345907926497E-2</v>
      </c>
      <c r="CC42">
        <v>-3.4273173660039902E-2</v>
      </c>
      <c r="CD42">
        <v>-1.37451300397515E-2</v>
      </c>
      <c r="CE42">
        <v>2.2426079958677202E-2</v>
      </c>
      <c r="CF42">
        <v>2.09668949246406E-2</v>
      </c>
      <c r="CG42">
        <v>2.5279447436332699E-2</v>
      </c>
      <c r="CH42">
        <v>2.2590925917029301E-2</v>
      </c>
      <c r="CI42">
        <v>2.5538589805364598E-2</v>
      </c>
      <c r="CJ42">
        <v>2.25139036774635E-2</v>
      </c>
      <c r="CK42">
        <v>7.8282570466399106E-3</v>
      </c>
      <c r="CL42">
        <v>5.3390214452520002E-4</v>
      </c>
      <c r="CM42">
        <v>9.4984974712133408E-3</v>
      </c>
      <c r="CN42">
        <v>2.1718444302678101E-2</v>
      </c>
      <c r="CO42">
        <v>3.9178989827632904E-3</v>
      </c>
      <c r="CP42">
        <v>-5.1646801875904202E-4</v>
      </c>
      <c r="CQ42">
        <v>-2.8091066051274499E-3</v>
      </c>
      <c r="CR42">
        <v>-6.7519494332373099E-3</v>
      </c>
      <c r="CS42">
        <v>-2.2782583255320701E-3</v>
      </c>
      <c r="CT42">
        <v>5.4644048213958699E-2</v>
      </c>
      <c r="CU42">
        <v>4.7159407287835999E-2</v>
      </c>
      <c r="CV42">
        <v>7.7964827418327304E-2</v>
      </c>
      <c r="CW42">
        <v>8.93536061048507E-2</v>
      </c>
      <c r="CX42">
        <v>-6.9310955703258501E-2</v>
      </c>
      <c r="CY42">
        <v>-5.2492551505565602E-2</v>
      </c>
      <c r="CZ42">
        <v>-3.3768817782401997E-2</v>
      </c>
      <c r="DA42">
        <v>-1.9468396902084299E-2</v>
      </c>
      <c r="DB42">
        <v>2.5114213349297599E-4</v>
      </c>
      <c r="DC42">
        <v>7.9815657809376699E-3</v>
      </c>
      <c r="DD42">
        <v>7.5857168994843899E-3</v>
      </c>
      <c r="DE42">
        <v>6.90358225256204E-3</v>
      </c>
      <c r="DF42">
        <v>6.2147299759089903E-3</v>
      </c>
      <c r="DG42">
        <v>5.4085142910480404E-3</v>
      </c>
      <c r="DH42">
        <v>4.9846321344375602E-3</v>
      </c>
      <c r="DI42">
        <v>5.11566782370209E-3</v>
      </c>
      <c r="DJ42">
        <v>5.3734988905489401E-3</v>
      </c>
      <c r="DK42">
        <v>5.7502365671098198E-3</v>
      </c>
      <c r="DL42">
        <v>6.18606014177203E-3</v>
      </c>
      <c r="DM42">
        <v>6.9331638514995497E-3</v>
      </c>
      <c r="DN42">
        <v>7.5219543650746302E-3</v>
      </c>
      <c r="DO42">
        <v>8.20569600909948E-3</v>
      </c>
      <c r="DP42">
        <v>8.6932964622974292E-3</v>
      </c>
      <c r="DQ42">
        <v>8.9986827224492992E-3</v>
      </c>
      <c r="DR42">
        <v>9.0524833649396792E-3</v>
      </c>
      <c r="DS42">
        <v>9.2545123770832998E-3</v>
      </c>
      <c r="DT42">
        <v>9.5933564007282205E-3</v>
      </c>
      <c r="DU42">
        <v>9.7400303930044105E-3</v>
      </c>
      <c r="DV42">
        <v>9.7078597173094697E-3</v>
      </c>
      <c r="DW42">
        <v>9.4221094623207994E-3</v>
      </c>
      <c r="DX42">
        <v>9.3561690300702997E-3</v>
      </c>
      <c r="DY42">
        <v>9.0006655082106504E-3</v>
      </c>
      <c r="DZ42">
        <v>8.5091292858123693E-3</v>
      </c>
      <c r="EA42">
        <v>81.318016052245994</v>
      </c>
      <c r="EB42">
        <v>79.951980590820298</v>
      </c>
      <c r="EC42">
        <v>78.664833068847599</v>
      </c>
      <c r="ED42">
        <v>77.885459899902301</v>
      </c>
      <c r="EE42">
        <v>77.111610412597599</v>
      </c>
      <c r="EF42">
        <v>76.127723693847599</v>
      </c>
      <c r="EG42">
        <v>77.576133728027301</v>
      </c>
      <c r="EH42">
        <v>81.823524475097599</v>
      </c>
      <c r="EI42">
        <v>85.181777954101506</v>
      </c>
      <c r="EJ42">
        <v>88.29541015625</v>
      </c>
      <c r="EK42">
        <v>92.497283935546804</v>
      </c>
      <c r="EL42">
        <v>96.695007324218693</v>
      </c>
      <c r="EM42">
        <v>99.012985229492102</v>
      </c>
      <c r="EN42">
        <v>101.58265686035099</v>
      </c>
      <c r="EO42">
        <v>102.733680725097</v>
      </c>
      <c r="EP42">
        <v>102.946517944335</v>
      </c>
      <c r="EQ42">
        <v>103.48796844482401</v>
      </c>
      <c r="ER42">
        <v>102.409553527832</v>
      </c>
      <c r="ES42">
        <v>100.415641784667</v>
      </c>
      <c r="ET42">
        <v>96.544494628906193</v>
      </c>
      <c r="EU42">
        <v>92.699623107910099</v>
      </c>
      <c r="EV42">
        <v>90.084556579589801</v>
      </c>
      <c r="EW42">
        <v>86.659004211425696</v>
      </c>
      <c r="EX42">
        <v>85.234840393066406</v>
      </c>
      <c r="EY42">
        <v>8.4507711231708499E-2</v>
      </c>
      <c r="EZ42">
        <v>6.5868156962096596E-3</v>
      </c>
      <c r="FA42">
        <v>6.5868156962096596E-3</v>
      </c>
      <c r="FB42">
        <v>0</v>
      </c>
      <c r="FC42">
        <v>0</v>
      </c>
    </row>
    <row r="43" spans="1:159" x14ac:dyDescent="0.25">
      <c r="A43" s="1" t="s">
        <v>40</v>
      </c>
      <c r="B43" s="3" t="s">
        <v>41</v>
      </c>
      <c r="C43" s="3" t="s">
        <v>42</v>
      </c>
      <c r="D43" s="3">
        <v>45539</v>
      </c>
      <c r="E43" s="25">
        <v>19</v>
      </c>
      <c r="F43" s="25">
        <v>20</v>
      </c>
      <c r="G43" s="25">
        <v>19</v>
      </c>
      <c r="H43" s="25">
        <v>20</v>
      </c>
      <c r="I43">
        <v>1084</v>
      </c>
      <c r="J43">
        <v>52684</v>
      </c>
      <c r="K43">
        <v>0.94111692905426003</v>
      </c>
      <c r="L43">
        <v>0.81244862079620295</v>
      </c>
      <c r="M43">
        <v>0.712743520736694</v>
      </c>
      <c r="N43">
        <v>0.63929110765457098</v>
      </c>
      <c r="O43">
        <v>0.59364652633666903</v>
      </c>
      <c r="P43">
        <v>0.59893625974655096</v>
      </c>
      <c r="Q43">
        <v>0.64437156915664595</v>
      </c>
      <c r="R43">
        <v>0.69596427679061801</v>
      </c>
      <c r="S43">
        <v>0.60329198837280196</v>
      </c>
      <c r="T43">
        <v>0.562577605247497</v>
      </c>
      <c r="U43">
        <v>0.53997570276260298</v>
      </c>
      <c r="V43">
        <v>0.57661449909210205</v>
      </c>
      <c r="W43">
        <v>0.669799864292144</v>
      </c>
      <c r="X43">
        <v>0.87862169742584195</v>
      </c>
      <c r="Y43">
        <v>1.09599268436431</v>
      </c>
      <c r="Z43">
        <v>1.34590291976928</v>
      </c>
      <c r="AA43">
        <v>1.61791896820068</v>
      </c>
      <c r="AB43">
        <v>1.85247206687927</v>
      </c>
      <c r="AC43">
        <v>1.82638311386108</v>
      </c>
      <c r="AD43">
        <v>1.57988882064819</v>
      </c>
      <c r="AE43">
        <v>1.3179844617843599</v>
      </c>
      <c r="AF43">
        <v>1.1380373239517201</v>
      </c>
      <c r="AG43">
        <v>0.933058381080627</v>
      </c>
      <c r="AH43">
        <v>0.77879017591476396</v>
      </c>
      <c r="AI43">
        <v>7.8090451657771995E-2</v>
      </c>
      <c r="AJ43">
        <v>5.9002742171287502E-2</v>
      </c>
      <c r="AK43">
        <v>3.1814537942409502E-2</v>
      </c>
      <c r="AL43">
        <v>8.4419697523116996E-3</v>
      </c>
      <c r="AM43">
        <v>-2.0060599781572801E-3</v>
      </c>
      <c r="AN43">
        <v>-1.4891820028424201E-2</v>
      </c>
      <c r="AO43">
        <v>-3.6719139665365198E-2</v>
      </c>
      <c r="AP43">
        <v>8.1529319286346401E-3</v>
      </c>
      <c r="AQ43">
        <v>-1.92015897482633E-2</v>
      </c>
      <c r="AR43">
        <v>-2.6941135525703399E-2</v>
      </c>
      <c r="AS43">
        <v>-4.1509363800287198E-2</v>
      </c>
      <c r="AT43">
        <v>-5.9467498213052701E-2</v>
      </c>
      <c r="AU43">
        <v>-3.5096123814582797E-2</v>
      </c>
      <c r="AV43">
        <v>1.58404055982828E-2</v>
      </c>
      <c r="AW43">
        <v>-3.12025770545005E-2</v>
      </c>
      <c r="AX43">
        <v>-3.7166446447372402E-2</v>
      </c>
      <c r="AY43">
        <v>-8.1315003335475894E-2</v>
      </c>
      <c r="AZ43">
        <v>-6.11896887421607E-2</v>
      </c>
      <c r="BA43">
        <v>0.108449764549732</v>
      </c>
      <c r="BB43">
        <v>6.9457225501537295E-2</v>
      </c>
      <c r="BC43">
        <v>-6.03312291204929E-2</v>
      </c>
      <c r="BD43">
        <v>-9.2219397425651495E-2</v>
      </c>
      <c r="BE43">
        <v>-8.6040899157524095E-2</v>
      </c>
      <c r="BF43">
        <v>-5.2532464265823302E-2</v>
      </c>
      <c r="BG43">
        <v>0.152402624487876</v>
      </c>
      <c r="BH43">
        <v>0.12970578670501701</v>
      </c>
      <c r="BI43">
        <v>9.6486344933509799E-2</v>
      </c>
      <c r="BJ43">
        <v>6.1576794832944801E-2</v>
      </c>
      <c r="BK43">
        <v>3.6313198506832102E-2</v>
      </c>
      <c r="BL43">
        <v>1.82886514812707E-2</v>
      </c>
      <c r="BM43">
        <v>-7.44746159762144E-3</v>
      </c>
      <c r="BN43">
        <v>3.98880690336227E-2</v>
      </c>
      <c r="BO43">
        <v>1.47110577672719E-2</v>
      </c>
      <c r="BP43">
        <v>1.1501446366310101E-2</v>
      </c>
      <c r="BQ43">
        <v>-1.9290706841275001E-3</v>
      </c>
      <c r="BR43">
        <v>-1.22235845774412E-2</v>
      </c>
      <c r="BS43">
        <v>1.62189230322837E-2</v>
      </c>
      <c r="BT43">
        <v>7.5440764427185003E-2</v>
      </c>
      <c r="BU43">
        <v>3.7097509950399302E-2</v>
      </c>
      <c r="BV43">
        <v>3.78170982003211E-2</v>
      </c>
      <c r="BW43">
        <v>-5.4810168221592903E-3</v>
      </c>
      <c r="BX43">
        <v>1.82529743760824E-2</v>
      </c>
      <c r="BY43">
        <v>0.18500222265720301</v>
      </c>
      <c r="BZ43">
        <v>0.137641340494155</v>
      </c>
      <c r="CA43">
        <v>3.7462839391082499E-3</v>
      </c>
      <c r="CB43">
        <v>-2.5676947087049401E-2</v>
      </c>
      <c r="CC43">
        <v>-2.6570230722427299E-2</v>
      </c>
      <c r="CD43">
        <v>6.8540172651410103E-4</v>
      </c>
      <c r="CE43">
        <v>0.22671478986740101</v>
      </c>
      <c r="CF43">
        <v>0.200408831238746</v>
      </c>
      <c r="CG43">
        <v>0.16115815937519001</v>
      </c>
      <c r="CH43">
        <v>0.11471161991357801</v>
      </c>
      <c r="CI43">
        <v>7.4632458388805306E-2</v>
      </c>
      <c r="CJ43">
        <v>5.1469121128320597E-2</v>
      </c>
      <c r="CK43">
        <v>2.1824216470122299E-2</v>
      </c>
      <c r="CL43">
        <v>7.1623206138610798E-2</v>
      </c>
      <c r="CM43">
        <v>4.8623703420162201E-2</v>
      </c>
      <c r="CN43">
        <v>4.99440282583236E-2</v>
      </c>
      <c r="CO43">
        <v>3.7651222199201501E-2</v>
      </c>
      <c r="CP43">
        <v>3.5020329058170298E-2</v>
      </c>
      <c r="CQ43">
        <v>6.7533969879150293E-2</v>
      </c>
      <c r="CR43">
        <v>0.135041117668151</v>
      </c>
      <c r="CS43">
        <v>0.105397596955299</v>
      </c>
      <c r="CT43">
        <v>0.112800642848014</v>
      </c>
      <c r="CU43">
        <v>7.0352971553802393E-2</v>
      </c>
      <c r="CV43">
        <v>9.7695641219615895E-2</v>
      </c>
      <c r="CW43">
        <v>0.26155468821525502</v>
      </c>
      <c r="CX43">
        <v>0.20582546293735501</v>
      </c>
      <c r="CY43">
        <v>6.78237974643707E-2</v>
      </c>
      <c r="CZ43">
        <v>4.0865506976842797E-2</v>
      </c>
      <c r="DA43">
        <v>3.2900437712669303E-2</v>
      </c>
      <c r="DB43">
        <v>5.3903266787528901E-2</v>
      </c>
      <c r="DC43">
        <v>4.51785922050476E-2</v>
      </c>
      <c r="DD43">
        <v>4.2984399944543797E-2</v>
      </c>
      <c r="DE43">
        <v>3.9317667484283399E-2</v>
      </c>
      <c r="DF43">
        <v>3.2303679734468398E-2</v>
      </c>
      <c r="DG43">
        <v>2.3296454921364701E-2</v>
      </c>
      <c r="DH43">
        <v>2.0172294229269E-2</v>
      </c>
      <c r="DI43">
        <v>1.7795916646718899E-2</v>
      </c>
      <c r="DJ43">
        <v>1.92935932427644E-2</v>
      </c>
      <c r="DK43">
        <v>2.0617425441741902E-2</v>
      </c>
      <c r="DL43">
        <v>2.3371430113911601E-2</v>
      </c>
      <c r="DM43">
        <v>2.4063108488917299E-2</v>
      </c>
      <c r="DN43">
        <v>2.87222601473331E-2</v>
      </c>
      <c r="DO43">
        <v>3.1197333708405401E-2</v>
      </c>
      <c r="DP43">
        <v>3.6234445869922603E-2</v>
      </c>
      <c r="DQ43">
        <v>4.1523505002260201E-2</v>
      </c>
      <c r="DR43">
        <v>4.5586757361888802E-2</v>
      </c>
      <c r="DS43">
        <v>4.6103790402412401E-2</v>
      </c>
      <c r="DT43">
        <v>4.8297710716724299E-2</v>
      </c>
      <c r="DU43">
        <v>4.6540588140487602E-2</v>
      </c>
      <c r="DV43">
        <v>4.1453000158071497E-2</v>
      </c>
      <c r="DW43">
        <v>3.8956362754106501E-2</v>
      </c>
      <c r="DX43">
        <v>4.0454939007758997E-2</v>
      </c>
      <c r="DY43">
        <v>3.6155600100755601E-2</v>
      </c>
      <c r="DZ43">
        <v>3.2354164868593202E-2</v>
      </c>
      <c r="EA43">
        <v>62</v>
      </c>
      <c r="EB43">
        <v>61</v>
      </c>
      <c r="EC43">
        <v>60</v>
      </c>
      <c r="ED43">
        <v>59</v>
      </c>
      <c r="EE43">
        <v>57</v>
      </c>
      <c r="EF43">
        <v>56</v>
      </c>
      <c r="EG43">
        <v>55</v>
      </c>
      <c r="EH43">
        <v>59</v>
      </c>
      <c r="EI43">
        <v>64</v>
      </c>
      <c r="EJ43">
        <v>70</v>
      </c>
      <c r="EK43">
        <v>76</v>
      </c>
      <c r="EL43">
        <v>84</v>
      </c>
      <c r="EM43">
        <v>86</v>
      </c>
      <c r="EN43">
        <v>88</v>
      </c>
      <c r="EO43">
        <v>88</v>
      </c>
      <c r="EP43">
        <v>87</v>
      </c>
      <c r="EQ43">
        <v>86</v>
      </c>
      <c r="ER43">
        <v>80</v>
      </c>
      <c r="ES43">
        <v>74</v>
      </c>
      <c r="ET43">
        <v>67</v>
      </c>
      <c r="EU43">
        <v>63</v>
      </c>
      <c r="EV43">
        <v>61</v>
      </c>
      <c r="EW43">
        <v>59</v>
      </c>
      <c r="EX43">
        <v>58</v>
      </c>
      <c r="EY43">
        <v>0.35053089261054898</v>
      </c>
      <c r="EZ43">
        <v>3.1162386760115599E-2</v>
      </c>
      <c r="FA43">
        <v>3.1162386760115599E-2</v>
      </c>
      <c r="FB43">
        <v>0</v>
      </c>
      <c r="FC43">
        <v>0</v>
      </c>
    </row>
    <row r="44" spans="1:159" x14ac:dyDescent="0.25">
      <c r="A44" s="1" t="s">
        <v>40</v>
      </c>
      <c r="B44" s="3" t="s">
        <v>41</v>
      </c>
      <c r="C44" s="3" t="s">
        <v>42</v>
      </c>
      <c r="D44" s="3">
        <v>45540</v>
      </c>
      <c r="E44" s="25">
        <v>17</v>
      </c>
      <c r="F44" s="25">
        <v>20</v>
      </c>
      <c r="G44" s="25">
        <v>19</v>
      </c>
      <c r="H44" s="25">
        <v>18</v>
      </c>
      <c r="I44">
        <v>21021</v>
      </c>
      <c r="J44">
        <v>52681</v>
      </c>
      <c r="K44">
        <v>1.1426527500152499</v>
      </c>
      <c r="L44">
        <v>1.0024346113204901</v>
      </c>
      <c r="M44">
        <v>0.87746566534042303</v>
      </c>
      <c r="N44">
        <v>0.79198741912841697</v>
      </c>
      <c r="O44">
        <v>0.73775464296340898</v>
      </c>
      <c r="P44">
        <v>0.71997475624084395</v>
      </c>
      <c r="Q44">
        <v>0.75025308132171598</v>
      </c>
      <c r="R44">
        <v>0.72195851802825906</v>
      </c>
      <c r="S44">
        <v>0.61340498924255304</v>
      </c>
      <c r="T44">
        <v>0.58823943138122503</v>
      </c>
      <c r="U44">
        <v>0.61907553672790505</v>
      </c>
      <c r="V44">
        <v>0.71319991350173895</v>
      </c>
      <c r="W44">
        <v>0.84372049570083596</v>
      </c>
      <c r="X44">
        <v>1.0424557924270601</v>
      </c>
      <c r="Y44">
        <v>1.29804575443267</v>
      </c>
      <c r="Z44">
        <v>1.6416882276535001</v>
      </c>
      <c r="AA44">
        <v>1.99100065231323</v>
      </c>
      <c r="AB44">
        <v>2.3145582675933798</v>
      </c>
      <c r="AC44">
        <v>2.4341862201690598</v>
      </c>
      <c r="AD44">
        <v>2.2872691154479901</v>
      </c>
      <c r="AE44">
        <v>2.0891695022582999</v>
      </c>
      <c r="AF44">
        <v>1.85835409164428</v>
      </c>
      <c r="AG44">
        <v>1.54390668869018</v>
      </c>
      <c r="AH44">
        <v>1.26381111145019</v>
      </c>
      <c r="AI44">
        <v>-7.5991442427039103E-3</v>
      </c>
      <c r="AJ44">
        <v>-2.25007301196455E-3</v>
      </c>
      <c r="AK44">
        <v>-7.3865251615643501E-3</v>
      </c>
      <c r="AL44">
        <v>-3.1751876231282902E-3</v>
      </c>
      <c r="AM44">
        <v>-5.5119036696851201E-3</v>
      </c>
      <c r="AN44">
        <v>-2.9267999343573999E-3</v>
      </c>
      <c r="AO44">
        <v>-6.7937493440695093E-5</v>
      </c>
      <c r="AP44">
        <v>-3.3154136035591299E-3</v>
      </c>
      <c r="AQ44">
        <v>-5.0100977532565498E-3</v>
      </c>
      <c r="AR44">
        <v>-1.2098321691155401E-2</v>
      </c>
      <c r="AS44">
        <v>-1.58814471215009E-2</v>
      </c>
      <c r="AT44">
        <v>-6.41094939783215E-3</v>
      </c>
      <c r="AU44">
        <v>-2.0151574164628899E-2</v>
      </c>
      <c r="AV44">
        <v>-1.9692536443471902E-2</v>
      </c>
      <c r="AW44">
        <v>-2.28355694562196E-2</v>
      </c>
      <c r="AX44">
        <v>-1.4813536778092299E-2</v>
      </c>
      <c r="AY44">
        <v>8.5222788155078805E-2</v>
      </c>
      <c r="AZ44">
        <v>0.10068565607070901</v>
      </c>
      <c r="BA44">
        <v>2.5623301044106401E-3</v>
      </c>
      <c r="BB44">
        <v>1.57040928024798E-3</v>
      </c>
      <c r="BC44">
        <v>-3.68972793221473E-2</v>
      </c>
      <c r="BD44">
        <v>-1.8736613914370499E-2</v>
      </c>
      <c r="BE44">
        <v>-7.9323770478367805E-3</v>
      </c>
      <c r="BF44">
        <v>-1.33134108036756E-2</v>
      </c>
      <c r="BG44">
        <v>7.8718243166804296E-3</v>
      </c>
      <c r="BH44">
        <v>1.2698919512331401E-2</v>
      </c>
      <c r="BI44">
        <v>6.2488154508173396E-3</v>
      </c>
      <c r="BJ44">
        <v>9.0301167219877208E-3</v>
      </c>
      <c r="BK44">
        <v>5.1681920886039699E-3</v>
      </c>
      <c r="BL44">
        <v>5.9993751347064903E-3</v>
      </c>
      <c r="BM44">
        <v>8.1798434257507307E-3</v>
      </c>
      <c r="BN44">
        <v>5.0393114797770899E-3</v>
      </c>
      <c r="BO44">
        <v>3.3955771941691598E-3</v>
      </c>
      <c r="BP44">
        <v>-3.2080160453915501E-3</v>
      </c>
      <c r="BQ44">
        <v>-6.49444898590445E-3</v>
      </c>
      <c r="BR44">
        <v>4.07308898866176E-3</v>
      </c>
      <c r="BS44">
        <v>-8.2145873457193305E-3</v>
      </c>
      <c r="BT44">
        <v>-6.5115657635033096E-3</v>
      </c>
      <c r="BU44">
        <v>-8.3511266857385601E-3</v>
      </c>
      <c r="BV44">
        <v>7.1703619323670799E-4</v>
      </c>
      <c r="BW44">
        <v>0.101562201976776</v>
      </c>
      <c r="BX44">
        <v>0.117784403264522</v>
      </c>
      <c r="BY44">
        <v>2.0231256261467899E-2</v>
      </c>
      <c r="BZ44">
        <v>1.8226640298962499E-2</v>
      </c>
      <c r="CA44">
        <v>-2.07723043859004E-2</v>
      </c>
      <c r="CB44">
        <v>-2.8803790919482699E-3</v>
      </c>
      <c r="CC44">
        <v>7.0455465465784003E-3</v>
      </c>
      <c r="CD44">
        <v>7.8366760862991203E-4</v>
      </c>
      <c r="CE44">
        <v>2.3342791944742199E-2</v>
      </c>
      <c r="CF44">
        <v>2.7647912502288801E-2</v>
      </c>
      <c r="CG44">
        <v>1.9884156063199002E-2</v>
      </c>
      <c r="CH44">
        <v>2.12354212999343E-2</v>
      </c>
      <c r="CI44">
        <v>1.58482883125543E-2</v>
      </c>
      <c r="CJ44">
        <v>1.49255497381091E-2</v>
      </c>
      <c r="CK44">
        <v>1.6427624970674501E-2</v>
      </c>
      <c r="CL44">
        <v>1.33940363302826E-2</v>
      </c>
      <c r="CM44">
        <v>1.18012521415948E-2</v>
      </c>
      <c r="CN44">
        <v>5.6822896003723101E-3</v>
      </c>
      <c r="CO44">
        <v>2.89254984818398E-3</v>
      </c>
      <c r="CP44">
        <v>1.45571269094944E-2</v>
      </c>
      <c r="CQ44">
        <v>3.72239970602095E-3</v>
      </c>
      <c r="CR44">
        <v>6.6694058477878501E-3</v>
      </c>
      <c r="CS44">
        <v>6.1333156190812501E-3</v>
      </c>
      <c r="CT44">
        <v>1.6247609630226999E-2</v>
      </c>
      <c r="CU44">
        <v>0.117901615798473</v>
      </c>
      <c r="CV44">
        <v>0.13488315045833499</v>
      </c>
      <c r="CW44">
        <v>3.7900183349847703E-2</v>
      </c>
      <c r="CX44">
        <v>3.4882869571447303E-2</v>
      </c>
      <c r="CY44">
        <v>-4.6473294496536203E-3</v>
      </c>
      <c r="CZ44">
        <v>1.29758566617965E-2</v>
      </c>
      <c r="DA44">
        <v>2.20234710723161E-2</v>
      </c>
      <c r="DB44">
        <v>1.48807456716895E-2</v>
      </c>
      <c r="DC44">
        <v>9.4056809321045806E-3</v>
      </c>
      <c r="DD44">
        <v>9.0883420780301007E-3</v>
      </c>
      <c r="DE44">
        <v>8.2896985113620706E-3</v>
      </c>
      <c r="DF44">
        <v>7.4202981777489099E-3</v>
      </c>
      <c r="DG44">
        <v>6.4930371008813303E-3</v>
      </c>
      <c r="DH44">
        <v>5.4267290979623699E-3</v>
      </c>
      <c r="DI44">
        <v>5.0142947584390597E-3</v>
      </c>
      <c r="DJ44">
        <v>5.0793122500181103E-3</v>
      </c>
      <c r="DK44">
        <v>5.1102875731885399E-3</v>
      </c>
      <c r="DL44">
        <v>5.4049221798777502E-3</v>
      </c>
      <c r="DM44">
        <v>5.7068900205194898E-3</v>
      </c>
      <c r="DN44">
        <v>6.3738427124917498E-3</v>
      </c>
      <c r="DO44">
        <v>7.25717283785343E-3</v>
      </c>
      <c r="DP44">
        <v>8.0134617164731008E-3</v>
      </c>
      <c r="DQ44">
        <v>8.80591571331024E-3</v>
      </c>
      <c r="DR44">
        <v>9.4419177621602995E-3</v>
      </c>
      <c r="DS44">
        <v>9.9336560815572704E-3</v>
      </c>
      <c r="DT44">
        <v>1.03952987119555E-2</v>
      </c>
      <c r="DU44">
        <v>1.0741944424807999E-2</v>
      </c>
      <c r="DV44">
        <v>1.0126269422471501E-2</v>
      </c>
      <c r="DW44">
        <v>9.8032886162400194E-3</v>
      </c>
      <c r="DX44">
        <v>9.6399066969752294E-3</v>
      </c>
      <c r="DY44">
        <v>9.1059310361742904E-3</v>
      </c>
      <c r="DZ44">
        <v>8.5704149678349408E-3</v>
      </c>
      <c r="EA44">
        <v>71.521224975585895</v>
      </c>
      <c r="EB44">
        <v>69.717353820800696</v>
      </c>
      <c r="EC44">
        <v>67.970344543457003</v>
      </c>
      <c r="ED44">
        <v>67.219543457031193</v>
      </c>
      <c r="EE44">
        <v>65.859306335449205</v>
      </c>
      <c r="EF44">
        <v>65.054206848144503</v>
      </c>
      <c r="EG44">
        <v>64.363845825195298</v>
      </c>
      <c r="EH44">
        <v>66.347137451171804</v>
      </c>
      <c r="EI44">
        <v>71.135993957519503</v>
      </c>
      <c r="EJ44">
        <v>76.569221496582003</v>
      </c>
      <c r="EK44">
        <v>81.668647766113196</v>
      </c>
      <c r="EL44">
        <v>86.910446166992102</v>
      </c>
      <c r="EM44">
        <v>90.519126892089801</v>
      </c>
      <c r="EN44">
        <v>93.861885070800696</v>
      </c>
      <c r="EO44">
        <v>95.950485229492102</v>
      </c>
      <c r="EP44">
        <v>97.331863403320298</v>
      </c>
      <c r="EQ44">
        <v>96.958877563476506</v>
      </c>
      <c r="ER44">
        <v>95.337623596191406</v>
      </c>
      <c r="ES44">
        <v>92.294502258300696</v>
      </c>
      <c r="ET44">
        <v>86.966423034667898</v>
      </c>
      <c r="EU44">
        <v>82.528495788574205</v>
      </c>
      <c r="EV44">
        <v>76.723663330078097</v>
      </c>
      <c r="EW44">
        <v>75.504478454589801</v>
      </c>
      <c r="EX44">
        <v>73.462509155273395</v>
      </c>
      <c r="EY44">
        <v>8.0464817583560902E-2</v>
      </c>
      <c r="EZ44">
        <v>7.1924934163689596E-3</v>
      </c>
      <c r="FA44">
        <v>7.1924934163689596E-3</v>
      </c>
      <c r="FB44">
        <v>0</v>
      </c>
      <c r="FC44">
        <v>0</v>
      </c>
    </row>
    <row r="45" spans="1:159" x14ac:dyDescent="0.25">
      <c r="A45" s="1" t="s">
        <v>40</v>
      </c>
      <c r="B45" s="3" t="s">
        <v>41</v>
      </c>
      <c r="C45" s="3" t="s">
        <v>42</v>
      </c>
      <c r="D45" s="3">
        <v>45541</v>
      </c>
      <c r="E45" s="25">
        <v>17</v>
      </c>
      <c r="F45" s="25">
        <v>18</v>
      </c>
      <c r="G45" s="25">
        <v>17</v>
      </c>
      <c r="H45" s="25">
        <v>18</v>
      </c>
      <c r="I45">
        <v>3340</v>
      </c>
      <c r="J45">
        <v>56844</v>
      </c>
      <c r="K45">
        <v>1.2350039482116599</v>
      </c>
      <c r="L45">
        <v>1.0892239809036199</v>
      </c>
      <c r="M45">
        <v>0.96155405044555597</v>
      </c>
      <c r="N45">
        <v>0.88060271739959695</v>
      </c>
      <c r="O45">
        <v>0.84664285182952803</v>
      </c>
      <c r="P45">
        <v>0.848624408245086</v>
      </c>
      <c r="Q45">
        <v>0.88892310857772805</v>
      </c>
      <c r="R45">
        <v>0.84340351819991999</v>
      </c>
      <c r="S45">
        <v>0.70223063230514504</v>
      </c>
      <c r="T45">
        <v>0.66148346662521296</v>
      </c>
      <c r="U45">
        <v>0.66716045141220004</v>
      </c>
      <c r="V45">
        <v>0.76427930593490601</v>
      </c>
      <c r="W45">
        <v>0.92151641845703103</v>
      </c>
      <c r="X45">
        <v>1.1535773277282699</v>
      </c>
      <c r="Y45">
        <v>1.41851294040679</v>
      </c>
      <c r="Z45">
        <v>1.76609051227569</v>
      </c>
      <c r="AA45">
        <v>2.1396777629852202</v>
      </c>
      <c r="AB45">
        <v>2.5000638961791899</v>
      </c>
      <c r="AC45">
        <v>2.6950330734252899</v>
      </c>
      <c r="AD45">
        <v>2.5378072261810298</v>
      </c>
      <c r="AE45">
        <v>2.2589869499206499</v>
      </c>
      <c r="AF45">
        <v>1.9764698743820099</v>
      </c>
      <c r="AG45">
        <v>1.67248034477233</v>
      </c>
      <c r="AH45">
        <v>1.4022963047027499</v>
      </c>
      <c r="AI45">
        <v>-2.7981504797935399E-2</v>
      </c>
      <c r="AJ45">
        <v>-1.57369635999202E-2</v>
      </c>
      <c r="AK45">
        <v>-1.2828064151108201E-2</v>
      </c>
      <c r="AL45">
        <v>-1.2249588035047001E-2</v>
      </c>
      <c r="AM45">
        <v>-4.0876567363738996E-3</v>
      </c>
      <c r="AN45">
        <v>-1.03411013260483E-2</v>
      </c>
      <c r="AO45">
        <v>-2.2447684779763201E-2</v>
      </c>
      <c r="AP45">
        <v>-1.7696304246783201E-2</v>
      </c>
      <c r="AQ45">
        <v>-3.2218683511018698E-2</v>
      </c>
      <c r="AR45">
        <v>-1.6822969540953601E-2</v>
      </c>
      <c r="AS45">
        <v>-2.5135552510619101E-2</v>
      </c>
      <c r="AT45">
        <v>-3.5042349249124499E-2</v>
      </c>
      <c r="AU45">
        <v>-5.5319644510746002E-2</v>
      </c>
      <c r="AV45">
        <v>-5.2243273705244002E-2</v>
      </c>
      <c r="AW45">
        <v>-5.9105709195137003E-2</v>
      </c>
      <c r="AX45">
        <v>-5.1256541162729201E-2</v>
      </c>
      <c r="AY45">
        <v>5.2288066595792701E-2</v>
      </c>
      <c r="AZ45">
        <v>5.8196201920509297E-2</v>
      </c>
      <c r="BA45">
        <v>-0.15564960241317699</v>
      </c>
      <c r="BB45">
        <v>-0.15382607281207999</v>
      </c>
      <c r="BC45">
        <v>-8.7369553744792897E-2</v>
      </c>
      <c r="BD45">
        <v>-8.4943734109401703E-2</v>
      </c>
      <c r="BE45">
        <v>-3.2157860696315703E-2</v>
      </c>
      <c r="BF45">
        <v>-3.3756915479898397E-2</v>
      </c>
      <c r="BG45">
        <v>1.91472435835748E-3</v>
      </c>
      <c r="BH45">
        <v>1.3154504820704399E-2</v>
      </c>
      <c r="BI45">
        <v>1.25428633764386E-2</v>
      </c>
      <c r="BJ45">
        <v>9.5030134543776495E-3</v>
      </c>
      <c r="BK45">
        <v>1.5533921308815399E-2</v>
      </c>
      <c r="BL45">
        <v>8.6880000308155996E-3</v>
      </c>
      <c r="BM45">
        <v>-2.9391660355031399E-3</v>
      </c>
      <c r="BN45">
        <v>2.15604435652494E-3</v>
      </c>
      <c r="BO45">
        <v>-1.23664662241935E-2</v>
      </c>
      <c r="BP45">
        <v>5.4974504746496599E-3</v>
      </c>
      <c r="BQ45">
        <v>-1.7796069150790501E-3</v>
      </c>
      <c r="BR45">
        <v>-1.0314775630831699E-2</v>
      </c>
      <c r="BS45">
        <v>-2.8003169223666101E-2</v>
      </c>
      <c r="BT45">
        <v>-2.18544527888298E-2</v>
      </c>
      <c r="BU45">
        <v>-2.6409970596432599E-2</v>
      </c>
      <c r="BV45">
        <v>-1.6949839890003201E-2</v>
      </c>
      <c r="BW45">
        <v>8.98304283618927E-2</v>
      </c>
      <c r="BX45">
        <v>9.79180708527565E-2</v>
      </c>
      <c r="BY45">
        <v>-0.113299243152141</v>
      </c>
      <c r="BZ45">
        <v>-0.112476386129856</v>
      </c>
      <c r="CA45">
        <v>-4.9421444535255397E-2</v>
      </c>
      <c r="CB45">
        <v>-4.8735007643699597E-2</v>
      </c>
      <c r="CC45">
        <v>9.3097431818023302E-4</v>
      </c>
      <c r="CD45">
        <v>-4.2957258410751802E-3</v>
      </c>
      <c r="CE45">
        <v>3.1810954213142298E-2</v>
      </c>
      <c r="CF45">
        <v>4.2045973241329103E-2</v>
      </c>
      <c r="CG45">
        <v>3.7913791835307999E-2</v>
      </c>
      <c r="CH45">
        <v>3.1255614012479699E-2</v>
      </c>
      <c r="CI45">
        <v>3.5155501216650002E-2</v>
      </c>
      <c r="CJ45">
        <v>2.7717102319002099E-2</v>
      </c>
      <c r="CK45">
        <v>1.65693517774343E-2</v>
      </c>
      <c r="CL45">
        <v>2.20083929598331E-2</v>
      </c>
      <c r="CM45">
        <v>7.4857501313090298E-3</v>
      </c>
      <c r="CN45">
        <v>2.7817871421575501E-2</v>
      </c>
      <c r="CO45">
        <v>2.15763393789529E-2</v>
      </c>
      <c r="CP45">
        <v>1.4412799850106199E-2</v>
      </c>
      <c r="CQ45">
        <v>-6.8669358734041398E-4</v>
      </c>
      <c r="CR45">
        <v>8.5343681275844505E-3</v>
      </c>
      <c r="CS45">
        <v>6.2857680022716496E-3</v>
      </c>
      <c r="CT45">
        <v>1.7356861382722799E-2</v>
      </c>
      <c r="CU45">
        <v>0.127372786402702</v>
      </c>
      <c r="CV45">
        <v>0.137639939785003</v>
      </c>
      <c r="CW45">
        <v>-7.0948876440524999E-2</v>
      </c>
      <c r="CX45">
        <v>-7.1126699447631794E-2</v>
      </c>
      <c r="CY45">
        <v>-1.14733381196856E-2</v>
      </c>
      <c r="CZ45">
        <v>-1.25262821093201E-2</v>
      </c>
      <c r="DA45">
        <v>3.4019809216260903E-2</v>
      </c>
      <c r="DB45">
        <v>2.51654628664255E-2</v>
      </c>
      <c r="DC45">
        <v>1.8175616860389699E-2</v>
      </c>
      <c r="DD45">
        <v>1.7564766108989702E-2</v>
      </c>
      <c r="DE45">
        <v>1.5424428507685601E-2</v>
      </c>
      <c r="DF45">
        <v>1.32246427237987E-2</v>
      </c>
      <c r="DG45">
        <v>1.19290724396705E-2</v>
      </c>
      <c r="DH45">
        <v>1.15688722580671E-2</v>
      </c>
      <c r="DI45">
        <v>1.18603371083736E-2</v>
      </c>
      <c r="DJ45">
        <v>1.2069371528923499E-2</v>
      </c>
      <c r="DK45">
        <v>1.2069290503859499E-2</v>
      </c>
      <c r="DL45">
        <v>1.35698523372411E-2</v>
      </c>
      <c r="DM45">
        <v>1.41994068399071E-2</v>
      </c>
      <c r="DN45">
        <v>1.50332981720566E-2</v>
      </c>
      <c r="DO45">
        <v>1.66072379797697E-2</v>
      </c>
      <c r="DP45">
        <v>1.84750910848379E-2</v>
      </c>
      <c r="DQ45">
        <v>1.9877597689628601E-2</v>
      </c>
      <c r="DR45">
        <v>2.0856993272900502E-2</v>
      </c>
      <c r="DS45">
        <v>2.2824134677648499E-2</v>
      </c>
      <c r="DT45">
        <v>2.4149181321263299E-2</v>
      </c>
      <c r="DU45">
        <v>2.57471930235624E-2</v>
      </c>
      <c r="DV45">
        <v>2.51388251781463E-2</v>
      </c>
      <c r="DW45">
        <v>2.3070810362696599E-2</v>
      </c>
      <c r="DX45">
        <v>2.20133420079946E-2</v>
      </c>
      <c r="DY45">
        <v>2.0116582512855499E-2</v>
      </c>
      <c r="DZ45">
        <v>1.7911130562424601E-2</v>
      </c>
      <c r="EA45">
        <v>76.740867614745994</v>
      </c>
      <c r="EB45">
        <v>75.163391113281193</v>
      </c>
      <c r="EC45">
        <v>74.131187438964801</v>
      </c>
      <c r="ED45">
        <v>72.567222595214801</v>
      </c>
      <c r="EE45">
        <v>71.778373718261705</v>
      </c>
      <c r="EF45">
        <v>70.559738159179602</v>
      </c>
      <c r="EG45">
        <v>69.508117675781193</v>
      </c>
      <c r="EH45">
        <v>72.914741516113196</v>
      </c>
      <c r="EI45">
        <v>78.8837890625</v>
      </c>
      <c r="EJ45">
        <v>84.880554199218693</v>
      </c>
      <c r="EK45">
        <v>89.298896789550696</v>
      </c>
      <c r="EL45">
        <v>92.388496398925696</v>
      </c>
      <c r="EM45">
        <v>94.919540405273395</v>
      </c>
      <c r="EN45">
        <v>97.732360839843693</v>
      </c>
      <c r="EO45">
        <v>99.198387145995994</v>
      </c>
      <c r="EP45">
        <v>100.116653442382</v>
      </c>
      <c r="EQ45">
        <v>100.021102905273</v>
      </c>
      <c r="ER45">
        <v>98.489860534667898</v>
      </c>
      <c r="ES45">
        <v>95.150032043457003</v>
      </c>
      <c r="ET45">
        <v>89.015518188476506</v>
      </c>
      <c r="EU45">
        <v>83.278121948242102</v>
      </c>
      <c r="EV45">
        <v>80.0250244140625</v>
      </c>
      <c r="EW45">
        <v>81.043853759765597</v>
      </c>
      <c r="EX45">
        <v>78.136917114257798</v>
      </c>
      <c r="EY45">
        <v>0.19481624662876099</v>
      </c>
      <c r="EZ45">
        <v>1.6614181920886002E-2</v>
      </c>
      <c r="FA45">
        <v>1.6614181920886002E-2</v>
      </c>
      <c r="FB45">
        <v>0</v>
      </c>
      <c r="FC45">
        <v>0</v>
      </c>
    </row>
    <row r="46" spans="1:159" x14ac:dyDescent="0.25">
      <c r="A46" s="1" t="s">
        <v>40</v>
      </c>
      <c r="B46" s="3" t="s">
        <v>41</v>
      </c>
      <c r="C46" s="3" t="s">
        <v>42</v>
      </c>
      <c r="D46" s="3">
        <v>45558</v>
      </c>
      <c r="E46" s="25">
        <v>18</v>
      </c>
      <c r="F46" s="25">
        <v>20</v>
      </c>
      <c r="G46" s="25">
        <v>18</v>
      </c>
      <c r="H46" s="25">
        <v>20</v>
      </c>
      <c r="I46">
        <v>50202</v>
      </c>
      <c r="J46">
        <v>56652</v>
      </c>
      <c r="K46">
        <v>0.83100831508636397</v>
      </c>
      <c r="L46">
        <v>0.74019807577133101</v>
      </c>
      <c r="M46">
        <v>0.67184185981750399</v>
      </c>
      <c r="N46">
        <v>0.62302345037460305</v>
      </c>
      <c r="O46">
        <v>0.60235655307769698</v>
      </c>
      <c r="P46">
        <v>0.61301892995834295</v>
      </c>
      <c r="Q46">
        <v>0.66377180814742998</v>
      </c>
      <c r="R46">
        <v>0.66005951166152899</v>
      </c>
      <c r="S46">
        <v>0.54959785938262895</v>
      </c>
      <c r="T46">
        <v>0.51327133178710904</v>
      </c>
      <c r="U46">
        <v>0.52197492122650102</v>
      </c>
      <c r="V46">
        <v>0.55956649780273404</v>
      </c>
      <c r="W46">
        <v>0.64045399427413896</v>
      </c>
      <c r="X46">
        <v>0.77488976716995195</v>
      </c>
      <c r="Y46">
        <v>0.97096627950668302</v>
      </c>
      <c r="Z46">
        <v>1.24939572811126</v>
      </c>
      <c r="AA46">
        <v>1.5777504444122299</v>
      </c>
      <c r="AB46">
        <v>1.89126312732696</v>
      </c>
      <c r="AC46">
        <v>2.0075662136077801</v>
      </c>
      <c r="AD46">
        <v>1.8581802845001201</v>
      </c>
      <c r="AE46">
        <v>1.6910215616226101</v>
      </c>
      <c r="AF46">
        <v>1.5038541555404601</v>
      </c>
      <c r="AG46">
        <v>1.26658523082733</v>
      </c>
      <c r="AH46">
        <v>1.0416848659515301</v>
      </c>
      <c r="AI46">
        <v>-1.0148270986974199E-2</v>
      </c>
      <c r="AJ46">
        <v>-1.29357874393463E-2</v>
      </c>
      <c r="AK46">
        <v>-6.7429621703922697E-3</v>
      </c>
      <c r="AL46">
        <v>-7.0130047388374797E-3</v>
      </c>
      <c r="AM46">
        <v>-3.3601128961890901E-3</v>
      </c>
      <c r="AN46">
        <v>-1.39214366208761E-3</v>
      </c>
      <c r="AO46">
        <v>-6.4468331402167602E-4</v>
      </c>
      <c r="AP46">
        <v>3.1342776492238001E-3</v>
      </c>
      <c r="AQ46">
        <v>-3.3323548268526701E-3</v>
      </c>
      <c r="AR46">
        <v>-3.85287194512784E-3</v>
      </c>
      <c r="AS46">
        <v>-3.0413640197366398E-3</v>
      </c>
      <c r="AT46">
        <v>-6.7208386026322798E-3</v>
      </c>
      <c r="AU46">
        <v>-4.6159620396792802E-3</v>
      </c>
      <c r="AV46">
        <v>3.10993893072009E-3</v>
      </c>
      <c r="AW46">
        <v>1.50108356028795E-2</v>
      </c>
      <c r="AX46">
        <v>2.3824971169233301E-2</v>
      </c>
      <c r="AY46">
        <v>2.7612427249550799E-2</v>
      </c>
      <c r="AZ46">
        <v>0.120165459811687</v>
      </c>
      <c r="BA46">
        <v>0.105843916535377</v>
      </c>
      <c r="BB46">
        <v>4.6396750956773702E-2</v>
      </c>
      <c r="BC46">
        <v>-5.4349213838577201E-2</v>
      </c>
      <c r="BD46">
        <v>-2.43882797658443E-2</v>
      </c>
      <c r="BE46">
        <v>-4.8792450688779302E-3</v>
      </c>
      <c r="BF46">
        <v>-4.3421229347586597E-3</v>
      </c>
      <c r="BG46">
        <v>-4.83165582409128E-4</v>
      </c>
      <c r="BH46">
        <v>-3.6633582785725498E-3</v>
      </c>
      <c r="BI46">
        <v>1.5231708530336601E-3</v>
      </c>
      <c r="BJ46">
        <v>3.7816457916051101E-4</v>
      </c>
      <c r="BK46">
        <v>2.9937932267784999E-3</v>
      </c>
      <c r="BL46">
        <v>4.1250372305512402E-3</v>
      </c>
      <c r="BM46">
        <v>4.6204891987144904E-3</v>
      </c>
      <c r="BN46">
        <v>8.5099916905164701E-3</v>
      </c>
      <c r="BO46">
        <v>2.3683777544647399E-3</v>
      </c>
      <c r="BP46">
        <v>2.22871359437704E-3</v>
      </c>
      <c r="BQ46">
        <v>3.5536340437829399E-3</v>
      </c>
      <c r="BR46">
        <v>3.76235489966347E-4</v>
      </c>
      <c r="BS46">
        <v>3.2019354403018899E-3</v>
      </c>
      <c r="BT46">
        <v>1.18870949372649E-2</v>
      </c>
      <c r="BU46">
        <v>2.4698939174413601E-2</v>
      </c>
      <c r="BV46">
        <v>3.4438204020261702E-2</v>
      </c>
      <c r="BW46">
        <v>3.9231326431035898E-2</v>
      </c>
      <c r="BX46">
        <v>0.13226106762886</v>
      </c>
      <c r="BY46">
        <v>0.117705933749675</v>
      </c>
      <c r="BZ46">
        <v>5.7385135442018502E-2</v>
      </c>
      <c r="CA46">
        <v>-4.3543819338083198E-2</v>
      </c>
      <c r="CB46">
        <v>-1.40425330027937E-2</v>
      </c>
      <c r="CC46">
        <v>4.80344193056225E-3</v>
      </c>
      <c r="CD46">
        <v>4.5147757045924603E-3</v>
      </c>
      <c r="CE46">
        <v>9.1819399967789598E-3</v>
      </c>
      <c r="CF46">
        <v>5.6090713478624803E-3</v>
      </c>
      <c r="CG46">
        <v>9.7893038764595899E-3</v>
      </c>
      <c r="CH46">
        <v>7.7693336643278503E-3</v>
      </c>
      <c r="CI46">
        <v>9.34769958257675E-3</v>
      </c>
      <c r="CJ46">
        <v>9.6422182396054198E-3</v>
      </c>
      <c r="CK46">
        <v>9.8856613039970294E-3</v>
      </c>
      <c r="CL46">
        <v>1.3885705731809099E-2</v>
      </c>
      <c r="CM46">
        <v>8.0691101029515197E-3</v>
      </c>
      <c r="CN46">
        <v>8.3102993667125702E-3</v>
      </c>
      <c r="CO46">
        <v>1.01486323401331E-2</v>
      </c>
      <c r="CP46">
        <v>7.4733095243573102E-3</v>
      </c>
      <c r="CQ46">
        <v>1.1019833385944301E-2</v>
      </c>
      <c r="CR46">
        <v>2.0664250478148401E-2</v>
      </c>
      <c r="CS46">
        <v>3.4387044608592897E-2</v>
      </c>
      <c r="CT46">
        <v>4.50514368712902E-2</v>
      </c>
      <c r="CU46">
        <v>5.0850223749876002E-2</v>
      </c>
      <c r="CV46">
        <v>0.14435668289661399</v>
      </c>
      <c r="CW46">
        <v>0.129567950963973</v>
      </c>
      <c r="CX46">
        <v>6.8373523652553503E-2</v>
      </c>
      <c r="CY46">
        <v>-3.2738424837589201E-2</v>
      </c>
      <c r="CZ46">
        <v>-3.69678600691258E-3</v>
      </c>
      <c r="DA46">
        <v>1.44861293956637E-2</v>
      </c>
      <c r="DB46">
        <v>1.33716743439435E-2</v>
      </c>
      <c r="DC46">
        <v>5.8759669773280603E-3</v>
      </c>
      <c r="DD46">
        <v>5.6372368708252898E-3</v>
      </c>
      <c r="DE46">
        <v>5.0254520028829497E-3</v>
      </c>
      <c r="DF46">
        <v>4.4935117475688397E-3</v>
      </c>
      <c r="DG46">
        <v>3.8629006594419401E-3</v>
      </c>
      <c r="DH46">
        <v>3.3542078454047398E-3</v>
      </c>
      <c r="DI46">
        <v>3.20099759846925E-3</v>
      </c>
      <c r="DJ46">
        <v>3.26820206828415E-3</v>
      </c>
      <c r="DK46">
        <v>3.4657993819564499E-3</v>
      </c>
      <c r="DL46">
        <v>3.6973415408283398E-3</v>
      </c>
      <c r="DM46">
        <v>4.0094740688800803E-3</v>
      </c>
      <c r="DN46">
        <v>4.31471457704901E-3</v>
      </c>
      <c r="DO46">
        <v>4.7529442235827403E-3</v>
      </c>
      <c r="DP46">
        <v>5.3361319005489297E-3</v>
      </c>
      <c r="DQ46">
        <v>5.8899489231407599E-3</v>
      </c>
      <c r="DR46">
        <v>6.4523871988058003E-3</v>
      </c>
      <c r="DS46">
        <v>7.0637888275086802E-3</v>
      </c>
      <c r="DT46">
        <v>7.3536084964871398E-3</v>
      </c>
      <c r="DU46">
        <v>7.2115939110517502E-3</v>
      </c>
      <c r="DV46">
        <v>6.6804639063775496E-3</v>
      </c>
      <c r="DW46">
        <v>6.5692136995494296E-3</v>
      </c>
      <c r="DX46">
        <v>6.2897675670683297E-3</v>
      </c>
      <c r="DY46">
        <v>5.8866557665169196E-3</v>
      </c>
      <c r="DZ46">
        <v>5.3846118971705402E-3</v>
      </c>
      <c r="EA46">
        <v>67.707893371582003</v>
      </c>
      <c r="EB46">
        <v>66.349372863769503</v>
      </c>
      <c r="EC46">
        <v>64.885894775390597</v>
      </c>
      <c r="ED46">
        <v>63.826019287109297</v>
      </c>
      <c r="EE46">
        <v>63.094242095947202</v>
      </c>
      <c r="EF46">
        <v>61.996940612792898</v>
      </c>
      <c r="EG46">
        <v>61.791976928710902</v>
      </c>
      <c r="EH46">
        <v>64.278236389160099</v>
      </c>
      <c r="EI46">
        <v>70.392982482910099</v>
      </c>
      <c r="EJ46">
        <v>75.384582519531193</v>
      </c>
      <c r="EK46">
        <v>81.469284057617102</v>
      </c>
      <c r="EL46">
        <v>85.97607421875</v>
      </c>
      <c r="EM46">
        <v>89.784599304199205</v>
      </c>
      <c r="EN46">
        <v>92.492698669433494</v>
      </c>
      <c r="EO46">
        <v>94.472976684570298</v>
      </c>
      <c r="EP46">
        <v>95.6517333984375</v>
      </c>
      <c r="EQ46">
        <v>95.7528076171875</v>
      </c>
      <c r="ER46">
        <v>94.339080810546804</v>
      </c>
      <c r="ES46">
        <v>90.162002563476506</v>
      </c>
      <c r="ET46">
        <v>84.379219055175696</v>
      </c>
      <c r="EU46">
        <v>81.249603271484304</v>
      </c>
      <c r="EV46">
        <v>79.091552734375</v>
      </c>
      <c r="EW46">
        <v>75.833312988281193</v>
      </c>
      <c r="EX46">
        <v>74.727294921875</v>
      </c>
      <c r="EY46">
        <v>5.5611178278923E-2</v>
      </c>
      <c r="EZ46">
        <v>4.0921503677964202E-3</v>
      </c>
      <c r="FA46">
        <v>4.0921503677964202E-3</v>
      </c>
      <c r="FB46">
        <v>0</v>
      </c>
      <c r="FC46">
        <v>0</v>
      </c>
    </row>
    <row r="47" spans="1:159" x14ac:dyDescent="0.25">
      <c r="A47" s="1" t="s">
        <v>40</v>
      </c>
      <c r="B47" s="3" t="s">
        <v>41</v>
      </c>
      <c r="C47" s="3" t="s">
        <v>42</v>
      </c>
      <c r="D47" s="3">
        <v>45559</v>
      </c>
      <c r="E47" s="25">
        <v>19</v>
      </c>
      <c r="F47" s="25">
        <v>20</v>
      </c>
      <c r="G47" s="25">
        <v>19</v>
      </c>
      <c r="H47" s="25">
        <v>20</v>
      </c>
      <c r="I47">
        <v>8007</v>
      </c>
      <c r="J47">
        <v>56648</v>
      </c>
      <c r="K47">
        <v>0.99166387319564797</v>
      </c>
      <c r="L47">
        <v>0.87713593244552601</v>
      </c>
      <c r="M47">
        <v>0.77613091468811002</v>
      </c>
      <c r="N47">
        <v>0.68068259954452504</v>
      </c>
      <c r="O47">
        <v>0.62195223569869895</v>
      </c>
      <c r="P47">
        <v>0.60157573223114003</v>
      </c>
      <c r="Q47">
        <v>0.64163821935653598</v>
      </c>
      <c r="R47">
        <v>0.673475861549377</v>
      </c>
      <c r="S47">
        <v>0.57673853635787897</v>
      </c>
      <c r="T47">
        <v>0.55828714370727495</v>
      </c>
      <c r="U47">
        <v>0.57755845785140902</v>
      </c>
      <c r="V47">
        <v>0.659590363502502</v>
      </c>
      <c r="W47">
        <v>0.76178401708602905</v>
      </c>
      <c r="X47">
        <v>0.92773455381393399</v>
      </c>
      <c r="Y47">
        <v>1.14888656139373</v>
      </c>
      <c r="Z47">
        <v>1.3267898559570299</v>
      </c>
      <c r="AA47">
        <v>1.4931216239929099</v>
      </c>
      <c r="AB47">
        <v>1.61211609840393</v>
      </c>
      <c r="AC47">
        <v>1.5727334022521899</v>
      </c>
      <c r="AD47">
        <v>1.37380790710449</v>
      </c>
      <c r="AE47">
        <v>1.3001947402954099</v>
      </c>
      <c r="AF47">
        <v>1.2081208229064899</v>
      </c>
      <c r="AG47">
        <v>1.08310723304748</v>
      </c>
      <c r="AH47">
        <v>0.90279650688171298</v>
      </c>
      <c r="AI47">
        <v>-1.9015690311789499E-2</v>
      </c>
      <c r="AJ47">
        <v>-1.93568207323551E-2</v>
      </c>
      <c r="AK47">
        <v>-6.0784514062106601E-3</v>
      </c>
      <c r="AL47">
        <v>-2.3190254345536201E-2</v>
      </c>
      <c r="AM47">
        <v>-2.61360611766576E-2</v>
      </c>
      <c r="AN47">
        <v>-1.0984692722558901E-2</v>
      </c>
      <c r="AO47">
        <v>-6.0121505521237798E-3</v>
      </c>
      <c r="AP47">
        <v>-1.2915009865537199E-3</v>
      </c>
      <c r="AQ47">
        <v>-2.03108415007591E-2</v>
      </c>
      <c r="AR47">
        <v>-1.8572404980659402E-2</v>
      </c>
      <c r="AS47">
        <v>-1.28368325531482E-2</v>
      </c>
      <c r="AT47">
        <v>1.2232587672770001E-2</v>
      </c>
      <c r="AU47">
        <v>-1.6832480905577499E-3</v>
      </c>
      <c r="AV47">
        <v>7.1476702578365803E-4</v>
      </c>
      <c r="AW47">
        <v>4.3215371668338699E-2</v>
      </c>
      <c r="AX47">
        <v>2.6564633473753901E-2</v>
      </c>
      <c r="AY47">
        <v>2.92737763375043E-2</v>
      </c>
      <c r="AZ47">
        <v>3.6498695611953701E-2</v>
      </c>
      <c r="BA47">
        <v>7.6387979090213706E-2</v>
      </c>
      <c r="BB47">
        <v>-6.0602962039410999E-3</v>
      </c>
      <c r="BC47">
        <v>-2.7310188859701101E-2</v>
      </c>
      <c r="BD47">
        <v>-3.69606129825115E-2</v>
      </c>
      <c r="BE47">
        <v>-9.3419887125491992E-3</v>
      </c>
      <c r="BF47">
        <v>-4.44664992392063E-2</v>
      </c>
      <c r="BG47">
        <v>1.2747063301503599E-2</v>
      </c>
      <c r="BH47">
        <v>1.2120671570301E-2</v>
      </c>
      <c r="BI47">
        <v>2.2572740912437401E-2</v>
      </c>
      <c r="BJ47">
        <v>1.8951186211779701E-3</v>
      </c>
      <c r="BK47">
        <v>-4.7717485576867997E-3</v>
      </c>
      <c r="BL47">
        <v>6.6233286634087502E-3</v>
      </c>
      <c r="BM47">
        <v>9.1635892167687399E-3</v>
      </c>
      <c r="BN47">
        <v>1.28483995795249E-2</v>
      </c>
      <c r="BO47">
        <v>-5.9636584483087002E-3</v>
      </c>
      <c r="BP47">
        <v>-2.5883428752422298E-3</v>
      </c>
      <c r="BQ47">
        <v>4.0202075615525202E-3</v>
      </c>
      <c r="BR47">
        <v>3.1229397282004301E-2</v>
      </c>
      <c r="BS47">
        <v>1.9021887332201001E-2</v>
      </c>
      <c r="BT47">
        <v>2.4877548217773399E-2</v>
      </c>
      <c r="BU47">
        <v>7.0133462548255907E-2</v>
      </c>
      <c r="BV47">
        <v>5.4906100034713697E-2</v>
      </c>
      <c r="BW47">
        <v>5.9144221246242502E-2</v>
      </c>
      <c r="BX47">
        <v>6.7665010690689004E-2</v>
      </c>
      <c r="BY47">
        <v>0.10685916990041699</v>
      </c>
      <c r="BZ47">
        <v>2.25245226174592E-2</v>
      </c>
      <c r="CA47">
        <v>-3.47701061400584E-5</v>
      </c>
      <c r="CB47">
        <v>-9.9465493112802505E-3</v>
      </c>
      <c r="CC47">
        <v>1.7430491745471899E-2</v>
      </c>
      <c r="CD47">
        <v>-1.8888792023062699E-2</v>
      </c>
      <c r="CE47">
        <v>4.4509816914796801E-2</v>
      </c>
      <c r="CF47">
        <v>4.3598163872957202E-2</v>
      </c>
      <c r="CG47">
        <v>5.1223933696746798E-2</v>
      </c>
      <c r="CH47">
        <v>2.6980493217706601E-2</v>
      </c>
      <c r="CI47">
        <v>1.6592564061283999E-2</v>
      </c>
      <c r="CJ47">
        <v>2.4231350049376401E-2</v>
      </c>
      <c r="CK47">
        <v>2.43393294513225E-2</v>
      </c>
      <c r="CL47">
        <v>2.69882995635271E-2</v>
      </c>
      <c r="CM47">
        <v>8.3835255354642799E-3</v>
      </c>
      <c r="CN47">
        <v>1.3395719230174999E-2</v>
      </c>
      <c r="CO47">
        <v>2.0877247676253301E-2</v>
      </c>
      <c r="CP47">
        <v>5.0226207822561202E-2</v>
      </c>
      <c r="CQ47">
        <v>3.97270210087299E-2</v>
      </c>
      <c r="CR47">
        <v>4.9040328711271203E-2</v>
      </c>
      <c r="CS47">
        <v>9.7051553428172996E-2</v>
      </c>
      <c r="CT47">
        <v>8.3247564733028398E-2</v>
      </c>
      <c r="CU47">
        <v>8.9014664292335496E-2</v>
      </c>
      <c r="CV47">
        <v>9.8831325769424397E-2</v>
      </c>
      <c r="CW47">
        <v>0.13733036816120101</v>
      </c>
      <c r="CX47">
        <v>5.1109340041875798E-2</v>
      </c>
      <c r="CY47">
        <v>2.7240647003054601E-2</v>
      </c>
      <c r="CZ47">
        <v>1.7067512497305801E-2</v>
      </c>
      <c r="DA47">
        <v>4.4202972203493097E-2</v>
      </c>
      <c r="DB47">
        <v>6.6889142617583197E-3</v>
      </c>
      <c r="DC47" s="20">
        <v>1.9310383126139599E-2</v>
      </c>
      <c r="DD47">
        <v>1.9136955961585E-2</v>
      </c>
      <c r="DE47">
        <v>1.7418688163161201E-2</v>
      </c>
      <c r="DF47">
        <v>1.52508243918418E-2</v>
      </c>
      <c r="DG47">
        <v>1.29885794594883E-2</v>
      </c>
      <c r="DH47">
        <v>1.0704916901886401E-2</v>
      </c>
      <c r="DI47">
        <v>9.2261945828795398E-3</v>
      </c>
      <c r="DJ47">
        <v>8.5964491590857506E-3</v>
      </c>
      <c r="DK47">
        <v>8.7224682793021202E-3</v>
      </c>
      <c r="DL47">
        <v>9.71761997789144E-3</v>
      </c>
      <c r="DM47">
        <v>1.02483527734875E-2</v>
      </c>
      <c r="DN47">
        <v>1.15492399781942E-2</v>
      </c>
      <c r="DO47">
        <v>1.25878285616636E-2</v>
      </c>
      <c r="DP47">
        <v>1.46899279206991E-2</v>
      </c>
      <c r="DQ47">
        <v>1.6365038231015198E-2</v>
      </c>
      <c r="DR47">
        <v>1.723038777709E-2</v>
      </c>
      <c r="DS47">
        <v>1.8159940838813698E-2</v>
      </c>
      <c r="DT47">
        <v>1.8947774544358201E-2</v>
      </c>
      <c r="DU47">
        <v>1.8525170162320099E-2</v>
      </c>
      <c r="DV47">
        <v>1.73783358186483E-2</v>
      </c>
      <c r="DW47">
        <v>1.65822766721248E-2</v>
      </c>
      <c r="DX47">
        <v>1.6423383727669699E-2</v>
      </c>
      <c r="DY47">
        <v>1.6276512295007699E-2</v>
      </c>
      <c r="DZ47">
        <v>1.5550141222774899E-2</v>
      </c>
      <c r="EA47">
        <v>72.344215393066406</v>
      </c>
      <c r="EB47">
        <v>70.737113952636705</v>
      </c>
      <c r="EC47">
        <v>69.674880981445298</v>
      </c>
      <c r="ED47">
        <v>68.405799865722599</v>
      </c>
      <c r="EE47">
        <v>65.532325744628906</v>
      </c>
      <c r="EF47">
        <v>66.341979980468693</v>
      </c>
      <c r="EG47">
        <v>64.533500671386705</v>
      </c>
      <c r="EH47">
        <v>69.550704956054602</v>
      </c>
      <c r="EI47">
        <v>73.737358093261705</v>
      </c>
      <c r="EJ47">
        <v>78.071823120117102</v>
      </c>
      <c r="EK47">
        <v>85.090309143066406</v>
      </c>
      <c r="EL47">
        <v>88.028884887695298</v>
      </c>
      <c r="EM47">
        <v>89.154891967773395</v>
      </c>
      <c r="EN47">
        <v>89.822235107421804</v>
      </c>
      <c r="EO47">
        <v>89.028846740722599</v>
      </c>
      <c r="EP47">
        <v>86.031585693359304</v>
      </c>
      <c r="EQ47">
        <v>81.4310302734375</v>
      </c>
      <c r="ER47">
        <v>77.016487121582003</v>
      </c>
      <c r="ES47">
        <v>72.953231811523395</v>
      </c>
      <c r="ET47">
        <v>70.017417907714801</v>
      </c>
      <c r="EU47">
        <v>67.749504089355398</v>
      </c>
      <c r="EV47">
        <v>65.748474121093693</v>
      </c>
      <c r="EW47">
        <v>64.412971496582003</v>
      </c>
      <c r="EX47">
        <v>62.808757781982401</v>
      </c>
      <c r="EY47">
        <v>0.154389113187789</v>
      </c>
      <c r="EZ47">
        <v>1.27002801746129E-2</v>
      </c>
      <c r="FA47">
        <v>1.27002801746129E-2</v>
      </c>
      <c r="FB47">
        <v>0</v>
      </c>
      <c r="FC47">
        <v>0</v>
      </c>
    </row>
    <row r="48" spans="1:159" x14ac:dyDescent="0.25">
      <c r="A48" s="1" t="s">
        <v>40</v>
      </c>
      <c r="B48" s="3" t="s">
        <v>41</v>
      </c>
      <c r="C48" s="3" t="s">
        <v>42</v>
      </c>
      <c r="D48" s="3">
        <v>45566</v>
      </c>
      <c r="E48" s="25">
        <v>17</v>
      </c>
      <c r="F48" s="25">
        <v>20</v>
      </c>
      <c r="G48" s="25">
        <v>19</v>
      </c>
      <c r="H48" s="25">
        <v>17</v>
      </c>
      <c r="I48">
        <v>21250</v>
      </c>
      <c r="J48">
        <v>56590</v>
      </c>
      <c r="K48">
        <v>0.857058405876159</v>
      </c>
      <c r="L48">
        <v>0.76575708389282204</v>
      </c>
      <c r="M48">
        <v>0.681815385818481</v>
      </c>
      <c r="N48">
        <v>0.61631786823272705</v>
      </c>
      <c r="O48">
        <v>0.58042967319488503</v>
      </c>
      <c r="P48">
        <v>0.57547408342361395</v>
      </c>
      <c r="Q48">
        <v>0.62015002965927102</v>
      </c>
      <c r="R48">
        <v>0.66765898466110196</v>
      </c>
      <c r="S48">
        <v>0.58395624160766602</v>
      </c>
      <c r="T48">
        <v>0.54750555753707797</v>
      </c>
      <c r="U48">
        <v>0.56526720523834195</v>
      </c>
      <c r="V48">
        <v>0.62173086404800404</v>
      </c>
      <c r="W48">
        <v>0.72588735818862904</v>
      </c>
      <c r="X48">
        <v>0.90226274728775002</v>
      </c>
      <c r="Y48">
        <v>1.1551865339279099</v>
      </c>
      <c r="Z48">
        <v>1.49684846401214</v>
      </c>
      <c r="AA48">
        <v>1.83751225471496</v>
      </c>
      <c r="AB48">
        <v>2.14673423767089</v>
      </c>
      <c r="AC48">
        <v>2.1834850311279199</v>
      </c>
      <c r="AD48">
        <v>2.00241827964782</v>
      </c>
      <c r="AE48">
        <v>1.7875107526779099</v>
      </c>
      <c r="AF48">
        <v>1.59628057479858</v>
      </c>
      <c r="AG48">
        <v>1.3419474363327</v>
      </c>
      <c r="AH48">
        <v>1.10455906391143</v>
      </c>
      <c r="AI48">
        <v>-2.2128231823444301E-2</v>
      </c>
      <c r="AJ48">
        <v>-1.8585840240120801E-2</v>
      </c>
      <c r="AK48">
        <v>-1.7212145030498501E-2</v>
      </c>
      <c r="AL48">
        <v>-1.6796741634607301E-2</v>
      </c>
      <c r="AM48">
        <v>-1.4695819467306101E-2</v>
      </c>
      <c r="AN48">
        <v>-6.2213181518018202E-3</v>
      </c>
      <c r="AO48">
        <v>2.76461872272193E-3</v>
      </c>
      <c r="AP48">
        <v>6.6582635045051497E-3</v>
      </c>
      <c r="AQ48">
        <v>1.21483905240893E-3</v>
      </c>
      <c r="AR48">
        <v>-7.0641394704580298E-3</v>
      </c>
      <c r="AS48">
        <v>-7.9917563125491108E-3</v>
      </c>
      <c r="AT48">
        <v>-3.2770086545497101E-3</v>
      </c>
      <c r="AU48">
        <v>7.3792319744825302E-3</v>
      </c>
      <c r="AV48">
        <v>2.6842648163437802E-2</v>
      </c>
      <c r="AW48">
        <v>4.0537588298320701E-2</v>
      </c>
      <c r="AX48">
        <v>4.9402818083763102E-2</v>
      </c>
      <c r="AY48">
        <v>0.119532234966754</v>
      </c>
      <c r="AZ48">
        <v>0.149688675999641</v>
      </c>
      <c r="BA48">
        <v>0.119876936078071</v>
      </c>
      <c r="BB48">
        <v>9.5721341669559395E-2</v>
      </c>
      <c r="BC48">
        <v>1.77588835358619E-2</v>
      </c>
      <c r="BD48">
        <v>1.0490510612726199E-2</v>
      </c>
      <c r="BE48">
        <v>1.29366926848888E-2</v>
      </c>
      <c r="BF48">
        <v>-1.19165435899049E-3</v>
      </c>
      <c r="BG48">
        <v>-4.2055197991430699E-3</v>
      </c>
      <c r="BH48">
        <v>-1.34259765036404E-3</v>
      </c>
      <c r="BI48">
        <v>-1.43672281410545E-3</v>
      </c>
      <c r="BJ48">
        <v>-3.0132350511848901E-3</v>
      </c>
      <c r="BK48">
        <v>-2.7498812414705701E-3</v>
      </c>
      <c r="BL48">
        <v>3.6594413686543699E-3</v>
      </c>
      <c r="BM48">
        <v>1.1336327530443601E-2</v>
      </c>
      <c r="BN48">
        <v>1.54187185689806E-2</v>
      </c>
      <c r="BO48">
        <v>1.0363262146711299E-2</v>
      </c>
      <c r="BP48">
        <v>2.58632493205368E-3</v>
      </c>
      <c r="BQ48">
        <v>2.5339552666991901E-3</v>
      </c>
      <c r="BR48">
        <v>8.3724083378911001E-3</v>
      </c>
      <c r="BS48">
        <v>2.0774606615304898E-2</v>
      </c>
      <c r="BT48">
        <v>4.2321622371673501E-2</v>
      </c>
      <c r="BU48">
        <v>5.7887043803930199E-2</v>
      </c>
      <c r="BV48">
        <v>6.8780869245529105E-2</v>
      </c>
      <c r="BW48">
        <v>0.13973706960678101</v>
      </c>
      <c r="BX48">
        <v>0.170642524957656</v>
      </c>
      <c r="BY48">
        <v>0.14058075845241499</v>
      </c>
      <c r="BZ48">
        <v>0.115000322461128</v>
      </c>
      <c r="CA48">
        <v>3.6327447742223698E-2</v>
      </c>
      <c r="CB48">
        <v>2.8673391789197901E-2</v>
      </c>
      <c r="CC48">
        <v>3.0202465131878801E-2</v>
      </c>
      <c r="CD48">
        <v>1.51549465954303E-2</v>
      </c>
      <c r="CE48">
        <v>1.3717193156480701E-2</v>
      </c>
      <c r="CF48">
        <v>1.5900645405053999E-2</v>
      </c>
      <c r="CG48">
        <v>1.43386991694569E-2</v>
      </c>
      <c r="CH48">
        <v>1.07702715322375E-2</v>
      </c>
      <c r="CI48">
        <v>9.1960569843649795E-3</v>
      </c>
      <c r="CJ48">
        <v>1.3540200889110499E-2</v>
      </c>
      <c r="CK48">
        <v>1.9908037036657299E-2</v>
      </c>
      <c r="CL48">
        <v>2.4179173633456199E-2</v>
      </c>
      <c r="CM48">
        <v>1.9511684775352402E-2</v>
      </c>
      <c r="CN48">
        <v>1.22367898002266E-2</v>
      </c>
      <c r="CO48">
        <v>1.3059667311608699E-2</v>
      </c>
      <c r="CP48">
        <v>2.00218260288238E-2</v>
      </c>
      <c r="CQ48">
        <v>3.41699831187725E-2</v>
      </c>
      <c r="CR48">
        <v>5.7800594717264099E-2</v>
      </c>
      <c r="CS48" s="20">
        <v>7.5236499309539698E-2</v>
      </c>
      <c r="CT48">
        <v>8.8158920407295199E-2</v>
      </c>
      <c r="CU48">
        <v>0.159941911697387</v>
      </c>
      <c r="CV48">
        <v>0.191596373915672</v>
      </c>
      <c r="CW48">
        <v>0.16128458082675901</v>
      </c>
      <c r="CX48">
        <v>0.13427929580211601</v>
      </c>
      <c r="CY48">
        <v>5.4896011948585503E-2</v>
      </c>
      <c r="CZ48">
        <v>4.6856272965669597E-2</v>
      </c>
      <c r="DA48">
        <v>4.7468237578868797E-2</v>
      </c>
      <c r="DB48">
        <v>3.1501546502113301E-2</v>
      </c>
      <c r="DC48">
        <v>1.08962357044219E-2</v>
      </c>
      <c r="DD48">
        <v>1.04831475764513E-2</v>
      </c>
      <c r="DE48">
        <v>9.5907757058739593E-3</v>
      </c>
      <c r="DF48">
        <v>8.3797769621014508E-3</v>
      </c>
      <c r="DG48">
        <v>7.2626150213181903E-3</v>
      </c>
      <c r="DH48">
        <v>6.0070753097534102E-3</v>
      </c>
      <c r="DI48">
        <v>5.2112289704382402E-3</v>
      </c>
      <c r="DJ48">
        <v>5.3259786218404701E-3</v>
      </c>
      <c r="DK48">
        <v>5.5618463084101599E-3</v>
      </c>
      <c r="DL48">
        <v>5.8670658618211703E-3</v>
      </c>
      <c r="DM48">
        <v>6.3991784118115902E-3</v>
      </c>
      <c r="DN48">
        <v>7.0823426358401697E-3</v>
      </c>
      <c r="DO48">
        <v>8.1438096240162797E-3</v>
      </c>
      <c r="DP48">
        <v>9.4105480238795194E-3</v>
      </c>
      <c r="DQ48">
        <v>1.05477208271622E-2</v>
      </c>
      <c r="DR48">
        <v>1.17810191586613E-2</v>
      </c>
      <c r="DS48">
        <v>1.22836688533425E-2</v>
      </c>
      <c r="DT48">
        <v>1.27390325069427E-2</v>
      </c>
      <c r="DU48">
        <v>1.2587029486894601E-2</v>
      </c>
      <c r="DV48">
        <v>1.1720786802470601E-2</v>
      </c>
      <c r="DW48">
        <v>1.12888859584927E-2</v>
      </c>
      <c r="DX48">
        <v>1.10544068738818E-2</v>
      </c>
      <c r="DY48">
        <v>1.04968445375561E-2</v>
      </c>
      <c r="DZ48">
        <v>9.9380277097225102E-3</v>
      </c>
      <c r="EA48">
        <v>66.665222167968693</v>
      </c>
      <c r="EB48">
        <v>64.894287109375</v>
      </c>
      <c r="EC48">
        <v>64.238082885742102</v>
      </c>
      <c r="ED48">
        <v>63.617137908935497</v>
      </c>
      <c r="EE48">
        <v>63.039047241210902</v>
      </c>
      <c r="EF48">
        <v>62.0479125976562</v>
      </c>
      <c r="EG48">
        <v>61.662338256835902</v>
      </c>
      <c r="EH48">
        <v>64.806610107421804</v>
      </c>
      <c r="EI48">
        <v>72.203475952148395</v>
      </c>
      <c r="EJ48">
        <v>80.857658386230398</v>
      </c>
      <c r="EK48">
        <v>87.092842102050696</v>
      </c>
      <c r="EL48">
        <v>91.281425476074205</v>
      </c>
      <c r="EM48">
        <v>93.737586975097599</v>
      </c>
      <c r="EN48">
        <v>97.202774047851506</v>
      </c>
      <c r="EO48">
        <v>98.682304382324205</v>
      </c>
      <c r="EP48">
        <v>99.811073303222599</v>
      </c>
      <c r="EQ48">
        <v>99.395034790039006</v>
      </c>
      <c r="ER48">
        <v>97.846092224120994</v>
      </c>
      <c r="ES48">
        <v>91.617500305175696</v>
      </c>
      <c r="ET48">
        <v>85.124168395995994</v>
      </c>
      <c r="EU48">
        <v>81.068763732910099</v>
      </c>
      <c r="EV48">
        <v>77.992294311523395</v>
      </c>
      <c r="EW48">
        <v>75.997222900390597</v>
      </c>
      <c r="EX48">
        <v>73.489410400390597</v>
      </c>
      <c r="EY48">
        <v>9.8702490329742404E-2</v>
      </c>
      <c r="EZ48">
        <v>8.6709568277001294E-3</v>
      </c>
      <c r="FA48">
        <v>8.6709568277001294E-3</v>
      </c>
      <c r="FB48">
        <v>0</v>
      </c>
      <c r="FC48">
        <v>0</v>
      </c>
    </row>
    <row r="49" spans="1:159" x14ac:dyDescent="0.25">
      <c r="A49" s="1" t="s">
        <v>40</v>
      </c>
      <c r="B49" s="3" t="s">
        <v>41</v>
      </c>
      <c r="C49" s="3" t="s">
        <v>42</v>
      </c>
      <c r="D49" s="3">
        <v>45567</v>
      </c>
      <c r="E49" s="25">
        <v>18</v>
      </c>
      <c r="F49" s="25">
        <v>20</v>
      </c>
      <c r="G49" s="25">
        <v>18</v>
      </c>
      <c r="H49" s="25">
        <v>20</v>
      </c>
      <c r="I49">
        <v>50172</v>
      </c>
      <c r="J49">
        <v>56580</v>
      </c>
      <c r="K49">
        <v>0.98878306150436401</v>
      </c>
      <c r="L49">
        <v>0.86565744876861495</v>
      </c>
      <c r="M49">
        <v>0.77165925502777</v>
      </c>
      <c r="N49">
        <v>0.70580255985259999</v>
      </c>
      <c r="O49">
        <v>0.67021799087524403</v>
      </c>
      <c r="P49">
        <v>0.66609507799148504</v>
      </c>
      <c r="Q49">
        <v>0.70876562595367398</v>
      </c>
      <c r="R49">
        <v>0.71589916944503695</v>
      </c>
      <c r="S49">
        <v>0.59859275817871005</v>
      </c>
      <c r="T49">
        <v>0.57393813133239702</v>
      </c>
      <c r="U49">
        <v>0.60632860660552901</v>
      </c>
      <c r="V49">
        <v>0.69978922605514504</v>
      </c>
      <c r="W49">
        <v>0.86622828245162897</v>
      </c>
      <c r="X49">
        <v>1.1110651493072501</v>
      </c>
      <c r="Y49">
        <v>1.44024229049682</v>
      </c>
      <c r="Z49">
        <v>1.81850409507751</v>
      </c>
      <c r="AA49">
        <v>2.1815092563629102</v>
      </c>
      <c r="AB49">
        <v>2.4598360061645499</v>
      </c>
      <c r="AC49">
        <v>2.4453070163726802</v>
      </c>
      <c r="AD49">
        <v>2.1945343017578098</v>
      </c>
      <c r="AE49">
        <v>1.9539090394973699</v>
      </c>
      <c r="AF49">
        <v>1.71727538108825</v>
      </c>
      <c r="AG49">
        <v>1.43617415428161</v>
      </c>
      <c r="AH49">
        <v>1.17129790782928</v>
      </c>
      <c r="AI49">
        <v>4.8944391310214901E-3</v>
      </c>
      <c r="AJ49">
        <v>1.3667532475665201E-3</v>
      </c>
      <c r="AK49">
        <v>3.3297608606517302E-3</v>
      </c>
      <c r="AL49">
        <v>3.9920494891703103E-3</v>
      </c>
      <c r="AM49">
        <v>7.3932111263275103E-3</v>
      </c>
      <c r="AN49">
        <v>1.54807872604578E-3</v>
      </c>
      <c r="AO49">
        <v>3.4891907125711402E-3</v>
      </c>
      <c r="AP49">
        <v>5.5142273195087901E-3</v>
      </c>
      <c r="AQ49">
        <v>-6.2461323104798698E-3</v>
      </c>
      <c r="AR49">
        <v>-7.7271967893466299E-4</v>
      </c>
      <c r="AS49">
        <v>-2.33008968643844E-3</v>
      </c>
      <c r="AT49">
        <v>2.6717144646681802E-4</v>
      </c>
      <c r="AU49">
        <v>-1.56487384811043E-3</v>
      </c>
      <c r="AV49">
        <v>4.7359368763863997E-3</v>
      </c>
      <c r="AW49">
        <v>1.22080277651548E-2</v>
      </c>
      <c r="AX49">
        <v>8.8620334863662702E-3</v>
      </c>
      <c r="AY49">
        <v>1.3565195724368E-2</v>
      </c>
      <c r="AZ49">
        <v>0.15065395832061701</v>
      </c>
      <c r="BA49">
        <v>0.13348025083541801</v>
      </c>
      <c r="BB49">
        <v>5.44494725763797E-2</v>
      </c>
      <c r="BC49">
        <v>-8.9176267385482705E-2</v>
      </c>
      <c r="BD49">
        <v>-4.8112701624631798E-2</v>
      </c>
      <c r="BE49">
        <v>-1.1285124346613801E-2</v>
      </c>
      <c r="BF49">
        <v>-5.6010987609624802E-3</v>
      </c>
      <c r="BG49">
        <v>1.44369546324014E-2</v>
      </c>
      <c r="BH49">
        <v>1.0451016947627E-2</v>
      </c>
      <c r="BI49">
        <v>1.15682976320385E-2</v>
      </c>
      <c r="BJ49" s="20">
        <v>1.13901682198047E-2</v>
      </c>
      <c r="BK49">
        <v>1.38624254614114E-2</v>
      </c>
      <c r="BL49">
        <v>7.1036219596862698E-3</v>
      </c>
      <c r="BM49">
        <v>8.6830845102667809E-3</v>
      </c>
      <c r="BN49">
        <v>1.1026983149349599E-2</v>
      </c>
      <c r="BO49">
        <v>-5.0657353131100503E-4</v>
      </c>
      <c r="BP49">
        <v>5.5112158879637701E-3</v>
      </c>
      <c r="BQ49">
        <v>4.4916868209838798E-3</v>
      </c>
      <c r="BR49">
        <v>7.8458292409777607E-3</v>
      </c>
      <c r="BS49">
        <v>7.1039507165551099E-3</v>
      </c>
      <c r="BT49">
        <v>1.4595201238989801E-2</v>
      </c>
      <c r="BU49">
        <v>2.3213388398289601E-2</v>
      </c>
      <c r="BV49">
        <v>2.0791850984096499E-2</v>
      </c>
      <c r="BW49">
        <v>2.6229109615087499E-2</v>
      </c>
      <c r="BX49">
        <v>0.16355314850807101</v>
      </c>
      <c r="BY49">
        <v>0.145820587873458</v>
      </c>
      <c r="BZ49">
        <v>6.6080234944820404E-2</v>
      </c>
      <c r="CA49">
        <v>-7.7708140015602098E-2</v>
      </c>
      <c r="CB49">
        <v>-3.7162829190492602E-2</v>
      </c>
      <c r="CC49">
        <v>-1.0502362856641401E-3</v>
      </c>
      <c r="CD49">
        <v>3.7773819640278799E-3</v>
      </c>
      <c r="CE49">
        <v>2.3979470133781398E-2</v>
      </c>
      <c r="CF49">
        <v>1.9535280764102901E-2</v>
      </c>
      <c r="CG49">
        <v>1.9806833937764098E-2</v>
      </c>
      <c r="CH49">
        <v>1.8788287416100499E-2</v>
      </c>
      <c r="CI49">
        <v>2.0331639796495399E-2</v>
      </c>
      <c r="CJ49">
        <v>1.2659165076911401E-2</v>
      </c>
      <c r="CK49">
        <v>1.38769783079624E-2</v>
      </c>
      <c r="CL49">
        <v>1.6539739444851799E-2</v>
      </c>
      <c r="CM49">
        <v>5.2329851314425399E-3</v>
      </c>
      <c r="CN49">
        <v>1.1795151047408499E-2</v>
      </c>
      <c r="CO49">
        <v>1.1313463561236799E-2</v>
      </c>
      <c r="CP49">
        <v>1.54244871810078E-2</v>
      </c>
      <c r="CQ49">
        <v>1.57727748155593E-2</v>
      </c>
      <c r="CR49">
        <v>2.4454465135931899E-2</v>
      </c>
      <c r="CS49">
        <v>3.4218750894069602E-2</v>
      </c>
      <c r="CT49">
        <v>3.2721668481826699E-2</v>
      </c>
      <c r="CU49">
        <v>3.8893021643161697E-2</v>
      </c>
      <c r="CV49">
        <v>0.17645233869552601</v>
      </c>
      <c r="CW49">
        <v>0.158160924911499</v>
      </c>
      <c r="CX49">
        <v>7.7711001038551303E-2</v>
      </c>
      <c r="CY49">
        <v>-6.6240012645721394E-2</v>
      </c>
      <c r="CZ49">
        <v>-2.6212956756353298E-2</v>
      </c>
      <c r="DA49">
        <v>9.1846520081162401E-3</v>
      </c>
      <c r="DB49">
        <v>1.3155862689018199E-2</v>
      </c>
      <c r="DC49">
        <v>5.8014374226331702E-3</v>
      </c>
      <c r="DD49">
        <v>5.5228401906788297E-3</v>
      </c>
      <c r="DE49">
        <v>5.00867469236254E-3</v>
      </c>
      <c r="DF49">
        <v>4.4977366924285802E-3</v>
      </c>
      <c r="DG49">
        <v>3.9330031722783999E-3</v>
      </c>
      <c r="DH49">
        <v>3.3775304909795501E-3</v>
      </c>
      <c r="DI49">
        <v>3.15766315907239E-3</v>
      </c>
      <c r="DJ49">
        <v>3.3515174873173202E-3</v>
      </c>
      <c r="DK49">
        <v>3.4894039854407302E-3</v>
      </c>
      <c r="DL49">
        <v>3.82036156952381E-3</v>
      </c>
      <c r="DM49" s="20">
        <v>4.1473456658422904E-3</v>
      </c>
      <c r="DN49">
        <v>4.6074967831373197E-3</v>
      </c>
      <c r="DO49">
        <v>5.2702710963785596E-3</v>
      </c>
      <c r="DP49">
        <v>5.9940069913864101E-3</v>
      </c>
      <c r="DQ49">
        <v>6.6907843574881502E-3</v>
      </c>
      <c r="DR49">
        <v>7.2528137825429396E-3</v>
      </c>
      <c r="DS49">
        <v>7.6991128735244196E-3</v>
      </c>
      <c r="DT49">
        <v>7.8421542420983297E-3</v>
      </c>
      <c r="DU49">
        <v>7.5023951940238398E-3</v>
      </c>
      <c r="DV49">
        <v>7.0710014551877897E-3</v>
      </c>
      <c r="DW49">
        <v>6.9721266627311698E-3</v>
      </c>
      <c r="DX49">
        <v>6.65704999119043E-3</v>
      </c>
      <c r="DY49">
        <v>6.2223700806498502E-3</v>
      </c>
      <c r="DZ49">
        <v>5.7017114013433396E-3</v>
      </c>
      <c r="EA49">
        <v>73.659820556640597</v>
      </c>
      <c r="EB49">
        <v>72.447097778320298</v>
      </c>
      <c r="EC49">
        <v>71.278335571289006</v>
      </c>
      <c r="ED49">
        <v>70.281700134277301</v>
      </c>
      <c r="EE49">
        <v>69.453742980957003</v>
      </c>
      <c r="EF49">
        <v>67.858451843261705</v>
      </c>
      <c r="EG49">
        <v>67.728965759277301</v>
      </c>
      <c r="EH49" s="20">
        <v>69.848190307617102</v>
      </c>
      <c r="EI49">
        <v>74.966514587402301</v>
      </c>
      <c r="EJ49">
        <v>81.551368713378906</v>
      </c>
      <c r="EK49">
        <v>87.310905456542898</v>
      </c>
      <c r="EL49">
        <v>91.986968994140597</v>
      </c>
      <c r="EM49">
        <v>95.485450744628906</v>
      </c>
      <c r="EN49">
        <v>98.775711059570298</v>
      </c>
      <c r="EO49">
        <v>100.04419708251901</v>
      </c>
      <c r="EP49">
        <v>101.391426086425</v>
      </c>
      <c r="EQ49">
        <v>100.869491577148</v>
      </c>
      <c r="ER49">
        <v>98.332786560058494</v>
      </c>
      <c r="ES49">
        <v>92.359779357910099</v>
      </c>
      <c r="ET49">
        <v>87.682090759277301</v>
      </c>
      <c r="EU49">
        <v>83.705474853515597</v>
      </c>
      <c r="EV49">
        <v>80.664146423339801</v>
      </c>
      <c r="EW49">
        <v>78.422988891601506</v>
      </c>
      <c r="EX49">
        <v>75.902236938476506</v>
      </c>
      <c r="EY49">
        <v>5.9770766645669902E-2</v>
      </c>
      <c r="EZ49">
        <v>4.3177204206585797E-3</v>
      </c>
      <c r="FA49">
        <v>4.3177204206585797E-3</v>
      </c>
      <c r="FB49">
        <v>0</v>
      </c>
      <c r="FC49">
        <v>0</v>
      </c>
    </row>
    <row r="50" spans="1:159" x14ac:dyDescent="0.25">
      <c r="A50" s="1" t="s">
        <v>40</v>
      </c>
      <c r="B50" s="3" t="s">
        <v>41</v>
      </c>
      <c r="C50" s="3" t="s">
        <v>42</v>
      </c>
      <c r="D50" s="3">
        <v>45568</v>
      </c>
      <c r="E50" s="25">
        <v>17</v>
      </c>
      <c r="F50" s="25">
        <v>18</v>
      </c>
      <c r="G50" s="25">
        <v>17</v>
      </c>
      <c r="H50" s="25">
        <v>18</v>
      </c>
      <c r="I50">
        <v>7999</v>
      </c>
      <c r="J50">
        <v>56573</v>
      </c>
      <c r="K50">
        <v>1.21841251850128</v>
      </c>
      <c r="L50">
        <v>1.0782452821731501</v>
      </c>
      <c r="M50">
        <v>0.89270603656768699</v>
      </c>
      <c r="N50">
        <v>0.78730654716491599</v>
      </c>
      <c r="O50">
        <v>0.71453279256820601</v>
      </c>
      <c r="P50">
        <v>0.67410445213317804</v>
      </c>
      <c r="Q50">
        <v>0.70103156566619795</v>
      </c>
      <c r="R50">
        <v>0.73631721735000599</v>
      </c>
      <c r="S50">
        <v>0.666850686073303</v>
      </c>
      <c r="T50">
        <v>0.66570252180099398</v>
      </c>
      <c r="U50">
        <v>0.72556680440902699</v>
      </c>
      <c r="V50">
        <v>0.82573884725570601</v>
      </c>
      <c r="W50">
        <v>0.99915295839309604</v>
      </c>
      <c r="X50">
        <v>1.2806692123412999</v>
      </c>
      <c r="Y50">
        <v>1.6184542179107599</v>
      </c>
      <c r="Z50">
        <v>1.9451988935470499</v>
      </c>
      <c r="AA50">
        <v>2.2456870079040501</v>
      </c>
      <c r="AB50">
        <v>2.4139652252197199</v>
      </c>
      <c r="AC50">
        <v>2.3650090694427401</v>
      </c>
      <c r="AD50">
        <v>2.1262438297271702</v>
      </c>
      <c r="AE50">
        <v>1.8769997358322099</v>
      </c>
      <c r="AF50">
        <v>1.6775435209274201</v>
      </c>
      <c r="AG50">
        <v>1.4086782932281401</v>
      </c>
      <c r="AH50">
        <v>1.16200959682464</v>
      </c>
      <c r="AI50">
        <v>-2.2763328626751799E-2</v>
      </c>
      <c r="AJ50">
        <v>-2.55696289241313E-2</v>
      </c>
      <c r="AK50">
        <v>-5.7855356484651503E-2</v>
      </c>
      <c r="AL50">
        <v>-4.7861289232969201E-2</v>
      </c>
      <c r="AM50">
        <v>-3.5140156745910603E-2</v>
      </c>
      <c r="AN50">
        <v>-2.8416162356734199E-2</v>
      </c>
      <c r="AO50">
        <v>-1.23683214187622E-2</v>
      </c>
      <c r="AP50">
        <v>-1.43054882064461E-2</v>
      </c>
      <c r="AQ50">
        <v>-1.0340241715312001E-2</v>
      </c>
      <c r="AR50">
        <v>-8.5945716127753206E-3</v>
      </c>
      <c r="AS50">
        <v>1.03462636470794E-2</v>
      </c>
      <c r="AT50">
        <v>1.39909423887729E-2</v>
      </c>
      <c r="AU50">
        <v>-9.3439361080527306E-3</v>
      </c>
      <c r="AV50">
        <v>-7.8868269920349104E-3</v>
      </c>
      <c r="AW50">
        <v>-1.14993448369204E-3</v>
      </c>
      <c r="AX50">
        <v>-7.0112892426550302E-3</v>
      </c>
      <c r="AY50">
        <v>6.5601497888564994E-2</v>
      </c>
      <c r="AZ50">
        <v>8.5674233734607599E-2</v>
      </c>
      <c r="BA50">
        <v>1.5967074781656199E-2</v>
      </c>
      <c r="BB50">
        <v>9.1857528313994408E-3</v>
      </c>
      <c r="BC50">
        <v>1.7225321789737699E-4</v>
      </c>
      <c r="BD50">
        <v>-2.5331255048513399E-2</v>
      </c>
      <c r="BE50">
        <v>-4.7647342085838297E-2</v>
      </c>
      <c r="BF50">
        <v>-2.2921321913599899E-2</v>
      </c>
      <c r="BG50">
        <v>1.15645891055464E-2</v>
      </c>
      <c r="BH50">
        <v>9.0030049905180896E-3</v>
      </c>
      <c r="BI50">
        <v>-2.7326179668307301E-2</v>
      </c>
      <c r="BJ50">
        <v>-2.0280521363019902E-2</v>
      </c>
      <c r="BK50">
        <v>-1.10378349199891E-2</v>
      </c>
      <c r="BL50">
        <v>-8.1194359809160198E-3</v>
      </c>
      <c r="BM50">
        <v>4.9894624389707999E-3</v>
      </c>
      <c r="BN50">
        <v>2.3289697710424601E-3</v>
      </c>
      <c r="BO50">
        <v>7.2911190800368699E-3</v>
      </c>
      <c r="BP50">
        <v>1.16115678101778E-2</v>
      </c>
      <c r="BQ50">
        <v>3.1273834407329497E-2</v>
      </c>
      <c r="BR50">
        <v>3.6814846098422997E-2</v>
      </c>
      <c r="BS50">
        <v>1.6673307865858002E-2</v>
      </c>
      <c r="BT50">
        <v>2.1919250488281201E-2</v>
      </c>
      <c r="BU50">
        <v>3.1457643955945899E-2</v>
      </c>
      <c r="BV50">
        <v>2.7401871979236599E-2</v>
      </c>
      <c r="BW50">
        <v>0.101385682821273</v>
      </c>
      <c r="BX50">
        <v>0.122206546366214</v>
      </c>
      <c r="BY50">
        <v>5.1543656736612299E-2</v>
      </c>
      <c r="BZ50">
        <v>4.2770713567733702E-2</v>
      </c>
      <c r="CA50">
        <v>3.1777691096067401E-2</v>
      </c>
      <c r="CB50">
        <v>5.7760486379265698E-3</v>
      </c>
      <c r="CC50">
        <v>-1.81401595473289E-2</v>
      </c>
      <c r="CD50">
        <v>5.1204902119934498E-3</v>
      </c>
      <c r="CE50">
        <v>4.58925068378448E-2</v>
      </c>
      <c r="CF50">
        <v>4.3575640767812701E-2</v>
      </c>
      <c r="CG50">
        <v>3.2029957510530901E-3</v>
      </c>
      <c r="CH50">
        <v>7.30024790391325E-3</v>
      </c>
      <c r="CI50">
        <v>1.30644859746098E-2</v>
      </c>
      <c r="CJ50">
        <v>1.21772903949022E-2</v>
      </c>
      <c r="CK50">
        <v>2.23472472280263E-2</v>
      </c>
      <c r="CL50">
        <v>1.89634282141923E-2</v>
      </c>
      <c r="CM50">
        <v>2.4922480806708301E-2</v>
      </c>
      <c r="CN50">
        <v>3.18177081644535E-2</v>
      </c>
      <c r="CO50">
        <v>5.2201405167579602E-2</v>
      </c>
      <c r="CP50">
        <v>5.9638749808073002E-2</v>
      </c>
      <c r="CQ50">
        <v>4.2690552771091399E-2</v>
      </c>
      <c r="CR50">
        <v>5.1725327968597398E-2</v>
      </c>
      <c r="CS50">
        <v>6.4065225422382299E-2</v>
      </c>
      <c r="CT50">
        <v>6.1815034598112099E-2</v>
      </c>
      <c r="CU50">
        <v>0.13716986775398199</v>
      </c>
      <c r="CV50">
        <v>0.15873885154724099</v>
      </c>
      <c r="CW50">
        <v>8.7120242416858604E-2</v>
      </c>
      <c r="CX50">
        <v>7.63556733727455E-2</v>
      </c>
      <c r="CY50">
        <v>6.3383132219314506E-2</v>
      </c>
      <c r="CZ50">
        <v>3.6883354187011698E-2</v>
      </c>
      <c r="DA50">
        <v>1.13670220598578E-2</v>
      </c>
      <c r="DB50">
        <v>3.3162303268909399E-2</v>
      </c>
      <c r="DC50">
        <v>2.0869892090558999E-2</v>
      </c>
      <c r="DD50">
        <v>2.1018669009208599E-2</v>
      </c>
      <c r="DE50">
        <v>1.8560420721769302E-2</v>
      </c>
      <c r="DF50">
        <v>1.67679172009229E-2</v>
      </c>
      <c r="DG50">
        <v>1.46531704813241E-2</v>
      </c>
      <c r="DH50">
        <v>1.23395333066582E-2</v>
      </c>
      <c r="DI50">
        <v>1.0552783496677799E-2</v>
      </c>
      <c r="DJ50">
        <v>1.01130325347185E-2</v>
      </c>
      <c r="DK50">
        <v>1.0719106532633299E-2</v>
      </c>
      <c r="DL50">
        <v>1.2284460477530901E-2</v>
      </c>
      <c r="DM50">
        <v>1.27230593934655E-2</v>
      </c>
      <c r="DN50">
        <v>1.3875948265194799E-2</v>
      </c>
      <c r="DO50">
        <v>1.5817360952496501E-2</v>
      </c>
      <c r="DP50">
        <v>1.8120808526873498E-2</v>
      </c>
      <c r="DQ50">
        <v>1.98240000754594E-2</v>
      </c>
      <c r="DR50">
        <v>2.0921716466546E-2</v>
      </c>
      <c r="DS50">
        <v>2.1755238994955999E-2</v>
      </c>
      <c r="DT50">
        <v>2.2210067138075801E-2</v>
      </c>
      <c r="DU50">
        <v>2.1629026159644099E-2</v>
      </c>
      <c r="DV50">
        <v>2.0418206229805901E-2</v>
      </c>
      <c r="DW50">
        <v>1.9214741885661999E-2</v>
      </c>
      <c r="DX50">
        <v>1.8911898136138899E-2</v>
      </c>
      <c r="DY50">
        <v>1.7939092591404901E-2</v>
      </c>
      <c r="DZ50">
        <v>1.7048211768269501E-2</v>
      </c>
      <c r="EA50">
        <v>73.469909667968693</v>
      </c>
      <c r="EB50">
        <v>72.740318298339801</v>
      </c>
      <c r="EC50">
        <v>71.407432556152301</v>
      </c>
      <c r="ED50">
        <v>69.139587402343693</v>
      </c>
      <c r="EE50">
        <v>68.408988952636705</v>
      </c>
      <c r="EF50">
        <v>69.011154174804602</v>
      </c>
      <c r="EG50">
        <v>68.346115112304602</v>
      </c>
      <c r="EH50">
        <v>70.614616394042898</v>
      </c>
      <c r="EI50">
        <v>76.222885131835895</v>
      </c>
      <c r="EJ50">
        <v>81.555244445800696</v>
      </c>
      <c r="EK50">
        <v>84.686798095703097</v>
      </c>
      <c r="EL50">
        <v>89.893333435058494</v>
      </c>
      <c r="EM50">
        <v>92.893455505370994</v>
      </c>
      <c r="EN50">
        <v>95.679901123046804</v>
      </c>
      <c r="EO50">
        <v>97.279586791992102</v>
      </c>
      <c r="EP50">
        <v>97.676124572753906</v>
      </c>
      <c r="EQ50">
        <v>94.073577880859304</v>
      </c>
      <c r="ER50">
        <v>91.049842834472599</v>
      </c>
      <c r="ES50">
        <v>85.383949279785099</v>
      </c>
      <c r="ET50">
        <v>79.684059143066406</v>
      </c>
      <c r="EU50">
        <v>75.749366760253906</v>
      </c>
      <c r="EV50">
        <v>74.349845886230398</v>
      </c>
      <c r="EW50">
        <v>72.078399658203097</v>
      </c>
      <c r="EX50">
        <v>69.5382080078125</v>
      </c>
      <c r="EY50">
        <v>0.18139809370040799</v>
      </c>
      <c r="EZ50">
        <v>1.55449146404862E-2</v>
      </c>
      <c r="FA50">
        <v>1.55449146404862E-2</v>
      </c>
      <c r="FB50">
        <v>0</v>
      </c>
      <c r="FC50">
        <v>0</v>
      </c>
    </row>
    <row r="51" spans="1:159" x14ac:dyDescent="0.25">
      <c r="A51" s="1" t="s">
        <v>40</v>
      </c>
      <c r="B51" s="3" t="s">
        <v>41</v>
      </c>
      <c r="C51" s="3" t="s">
        <v>42</v>
      </c>
      <c r="D51" s="3">
        <v>45570</v>
      </c>
      <c r="E51" s="25">
        <v>17</v>
      </c>
      <c r="F51" s="25">
        <v>20</v>
      </c>
      <c r="G51" s="25">
        <v>19</v>
      </c>
      <c r="H51" s="25">
        <v>18</v>
      </c>
      <c r="I51">
        <v>5058</v>
      </c>
      <c r="J51">
        <v>56562</v>
      </c>
      <c r="K51">
        <v>0.97562777996063199</v>
      </c>
      <c r="L51">
        <v>0.89340549707412698</v>
      </c>
      <c r="M51">
        <v>0.78144097328186002</v>
      </c>
      <c r="N51">
        <v>0.69600379467010398</v>
      </c>
      <c r="O51">
        <v>0.64361333847045799</v>
      </c>
      <c r="P51">
        <v>0.62093496322631803</v>
      </c>
      <c r="Q51">
        <v>0.62908148765563898</v>
      </c>
      <c r="R51">
        <v>0.66683369874954201</v>
      </c>
      <c r="S51">
        <v>0.66651391983032204</v>
      </c>
      <c r="T51">
        <v>0.66873681545257502</v>
      </c>
      <c r="U51">
        <v>0.70530116558074896</v>
      </c>
      <c r="V51">
        <v>0.80463528633117598</v>
      </c>
      <c r="W51">
        <v>0.94872534275054898</v>
      </c>
      <c r="X51">
        <v>1.1860818862914999</v>
      </c>
      <c r="Y51">
        <v>1.49164259433746</v>
      </c>
      <c r="Z51">
        <v>1.80860006809234</v>
      </c>
      <c r="AA51">
        <v>2.1185114383697501</v>
      </c>
      <c r="AB51">
        <v>2.3032519817352202</v>
      </c>
      <c r="AC51">
        <v>2.2315709590911799</v>
      </c>
      <c r="AD51">
        <v>2.0240290164947501</v>
      </c>
      <c r="AE51">
        <v>1.7538096904754601</v>
      </c>
      <c r="AF51">
        <v>1.54635941982269</v>
      </c>
      <c r="AG51">
        <v>1.3455908298492401</v>
      </c>
      <c r="AH51">
        <v>1.13171458244323</v>
      </c>
      <c r="AI51">
        <v>-3.7236895412206601E-2</v>
      </c>
      <c r="AJ51">
        <v>-9.1294506564736297E-3</v>
      </c>
      <c r="AK51">
        <v>-1.5688741579651801E-2</v>
      </c>
      <c r="AL51">
        <v>-6.42779050394892E-3</v>
      </c>
      <c r="AM51">
        <v>-5.4202694445848404E-3</v>
      </c>
      <c r="AN51">
        <v>8.8495900854468294E-3</v>
      </c>
      <c r="AO51">
        <v>-3.01943882368505E-3</v>
      </c>
      <c r="AP51">
        <v>-7.5574191287159902E-3</v>
      </c>
      <c r="AQ51">
        <v>-1.2306934222579E-3</v>
      </c>
      <c r="AR51">
        <v>-6.5876306034624499E-3</v>
      </c>
      <c r="AS51">
        <v>2.9348505195230198E-3</v>
      </c>
      <c r="AT51">
        <v>1.0923819616436899E-2</v>
      </c>
      <c r="AU51">
        <v>-7.3976274579763404E-3</v>
      </c>
      <c r="AV51">
        <v>-1.56823429279029E-3</v>
      </c>
      <c r="AW51">
        <v>-8.6301118135452201E-3</v>
      </c>
      <c r="AX51">
        <v>-1.99668831191956E-3</v>
      </c>
      <c r="AY51">
        <v>9.0653069317340795E-2</v>
      </c>
      <c r="AZ51">
        <v>0.109176687896251</v>
      </c>
      <c r="BA51">
        <v>3.9475131779909099E-2</v>
      </c>
      <c r="BB51">
        <v>5.6492064148187603E-2</v>
      </c>
      <c r="BC51">
        <v>-3.8270104676484999E-2</v>
      </c>
      <c r="BD51">
        <v>-2.26598661392927E-2</v>
      </c>
      <c r="BE51">
        <v>-4.1846423409879199E-3</v>
      </c>
      <c r="BF51">
        <v>-3.8309685885906199E-2</v>
      </c>
      <c r="BG51">
        <v>-2.6349949184805098E-3</v>
      </c>
      <c r="BH51">
        <v>2.4621499702334401E-2</v>
      </c>
      <c r="BI51">
        <v>1.49457454681396E-2</v>
      </c>
      <c r="BJ51">
        <v>1.9797198474407099E-2</v>
      </c>
      <c r="BK51">
        <v>1.80119015276432E-2</v>
      </c>
      <c r="BL51">
        <v>2.7450446039438199E-2</v>
      </c>
      <c r="BM51">
        <v>1.3779290020465801E-2</v>
      </c>
      <c r="BN51">
        <v>9.0651148930191907E-3</v>
      </c>
      <c r="BO51">
        <v>1.7302984371781301E-2</v>
      </c>
      <c r="BP51">
        <v>1.39765972271561E-2</v>
      </c>
      <c r="BQ51">
        <v>2.4200968444347298E-2</v>
      </c>
      <c r="BR51">
        <v>3.5830449312925297E-2</v>
      </c>
      <c r="BS51">
        <v>2.0950891077518401E-2</v>
      </c>
      <c r="BT51">
        <v>3.16010266542434E-2</v>
      </c>
      <c r="BU51">
        <v>2.9538102447986599E-2</v>
      </c>
      <c r="BV51">
        <v>3.8143027573823901E-2</v>
      </c>
      <c r="BW51">
        <v>0.132909506559371</v>
      </c>
      <c r="BX51">
        <v>0.15276937186717901</v>
      </c>
      <c r="BY51">
        <v>8.1679835915565394E-2</v>
      </c>
      <c r="BZ51">
        <v>9.4493426382541601E-2</v>
      </c>
      <c r="CA51">
        <v>-3.0691029969602802E-3</v>
      </c>
      <c r="CB51">
        <v>1.0672691278159599E-2</v>
      </c>
      <c r="CC51">
        <v>2.6969963684678001E-2</v>
      </c>
      <c r="CD51">
        <v>-7.3105911724269303E-3</v>
      </c>
      <c r="CE51">
        <v>3.1966906040906899E-2</v>
      </c>
      <c r="CF51">
        <v>5.8372449129819801E-2</v>
      </c>
      <c r="CG51">
        <v>4.5580230653285897E-2</v>
      </c>
      <c r="CH51">
        <v>4.6022187918424599E-2</v>
      </c>
      <c r="CI51">
        <v>4.1444074362516403E-2</v>
      </c>
      <c r="CJ51">
        <v>4.6051301062107003E-2</v>
      </c>
      <c r="CK51">
        <v>3.0578019097447302E-2</v>
      </c>
      <c r="CL51">
        <v>2.5687647983431799E-2</v>
      </c>
      <c r="CM51">
        <v>3.5836663097143097E-2</v>
      </c>
      <c r="CN51">
        <v>3.4540824592113398E-2</v>
      </c>
      <c r="CO51">
        <v>4.5467086136340998E-2</v>
      </c>
      <c r="CP51">
        <v>6.0737080872058799E-2</v>
      </c>
      <c r="CQ51">
        <v>4.9299411475658403E-2</v>
      </c>
      <c r="CR51">
        <v>6.4770288765430395E-2</v>
      </c>
      <c r="CS51">
        <v>6.7706316709518405E-2</v>
      </c>
      <c r="CT51">
        <v>7.8282743692398002E-2</v>
      </c>
      <c r="CU51">
        <v>0.175165951251983</v>
      </c>
      <c r="CV51">
        <v>0.19636204838752699</v>
      </c>
      <c r="CW51">
        <v>0.12388454377651199</v>
      </c>
      <c r="CX51">
        <v>0.132494792342185</v>
      </c>
      <c r="CY51">
        <v>3.2131899148225701E-2</v>
      </c>
      <c r="CZ51">
        <v>4.4005248695611898E-2</v>
      </c>
      <c r="DA51">
        <v>5.81245683133602E-2</v>
      </c>
      <c r="DB51">
        <v>2.3688502609729701E-2</v>
      </c>
      <c r="DC51">
        <v>2.1036462858319199E-2</v>
      </c>
      <c r="DD51">
        <v>2.0519120618700901E-2</v>
      </c>
      <c r="DE51">
        <v>1.86244454234838E-2</v>
      </c>
      <c r="DF51">
        <v>1.5943661332130401E-2</v>
      </c>
      <c r="DG51">
        <v>1.42457485198974E-2</v>
      </c>
      <c r="DH51">
        <v>1.1308517307042999E-2</v>
      </c>
      <c r="DI51">
        <v>1.02129019796848E-2</v>
      </c>
      <c r="DJ51">
        <v>1.01057831197977E-2</v>
      </c>
      <c r="DK51">
        <v>1.1267676018178401E-2</v>
      </c>
      <c r="DL51">
        <v>1.2502162717282699E-2</v>
      </c>
      <c r="DM51">
        <v>1.29288816824555E-2</v>
      </c>
      <c r="DN51">
        <v>1.51421558111906E-2</v>
      </c>
      <c r="DO51">
        <v>1.7234675586223599E-2</v>
      </c>
      <c r="DP51">
        <v>2.0165478810667901E-2</v>
      </c>
      <c r="DQ51">
        <v>2.3204626515507601E-2</v>
      </c>
      <c r="DR51">
        <v>2.4403214454650799E-2</v>
      </c>
      <c r="DS51">
        <v>2.56900917738676E-2</v>
      </c>
      <c r="DT51">
        <v>2.6502469554543402E-2</v>
      </c>
      <c r="DU51">
        <v>2.56586391478776E-2</v>
      </c>
      <c r="DV51">
        <v>2.3103188723325702E-2</v>
      </c>
      <c r="DW51">
        <v>2.14006900787353E-2</v>
      </c>
      <c r="DX51">
        <v>2.02647559344768E-2</v>
      </c>
      <c r="DY51">
        <v>1.8940655514597799E-2</v>
      </c>
      <c r="DZ51">
        <v>1.88461113721132E-2</v>
      </c>
      <c r="EA51">
        <v>67.092979431152301</v>
      </c>
      <c r="EB51">
        <v>65.883865356445298</v>
      </c>
      <c r="EC51">
        <v>65.084518432617102</v>
      </c>
      <c r="ED51">
        <v>64.837341308593693</v>
      </c>
      <c r="EE51">
        <v>64.780212402343693</v>
      </c>
      <c r="EF51">
        <v>63.38814163208</v>
      </c>
      <c r="EG51">
        <v>62.825450897216697</v>
      </c>
      <c r="EH51">
        <v>65.080734252929602</v>
      </c>
      <c r="EI51">
        <v>71.993362426757798</v>
      </c>
      <c r="EJ51">
        <v>77.227157592773395</v>
      </c>
      <c r="EK51">
        <v>84.831596374511705</v>
      </c>
      <c r="EL51">
        <v>88.706520080566406</v>
      </c>
      <c r="EM51">
        <v>92.825973510742102</v>
      </c>
      <c r="EN51">
        <v>95.772331237792898</v>
      </c>
      <c r="EO51">
        <v>97.365005493164006</v>
      </c>
      <c r="EP51">
        <v>98.132972717285099</v>
      </c>
      <c r="EQ51">
        <v>98.316314697265597</v>
      </c>
      <c r="ER51">
        <v>95.067115783691406</v>
      </c>
      <c r="ES51">
        <v>89.409500122070298</v>
      </c>
      <c r="ET51">
        <v>84.3536376953125</v>
      </c>
      <c r="EU51">
        <v>80.739181518554602</v>
      </c>
      <c r="EV51">
        <v>77.899154663085895</v>
      </c>
      <c r="EW51">
        <v>76.052108764648395</v>
      </c>
      <c r="EX51">
        <v>73.882392883300696</v>
      </c>
      <c r="EY51">
        <v>0.20374463498592299</v>
      </c>
      <c r="EZ51">
        <v>1.7493931576609601E-2</v>
      </c>
      <c r="FA51">
        <v>1.7493931576609601E-2</v>
      </c>
      <c r="FB51">
        <v>0</v>
      </c>
      <c r="FC51">
        <v>0</v>
      </c>
    </row>
    <row r="52" spans="1:159" x14ac:dyDescent="0.25">
      <c r="A52" s="1" t="s">
        <v>40</v>
      </c>
      <c r="B52" s="3" t="s">
        <v>41</v>
      </c>
      <c r="C52" s="3" t="s">
        <v>42</v>
      </c>
      <c r="D52" s="3">
        <v>45571</v>
      </c>
      <c r="E52" s="25">
        <v>17</v>
      </c>
      <c r="F52" s="25">
        <v>20</v>
      </c>
      <c r="G52" s="25">
        <v>19</v>
      </c>
      <c r="H52" s="25">
        <v>18</v>
      </c>
      <c r="I52">
        <v>5058</v>
      </c>
      <c r="J52">
        <v>56562</v>
      </c>
      <c r="K52">
        <v>1.1041954755782999</v>
      </c>
      <c r="L52">
        <v>0.96683925390243497</v>
      </c>
      <c r="M52">
        <v>0.84615063667297297</v>
      </c>
      <c r="N52">
        <v>0.75055027008056596</v>
      </c>
      <c r="O52">
        <v>0.67874735593795699</v>
      </c>
      <c r="P52">
        <v>0.64775645732879605</v>
      </c>
      <c r="Q52">
        <v>0.64929395914077703</v>
      </c>
      <c r="R52">
        <v>0.694405376911163</v>
      </c>
      <c r="S52">
        <v>0.69781297445297197</v>
      </c>
      <c r="T52">
        <v>0.728174328804016</v>
      </c>
      <c r="U52">
        <v>0.79758548736572199</v>
      </c>
      <c r="V52">
        <v>0.96033406257629295</v>
      </c>
      <c r="W52">
        <v>1.1978063583373999</v>
      </c>
      <c r="X52">
        <v>1.5275464057922301</v>
      </c>
      <c r="Y52">
        <v>1.8884090185165401</v>
      </c>
      <c r="Z52">
        <v>2.2230184078216499</v>
      </c>
      <c r="AA52">
        <v>2.5101516246795601</v>
      </c>
      <c r="AB52">
        <v>2.7156596183776802</v>
      </c>
      <c r="AC52">
        <v>2.6339869499206499</v>
      </c>
      <c r="AD52">
        <v>2.3534300327300999</v>
      </c>
      <c r="AE52">
        <v>2.1082563400268501</v>
      </c>
      <c r="AF52">
        <v>1.8343807458877499</v>
      </c>
      <c r="AG52">
        <v>1.5281679630279501</v>
      </c>
      <c r="AH52">
        <v>1.24694228172302</v>
      </c>
      <c r="AI52">
        <v>-2.8668416198343E-3</v>
      </c>
      <c r="AJ52">
        <v>-7.6170801185071399E-3</v>
      </c>
      <c r="AK52">
        <v>-1.2448261259123601E-3</v>
      </c>
      <c r="AL52">
        <v>-7.2236970299854799E-4</v>
      </c>
      <c r="AM52">
        <v>-2.4704528972506499E-2</v>
      </c>
      <c r="AN52">
        <v>-8.1441076472401602E-3</v>
      </c>
      <c r="AO52">
        <v>-9.80195496231317E-3</v>
      </c>
      <c r="AP52">
        <v>-4.2116250842809599E-3</v>
      </c>
      <c r="AQ52">
        <v>-3.9015361107885799E-3</v>
      </c>
      <c r="AR52">
        <v>-1.44518655724823E-3</v>
      </c>
      <c r="AS52">
        <v>-1.14012211561203E-2</v>
      </c>
      <c r="AT52">
        <v>3.5723928362131098E-2</v>
      </c>
      <c r="AU52">
        <v>3.3981118351221001E-2</v>
      </c>
      <c r="AV52">
        <v>5.4295402020215898E-2</v>
      </c>
      <c r="AW52">
        <v>6.7080125212669303E-2</v>
      </c>
      <c r="AX52">
        <v>3.9716996252536697E-2</v>
      </c>
      <c r="AY52">
        <v>0.12214808166027</v>
      </c>
      <c r="AZ52">
        <v>0.15308815240859899</v>
      </c>
      <c r="BA52">
        <v>9.0740710496902396E-2</v>
      </c>
      <c r="BB52">
        <v>4.3341338634490897E-2</v>
      </c>
      <c r="BC52">
        <v>2.3871213197708099E-2</v>
      </c>
      <c r="BD52">
        <v>9.4296559691429103E-3</v>
      </c>
      <c r="BE52">
        <v>1.2922945432364901E-2</v>
      </c>
      <c r="BF52">
        <v>1.10386498272418E-2</v>
      </c>
      <c r="BG52">
        <v>3.33170518279075E-2</v>
      </c>
      <c r="BH52">
        <v>2.7097713202238E-2</v>
      </c>
      <c r="BI52">
        <v>2.9792746528983099E-2</v>
      </c>
      <c r="BJ52">
        <v>2.7266504243016201E-2</v>
      </c>
      <c r="BK52">
        <v>-1.07537908479571E-3</v>
      </c>
      <c r="BL52">
        <v>1.0723938234150399E-2</v>
      </c>
      <c r="BM52">
        <v>6.6599026322364798E-3</v>
      </c>
      <c r="BN52">
        <v>1.3455331325531001E-2</v>
      </c>
      <c r="BO52">
        <v>1.48708773776888E-2</v>
      </c>
      <c r="BP52">
        <v>2.0156743004918001E-2</v>
      </c>
      <c r="BQ52">
        <v>1.2849019840359599E-2</v>
      </c>
      <c r="BR52">
        <v>6.3471227884292603E-2</v>
      </c>
      <c r="BS52">
        <v>6.7302241921424796E-2</v>
      </c>
      <c r="BT52">
        <v>9.1675713658332797E-2</v>
      </c>
      <c r="BU52">
        <v>0.108689308166503</v>
      </c>
      <c r="BV52">
        <v>8.3608493208885096E-2</v>
      </c>
      <c r="BW52">
        <v>0.16572266817092801</v>
      </c>
      <c r="BX52">
        <v>0.198190212249755</v>
      </c>
      <c r="BY52">
        <v>0.134332090616226</v>
      </c>
      <c r="BZ52">
        <v>8.4609687328338595E-2</v>
      </c>
      <c r="CA52">
        <v>6.1795614659786197E-2</v>
      </c>
      <c r="CB52">
        <v>4.5979946851730298E-2</v>
      </c>
      <c r="CC52">
        <v>4.6165298670530298E-2</v>
      </c>
      <c r="CD52">
        <v>4.1159816086292197E-2</v>
      </c>
      <c r="CE52">
        <v>6.9500945508480003E-2</v>
      </c>
      <c r="CF52">
        <v>6.1812505125999402E-2</v>
      </c>
      <c r="CG52">
        <v>6.0830317437648697E-2</v>
      </c>
      <c r="CH52">
        <v>5.5255379527807201E-2</v>
      </c>
      <c r="CI52">
        <v>2.2553771734237602E-2</v>
      </c>
      <c r="CJ52">
        <v>2.95919850468635E-2</v>
      </c>
      <c r="CK52">
        <v>2.31217592954635E-2</v>
      </c>
      <c r="CL52">
        <v>3.11222877353429E-2</v>
      </c>
      <c r="CM52">
        <v>3.3643290400504997E-2</v>
      </c>
      <c r="CN52">
        <v>4.17586714029312E-2</v>
      </c>
      <c r="CO52">
        <v>3.70992608368396E-2</v>
      </c>
      <c r="CP52">
        <v>9.1218523681163705E-2</v>
      </c>
      <c r="CQ52">
        <v>0.100623361766338</v>
      </c>
      <c r="CR52">
        <v>0.129056021571159</v>
      </c>
      <c r="CS52">
        <v>0.150298491120338</v>
      </c>
      <c r="CT52">
        <v>0.12749998271465299</v>
      </c>
      <c r="CU52">
        <v>0.209297254681587</v>
      </c>
      <c r="CV52">
        <v>0.243292272090911</v>
      </c>
      <c r="CW52">
        <v>0.17792347073554901</v>
      </c>
      <c r="CX52">
        <v>0.125878036022186</v>
      </c>
      <c r="CY52">
        <v>9.9720016121864305E-2</v>
      </c>
      <c r="CZ52">
        <v>8.2530237734317696E-2</v>
      </c>
      <c r="DA52">
        <v>7.9407654702663394E-2</v>
      </c>
      <c r="DB52">
        <v>7.1280978620052296E-2</v>
      </c>
      <c r="DC52">
        <v>2.19982452690601E-2</v>
      </c>
      <c r="DD52">
        <v>2.1105095744132898E-2</v>
      </c>
      <c r="DE52">
        <v>1.8869504332542399E-2</v>
      </c>
      <c r="DF52">
        <v>1.7016027122735901E-2</v>
      </c>
      <c r="DG52">
        <v>1.4365503564476899E-2</v>
      </c>
      <c r="DH52">
        <v>1.14709576591849E-2</v>
      </c>
      <c r="DI52">
        <v>1.00080985575914E-2</v>
      </c>
      <c r="DJ52">
        <v>1.0740746743977E-2</v>
      </c>
      <c r="DK52">
        <v>1.1412817053496799E-2</v>
      </c>
      <c r="DL52">
        <v>1.31330406293272E-2</v>
      </c>
      <c r="DM52">
        <v>1.4743099920451599E-2</v>
      </c>
      <c r="DN52">
        <v>1.68691594153642E-2</v>
      </c>
      <c r="DO52">
        <v>2.0257804542779902E-2</v>
      </c>
      <c r="DP52">
        <v>2.27256156504154E-2</v>
      </c>
      <c r="DQ52">
        <v>2.52965856343507E-2</v>
      </c>
      <c r="DR52">
        <v>2.6684135198593101E-2</v>
      </c>
      <c r="DS52">
        <v>2.6491468772292099E-2</v>
      </c>
      <c r="DT52">
        <v>2.7420107275247501E-2</v>
      </c>
      <c r="DU52">
        <v>2.6501677930354999E-2</v>
      </c>
      <c r="DV52">
        <v>2.5089373812079398E-2</v>
      </c>
      <c r="DW52">
        <v>2.3056399077176999E-2</v>
      </c>
      <c r="DX52">
        <v>2.2220999002456599E-2</v>
      </c>
      <c r="DY52">
        <v>2.0209915935993101E-2</v>
      </c>
      <c r="DZ52">
        <v>1.8312368541955899E-2</v>
      </c>
      <c r="EA52">
        <v>71.901077270507798</v>
      </c>
      <c r="EB52">
        <v>71.058860778808494</v>
      </c>
      <c r="EC52">
        <v>70.328895568847599</v>
      </c>
      <c r="ED52">
        <v>68.477355957031193</v>
      </c>
      <c r="EE52">
        <v>67.741584777832003</v>
      </c>
      <c r="EF52">
        <v>66.690025329589801</v>
      </c>
      <c r="EG52">
        <v>66.085731506347599</v>
      </c>
      <c r="EH52">
        <v>67.886848449707003</v>
      </c>
      <c r="EI52">
        <v>74.046981811523395</v>
      </c>
      <c r="EJ52">
        <v>78.561492919921804</v>
      </c>
      <c r="EK52">
        <v>85.612899780273395</v>
      </c>
      <c r="EL52">
        <v>91.618476867675696</v>
      </c>
      <c r="EM52">
        <v>96.306381225585895</v>
      </c>
      <c r="EN52">
        <v>98.938560485839801</v>
      </c>
      <c r="EO52">
        <v>100.46499633789</v>
      </c>
      <c r="EP52">
        <v>101.00953674316401</v>
      </c>
      <c r="EQ52">
        <v>99.901924133300696</v>
      </c>
      <c r="ER52">
        <v>96.114807128906193</v>
      </c>
      <c r="ES52">
        <v>90.479225158691406</v>
      </c>
      <c r="ET52">
        <v>85.422737121582003</v>
      </c>
      <c r="EU52">
        <v>82.032821655273395</v>
      </c>
      <c r="EV52">
        <v>79.254280090332003</v>
      </c>
      <c r="EW52">
        <v>78.971580505370994</v>
      </c>
      <c r="EX52">
        <v>76.427604675292898</v>
      </c>
      <c r="EY52">
        <v>0.217643037438392</v>
      </c>
      <c r="EZ52">
        <v>1.8479641526937401E-2</v>
      </c>
      <c r="FA52">
        <v>1.8479641526937401E-2</v>
      </c>
      <c r="FB52">
        <v>0</v>
      </c>
      <c r="FC52">
        <v>0</v>
      </c>
    </row>
    <row r="53" spans="1:159" x14ac:dyDescent="0.25">
      <c r="A53" s="1" t="s">
        <v>40</v>
      </c>
      <c r="B53" s="3" t="s">
        <v>41</v>
      </c>
      <c r="C53" s="3" t="s">
        <v>74</v>
      </c>
      <c r="D53" s="3">
        <v>45475</v>
      </c>
      <c r="E53" s="25">
        <v>17</v>
      </c>
      <c r="F53" s="25">
        <v>20</v>
      </c>
      <c r="G53" s="25">
        <v>19</v>
      </c>
      <c r="H53" s="25">
        <v>18</v>
      </c>
      <c r="I53">
        <v>3709</v>
      </c>
      <c r="J53">
        <v>15919</v>
      </c>
      <c r="BG53" s="20"/>
      <c r="FB53">
        <v>0</v>
      </c>
      <c r="FC53">
        <v>0</v>
      </c>
    </row>
    <row r="54" spans="1:159" x14ac:dyDescent="0.25">
      <c r="A54" s="1" t="s">
        <v>40</v>
      </c>
      <c r="B54" s="3" t="s">
        <v>41</v>
      </c>
      <c r="C54" s="3" t="s">
        <v>74</v>
      </c>
      <c r="D54" s="3">
        <v>45476</v>
      </c>
      <c r="E54" s="25">
        <v>17</v>
      </c>
      <c r="F54" s="25">
        <v>20</v>
      </c>
      <c r="G54" s="25">
        <v>19</v>
      </c>
      <c r="H54" s="25">
        <v>18</v>
      </c>
      <c r="I54">
        <v>8403</v>
      </c>
      <c r="J54">
        <v>15919</v>
      </c>
      <c r="BM54" s="20"/>
      <c r="FB54">
        <v>0</v>
      </c>
      <c r="FC54">
        <v>0</v>
      </c>
    </row>
    <row r="55" spans="1:159" x14ac:dyDescent="0.25">
      <c r="A55" s="1" t="s">
        <v>40</v>
      </c>
      <c r="B55" s="3" t="s">
        <v>41</v>
      </c>
      <c r="C55" s="3" t="s">
        <v>74</v>
      </c>
      <c r="D55" s="3">
        <v>45478</v>
      </c>
      <c r="E55" s="25">
        <v>17</v>
      </c>
      <c r="F55" s="25">
        <v>20</v>
      </c>
      <c r="G55" s="25">
        <v>19</v>
      </c>
      <c r="H55" s="25">
        <v>18</v>
      </c>
      <c r="I55">
        <v>11436</v>
      </c>
      <c r="J55">
        <v>17626</v>
      </c>
      <c r="FB55">
        <v>0</v>
      </c>
      <c r="FC55">
        <v>0</v>
      </c>
    </row>
    <row r="56" spans="1:159" x14ac:dyDescent="0.25">
      <c r="A56" s="1" t="s">
        <v>40</v>
      </c>
      <c r="B56" s="3" t="s">
        <v>41</v>
      </c>
      <c r="C56" s="3" t="s">
        <v>74</v>
      </c>
      <c r="D56" s="3">
        <v>45479</v>
      </c>
      <c r="E56" s="25">
        <v>17</v>
      </c>
      <c r="F56" s="25">
        <v>20</v>
      </c>
      <c r="G56" s="25">
        <v>19</v>
      </c>
      <c r="H56" s="25">
        <v>18</v>
      </c>
      <c r="I56">
        <v>10317</v>
      </c>
      <c r="J56">
        <v>15871</v>
      </c>
      <c r="FB56">
        <v>0</v>
      </c>
      <c r="FC56">
        <v>0</v>
      </c>
    </row>
    <row r="57" spans="1:159" x14ac:dyDescent="0.25">
      <c r="A57" s="1" t="s">
        <v>40</v>
      </c>
      <c r="B57" s="3" t="s">
        <v>41</v>
      </c>
      <c r="C57" s="3" t="s">
        <v>74</v>
      </c>
      <c r="D57" s="3">
        <v>45484</v>
      </c>
      <c r="E57" s="25">
        <v>17</v>
      </c>
      <c r="F57" s="25">
        <v>20</v>
      </c>
      <c r="G57" s="25">
        <v>19</v>
      </c>
      <c r="H57" s="25">
        <v>18</v>
      </c>
      <c r="I57">
        <v>10306</v>
      </c>
      <c r="J57">
        <v>15849</v>
      </c>
      <c r="FB57">
        <v>0</v>
      </c>
      <c r="FC57">
        <v>0</v>
      </c>
    </row>
    <row r="58" spans="1:159" x14ac:dyDescent="0.25">
      <c r="A58" s="1" t="s">
        <v>40</v>
      </c>
      <c r="B58" s="3" t="s">
        <v>41</v>
      </c>
      <c r="C58" s="3" t="s">
        <v>74</v>
      </c>
      <c r="D58" s="3">
        <v>45485</v>
      </c>
      <c r="F58" s="25"/>
      <c r="G58" s="25"/>
      <c r="H58" s="25"/>
      <c r="BJ58" s="20"/>
      <c r="FB58">
        <v>0</v>
      </c>
      <c r="FC58">
        <v>1</v>
      </c>
    </row>
    <row r="59" spans="1:159" x14ac:dyDescent="0.25">
      <c r="A59" s="1" t="s">
        <v>40</v>
      </c>
      <c r="B59" s="3" t="s">
        <v>41</v>
      </c>
      <c r="C59" s="3" t="s">
        <v>74</v>
      </c>
      <c r="D59" s="3">
        <v>45496</v>
      </c>
      <c r="E59" s="25">
        <v>16</v>
      </c>
      <c r="F59" s="25">
        <v>19</v>
      </c>
      <c r="G59" s="25">
        <v>18</v>
      </c>
      <c r="H59" s="25">
        <v>17</v>
      </c>
      <c r="I59">
        <v>9074</v>
      </c>
      <c r="J59">
        <v>15790</v>
      </c>
      <c r="CL59" s="20"/>
      <c r="FB59">
        <v>0</v>
      </c>
      <c r="FC59">
        <v>0</v>
      </c>
    </row>
    <row r="60" spans="1:159" x14ac:dyDescent="0.25">
      <c r="A60" s="1" t="s">
        <v>40</v>
      </c>
      <c r="B60" s="3" t="s">
        <v>41</v>
      </c>
      <c r="C60" s="3" t="s">
        <v>74</v>
      </c>
      <c r="D60" s="3">
        <v>45539</v>
      </c>
      <c r="E60" s="25">
        <v>19</v>
      </c>
      <c r="F60" s="25">
        <v>20</v>
      </c>
      <c r="G60" s="25">
        <v>19</v>
      </c>
      <c r="H60" s="25">
        <v>20</v>
      </c>
      <c r="I60">
        <v>139</v>
      </c>
      <c r="J60">
        <v>15605</v>
      </c>
      <c r="FB60">
        <v>0</v>
      </c>
      <c r="FC60">
        <v>0</v>
      </c>
    </row>
    <row r="61" spans="1:159" x14ac:dyDescent="0.25">
      <c r="A61" s="1" t="s">
        <v>40</v>
      </c>
      <c r="B61" s="3" t="s">
        <v>41</v>
      </c>
      <c r="C61" s="3" t="s">
        <v>74</v>
      </c>
      <c r="D61" s="3">
        <v>45540</v>
      </c>
      <c r="E61" s="25">
        <v>17</v>
      </c>
      <c r="F61" s="25">
        <v>20</v>
      </c>
      <c r="G61" s="25">
        <v>19</v>
      </c>
      <c r="H61" s="25">
        <v>18</v>
      </c>
      <c r="I61">
        <v>4562</v>
      </c>
      <c r="J61">
        <v>15604</v>
      </c>
      <c r="FB61">
        <v>0</v>
      </c>
      <c r="FC61">
        <v>0</v>
      </c>
    </row>
    <row r="62" spans="1:159" x14ac:dyDescent="0.25">
      <c r="A62" s="1" t="s">
        <v>40</v>
      </c>
      <c r="B62" s="3" t="s">
        <v>41</v>
      </c>
      <c r="C62" s="3" t="s">
        <v>74</v>
      </c>
      <c r="D62" s="3">
        <v>45541</v>
      </c>
      <c r="E62" s="25">
        <v>17</v>
      </c>
      <c r="F62" s="25">
        <v>18</v>
      </c>
      <c r="G62" s="25">
        <v>17</v>
      </c>
      <c r="H62" s="25">
        <v>18</v>
      </c>
      <c r="I62">
        <v>712</v>
      </c>
      <c r="J62">
        <v>17309</v>
      </c>
      <c r="FB62">
        <v>0</v>
      </c>
      <c r="FC62">
        <v>0</v>
      </c>
    </row>
    <row r="63" spans="1:159" x14ac:dyDescent="0.25">
      <c r="A63" s="1" t="s">
        <v>40</v>
      </c>
      <c r="B63" s="3" t="s">
        <v>41</v>
      </c>
      <c r="C63" s="3" t="s">
        <v>74</v>
      </c>
      <c r="D63" s="3">
        <v>45558</v>
      </c>
      <c r="E63" s="25">
        <v>18</v>
      </c>
      <c r="F63" s="25">
        <v>20</v>
      </c>
      <c r="G63" s="25">
        <v>18</v>
      </c>
      <c r="H63" s="25">
        <v>20</v>
      </c>
      <c r="I63">
        <v>15446</v>
      </c>
      <c r="J63">
        <v>17248</v>
      </c>
      <c r="K63">
        <v>0.80528503656387296</v>
      </c>
      <c r="L63">
        <v>0.69947701692581099</v>
      </c>
      <c r="M63">
        <v>0.62208360433578402</v>
      </c>
      <c r="N63">
        <v>0.57652848958969105</v>
      </c>
      <c r="O63">
        <v>0.55957496166229204</v>
      </c>
      <c r="P63">
        <v>0.56534552574157704</v>
      </c>
      <c r="Q63">
        <v>0.59991794824600198</v>
      </c>
      <c r="R63">
        <v>0.58125883340835505</v>
      </c>
      <c r="S63">
        <v>0.49959746003150901</v>
      </c>
      <c r="T63">
        <v>0.512057185173034</v>
      </c>
      <c r="U63">
        <v>0.56071203947067205</v>
      </c>
      <c r="V63">
        <v>0.64724135398864702</v>
      </c>
      <c r="W63">
        <v>0.80386692285537698</v>
      </c>
      <c r="X63">
        <v>1.0315073728561399</v>
      </c>
      <c r="Y63">
        <v>1.2876565456390301</v>
      </c>
      <c r="Z63">
        <v>1.5992950201034499</v>
      </c>
      <c r="AA63">
        <v>1.90293288230895</v>
      </c>
      <c r="AB63">
        <v>2.11211729049682</v>
      </c>
      <c r="AC63">
        <v>2.1282265186309801</v>
      </c>
      <c r="AD63">
        <v>1.9504704475402801</v>
      </c>
      <c r="AE63">
        <v>1.78184497356414</v>
      </c>
      <c r="AF63">
        <v>1.5528823137283301</v>
      </c>
      <c r="AG63">
        <v>1.2934088706970199</v>
      </c>
      <c r="AH63">
        <v>1.0488654375076201</v>
      </c>
      <c r="AI63">
        <v>-7.17583671212196E-3</v>
      </c>
      <c r="AJ63">
        <v>-1.8806478008627801E-2</v>
      </c>
      <c r="AK63">
        <v>-1.43408169969916E-2</v>
      </c>
      <c r="AL63">
        <v>-6.2341066077351501E-3</v>
      </c>
      <c r="AM63">
        <v>-5.0668418407440099E-3</v>
      </c>
      <c r="AN63">
        <v>-7.9917833209037694E-3</v>
      </c>
      <c r="AO63">
        <v>3.06351954350247E-4</v>
      </c>
      <c r="AP63">
        <v>-3.2503711991012001E-3</v>
      </c>
      <c r="AQ63">
        <v>-1.4342133887112101E-2</v>
      </c>
      <c r="AR63">
        <v>-9.83451958745718E-3</v>
      </c>
      <c r="AS63">
        <v>-7.1654091589152804E-3</v>
      </c>
      <c r="AT63">
        <v>-1.9550686702132201E-2</v>
      </c>
      <c r="AU63">
        <v>-1.11177265644073E-2</v>
      </c>
      <c r="AV63">
        <v>9.4716493040323205E-3</v>
      </c>
      <c r="AW63">
        <v>1.91851798444986E-2</v>
      </c>
      <c r="AX63">
        <v>1.0100815445184701E-2</v>
      </c>
      <c r="AY63">
        <v>9.6626632148399895E-4</v>
      </c>
      <c r="AZ63">
        <v>6.73388391733169E-2</v>
      </c>
      <c r="BA63">
        <v>5.78821413218975E-2</v>
      </c>
      <c r="BB63">
        <v>6.04091538116335E-3</v>
      </c>
      <c r="BC63">
        <v>-7.7753938734531403E-2</v>
      </c>
      <c r="BD63">
        <v>-3.9198007434606497E-2</v>
      </c>
      <c r="BE63">
        <v>-1.3562315143644799E-2</v>
      </c>
      <c r="BF63">
        <v>-7.2859260253608201E-3</v>
      </c>
      <c r="BG63">
        <v>7.4080158956348801E-3</v>
      </c>
      <c r="BH63">
        <v>-5.3537599742412498E-3</v>
      </c>
      <c r="BI63">
        <v>-2.6369150727987198E-3</v>
      </c>
      <c r="BJ63">
        <v>4.2285057716071597E-3</v>
      </c>
      <c r="BK63">
        <v>4.18060319498181E-3</v>
      </c>
      <c r="BL63">
        <v>5.1078718388453104E-4</v>
      </c>
      <c r="BM63">
        <v>8.9352317154407501E-3</v>
      </c>
      <c r="BN63">
        <v>5.5830348283052401E-3</v>
      </c>
      <c r="BO63">
        <v>-4.8259883187711204E-3</v>
      </c>
      <c r="BP63">
        <v>7.5001484947278998E-4</v>
      </c>
      <c r="BQ63">
        <v>4.84534166753292E-3</v>
      </c>
      <c r="BR63">
        <v>-5.8678048662841303E-3</v>
      </c>
      <c r="BS63">
        <v>4.2032701894640897E-3</v>
      </c>
      <c r="BT63">
        <v>2.66042873263359E-2</v>
      </c>
      <c r="BU63">
        <v>3.7657469511032098E-2</v>
      </c>
      <c r="BV63">
        <v>2.9730224981903999E-2</v>
      </c>
      <c r="BW63">
        <v>2.1706877276301301E-2</v>
      </c>
      <c r="BX63">
        <v>8.8264092803001404E-2</v>
      </c>
      <c r="BY63">
        <v>7.8085377812385504E-2</v>
      </c>
      <c r="BZ63">
        <v>2.5023834779858499E-2</v>
      </c>
      <c r="CA63">
        <v>-5.8906629681587198E-2</v>
      </c>
      <c r="CB63">
        <v>-2.15815305709838E-2</v>
      </c>
      <c r="CC63">
        <v>2.5080705527216101E-3</v>
      </c>
      <c r="CD63">
        <v>7.3943701572716201E-3</v>
      </c>
      <c r="CE63" s="20">
        <v>2.19918694347143E-2</v>
      </c>
      <c r="CF63">
        <v>8.0989580601453694E-3</v>
      </c>
      <c r="CG63">
        <v>9.0669868513941695E-3</v>
      </c>
      <c r="CH63">
        <v>1.46911181509494E-2</v>
      </c>
      <c r="CI63">
        <v>1.34280482307076E-2</v>
      </c>
      <c r="CJ63">
        <v>9.0133585035800899E-3</v>
      </c>
      <c r="CK63">
        <v>1.7564112320542301E-2</v>
      </c>
      <c r="CL63">
        <v>1.4416441321372901E-2</v>
      </c>
      <c r="CM63">
        <v>4.6901572495698903E-3</v>
      </c>
      <c r="CN63">
        <v>1.13345496356487E-2</v>
      </c>
      <c r="CO63">
        <v>1.68560929596424E-2</v>
      </c>
      <c r="CP63">
        <v>7.8150760382413795E-3</v>
      </c>
      <c r="CQ63">
        <v>1.9524266943335498E-2</v>
      </c>
      <c r="CR63">
        <v>4.3736923485994297E-2</v>
      </c>
      <c r="CS63">
        <v>5.6129757314920398E-2</v>
      </c>
      <c r="CT63">
        <v>4.9359634518623297E-2</v>
      </c>
      <c r="CU63">
        <v>4.2447488754987703E-2</v>
      </c>
      <c r="CV63">
        <v>0.10918934643268501</v>
      </c>
      <c r="CW63">
        <v>9.8288610577583299E-2</v>
      </c>
      <c r="CX63">
        <v>4.4006753712892498E-2</v>
      </c>
      <c r="CY63">
        <v>-4.0059316903352703E-2</v>
      </c>
      <c r="CZ63">
        <v>-3.9650546386837899E-3</v>
      </c>
      <c r="DA63">
        <v>1.8578456714749302E-2</v>
      </c>
      <c r="DB63">
        <v>2.2074665874242699E-2</v>
      </c>
      <c r="DC63">
        <v>8.8663529604673299E-3</v>
      </c>
      <c r="DD63">
        <v>8.1786718219518592E-3</v>
      </c>
      <c r="DE63">
        <v>7.1154669858515202E-3</v>
      </c>
      <c r="DF63">
        <v>6.3608167693018896E-3</v>
      </c>
      <c r="DG63">
        <v>5.62204746529459E-3</v>
      </c>
      <c r="DH63">
        <v>5.1691960543394002E-3</v>
      </c>
      <c r="DI63">
        <v>5.2459863945841703E-3</v>
      </c>
      <c r="DJ63">
        <v>5.3703295998275202E-3</v>
      </c>
      <c r="DK63">
        <v>5.7854056358337402E-3</v>
      </c>
      <c r="DL63">
        <v>6.4349402673542404E-3</v>
      </c>
      <c r="DM63">
        <v>7.3020178824663102E-3</v>
      </c>
      <c r="DN63">
        <v>8.3186011761426908E-3</v>
      </c>
      <c r="DO63">
        <v>9.3145044520497305E-3</v>
      </c>
      <c r="DP63">
        <v>1.0415904223918899E-2</v>
      </c>
      <c r="DQ63">
        <v>1.12303541973233E-2</v>
      </c>
      <c r="DR63">
        <v>1.19338333606719E-2</v>
      </c>
      <c r="DS63">
        <v>1.26093961298465E-2</v>
      </c>
      <c r="DT63">
        <v>1.27216512337327E-2</v>
      </c>
      <c r="DU63">
        <v>1.2282695621251999E-2</v>
      </c>
      <c r="DV63">
        <v>1.1540795676410099E-2</v>
      </c>
      <c r="DW63">
        <v>1.14583522081375E-2</v>
      </c>
      <c r="DX63">
        <v>1.07100568711757E-2</v>
      </c>
      <c r="DY63">
        <v>9.7701009362936003E-3</v>
      </c>
      <c r="DZ63">
        <v>8.9249862357974E-3</v>
      </c>
      <c r="EA63">
        <v>70.521347045898395</v>
      </c>
      <c r="EB63">
        <v>69.233024597167898</v>
      </c>
      <c r="EC63">
        <v>67.500404357910099</v>
      </c>
      <c r="ED63">
        <v>66.233703613281193</v>
      </c>
      <c r="EE63">
        <v>65.198989868164006</v>
      </c>
      <c r="EF63">
        <v>64.150772094726506</v>
      </c>
      <c r="EG63">
        <v>63.858085632324197</v>
      </c>
      <c r="EH63">
        <v>66.102867126464801</v>
      </c>
      <c r="EI63">
        <v>71.966239929199205</v>
      </c>
      <c r="EJ63">
        <v>76.9124755859375</v>
      </c>
      <c r="EK63">
        <v>82.557106018066406</v>
      </c>
      <c r="EL63">
        <v>86.724700927734304</v>
      </c>
      <c r="EM63">
        <v>90.274749755859304</v>
      </c>
      <c r="EN63">
        <v>92.775489807128906</v>
      </c>
      <c r="EO63">
        <v>94.576904296875</v>
      </c>
      <c r="EP63">
        <v>95.889167785644503</v>
      </c>
      <c r="EQ63">
        <v>96.256935119628906</v>
      </c>
      <c r="ER63">
        <v>95.230796813964801</v>
      </c>
      <c r="ES63">
        <v>91.548027038574205</v>
      </c>
      <c r="ET63">
        <v>86.701011657714801</v>
      </c>
      <c r="EU63">
        <v>83.639396667480398</v>
      </c>
      <c r="EV63">
        <v>81.039436340332003</v>
      </c>
      <c r="EW63">
        <v>77.478263854980398</v>
      </c>
      <c r="EX63">
        <v>76.561805725097599</v>
      </c>
      <c r="EY63">
        <v>9.3086898326873696E-2</v>
      </c>
      <c r="EZ63">
        <v>7.0387418381869698E-3</v>
      </c>
      <c r="FA63">
        <v>7.0387418381869698E-3</v>
      </c>
      <c r="FB63">
        <v>0</v>
      </c>
      <c r="FC63">
        <v>0</v>
      </c>
    </row>
    <row r="64" spans="1:159" x14ac:dyDescent="0.25">
      <c r="A64" s="1" t="s">
        <v>40</v>
      </c>
      <c r="B64" s="3" t="s">
        <v>41</v>
      </c>
      <c r="C64" s="3" t="s">
        <v>74</v>
      </c>
      <c r="D64" s="3">
        <v>45559</v>
      </c>
      <c r="E64" s="25">
        <v>19</v>
      </c>
      <c r="F64" s="25">
        <v>20</v>
      </c>
      <c r="G64" s="25">
        <v>19</v>
      </c>
      <c r="H64" s="25">
        <v>20</v>
      </c>
      <c r="I64">
        <v>971</v>
      </c>
      <c r="J64">
        <v>17247</v>
      </c>
      <c r="EG64" s="20"/>
      <c r="FB64">
        <v>0</v>
      </c>
      <c r="FC64">
        <v>0</v>
      </c>
    </row>
    <row r="65" spans="1:159" x14ac:dyDescent="0.25">
      <c r="A65" s="1" t="s">
        <v>40</v>
      </c>
      <c r="B65" s="3" t="s">
        <v>41</v>
      </c>
      <c r="C65" s="3" t="s">
        <v>74</v>
      </c>
      <c r="D65" s="3">
        <v>45566</v>
      </c>
      <c r="E65" s="25">
        <v>17</v>
      </c>
      <c r="F65" s="25">
        <v>20</v>
      </c>
      <c r="G65" s="25">
        <v>19</v>
      </c>
      <c r="H65" s="25">
        <v>17</v>
      </c>
      <c r="I65">
        <v>3107</v>
      </c>
      <c r="J65">
        <v>17224</v>
      </c>
      <c r="FB65">
        <v>0</v>
      </c>
      <c r="FC65">
        <v>0</v>
      </c>
    </row>
    <row r="66" spans="1:159" x14ac:dyDescent="0.25">
      <c r="A66" s="1" t="s">
        <v>40</v>
      </c>
      <c r="B66" s="3" t="s">
        <v>41</v>
      </c>
      <c r="C66" s="3" t="s">
        <v>74</v>
      </c>
      <c r="D66" s="3">
        <v>45567</v>
      </c>
      <c r="E66" s="25">
        <v>18</v>
      </c>
      <c r="F66" s="25">
        <v>20</v>
      </c>
      <c r="G66" s="25">
        <v>18</v>
      </c>
      <c r="H66" s="25">
        <v>20</v>
      </c>
      <c r="I66">
        <v>15318</v>
      </c>
      <c r="J66">
        <v>17220</v>
      </c>
      <c r="K66">
        <v>0.89722603559493996</v>
      </c>
      <c r="L66">
        <v>0.76945650577545099</v>
      </c>
      <c r="M66">
        <v>0.69303780794143599</v>
      </c>
      <c r="N66">
        <v>0.63690626621246305</v>
      </c>
      <c r="O66">
        <v>0.60503065586089999</v>
      </c>
      <c r="P66">
        <v>0.60666787624359098</v>
      </c>
      <c r="Q66">
        <v>0.62734478712081898</v>
      </c>
      <c r="R66">
        <v>0.61496120691299405</v>
      </c>
      <c r="S66">
        <v>0.53988671302795399</v>
      </c>
      <c r="T66">
        <v>0.55865007638931197</v>
      </c>
      <c r="U66">
        <v>0.635822534561157</v>
      </c>
      <c r="V66">
        <v>0.775573790073394</v>
      </c>
      <c r="W66">
        <v>0.99764233827590898</v>
      </c>
      <c r="X66">
        <v>1.3012669086456199</v>
      </c>
      <c r="Y66">
        <v>1.6463000774383501</v>
      </c>
      <c r="Z66">
        <v>1.99791300296783</v>
      </c>
      <c r="AA66">
        <v>2.32766366004943</v>
      </c>
      <c r="AB66">
        <v>2.5291013717651301</v>
      </c>
      <c r="AC66">
        <v>2.4344813823699898</v>
      </c>
      <c r="AD66">
        <v>2.17418980598449</v>
      </c>
      <c r="AE66">
        <v>1.96268570423126</v>
      </c>
      <c r="AF66">
        <v>1.6841784715652399</v>
      </c>
      <c r="AG66">
        <v>1.3886252641677801</v>
      </c>
      <c r="AH66">
        <v>1.11465263366699</v>
      </c>
      <c r="AI66">
        <v>1.60883908392861E-4</v>
      </c>
      <c r="AJ66">
        <v>-6.9113308563828399E-3</v>
      </c>
      <c r="AK66">
        <v>2.80877575278282E-4</v>
      </c>
      <c r="AL66">
        <v>-2.9480570810846898E-4</v>
      </c>
      <c r="AM66">
        <v>-5.31445583328604E-3</v>
      </c>
      <c r="AN66">
        <v>-3.6528615746647098E-3</v>
      </c>
      <c r="AO66">
        <v>-2.5184147525578698E-3</v>
      </c>
      <c r="AP66">
        <v>-1.24693131074309E-2</v>
      </c>
      <c r="AQ66">
        <v>-1.5466136857867199E-2</v>
      </c>
      <c r="AR66">
        <v>-9.6214115619659406E-3</v>
      </c>
      <c r="AS66">
        <v>-6.7299995571374798E-3</v>
      </c>
      <c r="AT66">
        <v>-9.9452352151274594E-3</v>
      </c>
      <c r="AU66">
        <v>-2.6491729542613002E-2</v>
      </c>
      <c r="AV66">
        <v>-5.7589210337027897E-4</v>
      </c>
      <c r="AW66">
        <v>-8.1858681514859095E-3</v>
      </c>
      <c r="AX66">
        <v>-3.6033574491739197E-2</v>
      </c>
      <c r="AY66">
        <v>-2.6842674240469901E-2</v>
      </c>
      <c r="AZ66">
        <v>9.0894430875778101E-2</v>
      </c>
      <c r="BA66">
        <v>9.0436302125453893E-2</v>
      </c>
      <c r="BB66">
        <v>2.3269159719347898E-2</v>
      </c>
      <c r="BC66">
        <v>-5.6851100176572703E-2</v>
      </c>
      <c r="BD66">
        <v>-4.1984230279922402E-2</v>
      </c>
      <c r="BE66">
        <v>-1.5462168492376799E-2</v>
      </c>
      <c r="BF66">
        <v>-1.78177803754806E-2</v>
      </c>
      <c r="BG66">
        <v>1.4378720894455899E-2</v>
      </c>
      <c r="BH66">
        <v>5.7528493925929E-3</v>
      </c>
      <c r="BI66">
        <v>1.16899656131863E-2</v>
      </c>
      <c r="BJ66" s="20">
        <v>9.9123949185013702E-3</v>
      </c>
      <c r="BK66">
        <v>3.7480886094272102E-3</v>
      </c>
      <c r="BL66">
        <v>4.7505884431302504E-3</v>
      </c>
      <c r="BM66">
        <v>5.7022050023078901E-3</v>
      </c>
      <c r="BN66">
        <v>-3.72291333042085E-3</v>
      </c>
      <c r="BO66">
        <v>-6.1129219830036103E-3</v>
      </c>
      <c r="BP66">
        <v>9.1919297119602496E-4</v>
      </c>
      <c r="BQ66">
        <v>5.3381524048745597E-3</v>
      </c>
      <c r="BR66">
        <v>3.8649542257189699E-3</v>
      </c>
      <c r="BS66">
        <v>-1.02559654042124E-2</v>
      </c>
      <c r="BT66">
        <v>1.7437664791941601E-2</v>
      </c>
      <c r="BU66">
        <v>1.1520812287926599E-2</v>
      </c>
      <c r="BV66">
        <v>-1.5448464080691299E-2</v>
      </c>
      <c r="BW66">
        <v>-5.5171288549900003E-3</v>
      </c>
      <c r="BX66">
        <v>0.11240268498659101</v>
      </c>
      <c r="BY66">
        <v>0.11066944897174801</v>
      </c>
      <c r="BZ66">
        <v>4.2469732463359798E-2</v>
      </c>
      <c r="CA66">
        <v>-3.7919670343398999E-2</v>
      </c>
      <c r="CB66">
        <v>-2.4232223629951401E-2</v>
      </c>
      <c r="CC66">
        <v>7.9478602856397596E-4</v>
      </c>
      <c r="CD66">
        <v>-3.0005855951458198E-3</v>
      </c>
      <c r="CE66">
        <v>2.85965576767921E-2</v>
      </c>
      <c r="CF66">
        <v>1.8417030572891201E-2</v>
      </c>
      <c r="CG66">
        <v>2.3099053651094398E-2</v>
      </c>
      <c r="CH66">
        <v>2.0119596272706899E-2</v>
      </c>
      <c r="CI66">
        <v>1.2810633517801699E-2</v>
      </c>
      <c r="CJ66">
        <v>1.31540382280945E-2</v>
      </c>
      <c r="CK66">
        <v>1.3922824524343E-2</v>
      </c>
      <c r="CL66">
        <v>5.0234859809279398E-3</v>
      </c>
      <c r="CM66">
        <v>3.2402924261987201E-3</v>
      </c>
      <c r="CN66">
        <v>1.14597976207733E-2</v>
      </c>
      <c r="CO66">
        <v>1.74063052982091E-2</v>
      </c>
      <c r="CP66">
        <v>1.7675142735242799E-2</v>
      </c>
      <c r="CQ66">
        <v>5.9797987341880703E-3</v>
      </c>
      <c r="CR66">
        <v>3.5451222211122499E-2</v>
      </c>
      <c r="CS66">
        <v>3.1227493658661801E-2</v>
      </c>
      <c r="CT66">
        <v>5.1366463303565901E-3</v>
      </c>
      <c r="CU66">
        <v>1.5808416530489901E-2</v>
      </c>
      <c r="CV66">
        <v>0.13391093909740401</v>
      </c>
      <c r="CW66">
        <v>0.13090260326862299</v>
      </c>
      <c r="CX66">
        <v>6.16703033447265E-2</v>
      </c>
      <c r="CY66">
        <v>-1.8988238647580102E-2</v>
      </c>
      <c r="CZ66">
        <v>-6.4802183769643298E-3</v>
      </c>
      <c r="DA66">
        <v>1.70517414808273E-2</v>
      </c>
      <c r="DB66">
        <v>1.1816609650850201E-2</v>
      </c>
      <c r="DC66">
        <v>8.6438311263918807E-3</v>
      </c>
      <c r="DD66">
        <v>7.6992749236524096E-3</v>
      </c>
      <c r="DE66" s="20">
        <v>6.9362330250442002E-3</v>
      </c>
      <c r="DF66">
        <v>6.20553735643625E-3</v>
      </c>
      <c r="DG66">
        <v>5.5096358992159297E-3</v>
      </c>
      <c r="DH66">
        <v>5.10893482714891E-3</v>
      </c>
      <c r="DI66">
        <v>4.9977819435298399E-3</v>
      </c>
      <c r="DJ66">
        <v>5.3174332715570901E-3</v>
      </c>
      <c r="DK66">
        <v>5.68635063245892E-3</v>
      </c>
      <c r="DL66">
        <v>6.4082327298820001E-3</v>
      </c>
      <c r="DM66">
        <v>7.3369154706597302E-3</v>
      </c>
      <c r="DN66">
        <v>8.3959987387061102E-3</v>
      </c>
      <c r="DO66">
        <v>9.87064372748136E-3</v>
      </c>
      <c r="DP66">
        <v>1.0951464995741801E-2</v>
      </c>
      <c r="DQ66">
        <v>1.1980811133980701E-2</v>
      </c>
      <c r="DR66">
        <v>1.2514858506619901E-2</v>
      </c>
      <c r="DS66">
        <v>1.29650114104151E-2</v>
      </c>
      <c r="DT66">
        <v>1.3076089322566899E-2</v>
      </c>
      <c r="DU66">
        <v>1.23008815571665E-2</v>
      </c>
      <c r="DV66">
        <v>1.16731189191341E-2</v>
      </c>
      <c r="DW66">
        <v>1.15094929933547E-2</v>
      </c>
      <c r="DX66">
        <v>1.07924528419971E-2</v>
      </c>
      <c r="DY66">
        <v>9.8835267126560194E-3</v>
      </c>
      <c r="DZ66">
        <v>9.0082148090004904E-3</v>
      </c>
      <c r="EA66">
        <v>74.506721496582003</v>
      </c>
      <c r="EB66">
        <v>72.999229431152301</v>
      </c>
      <c r="EC66">
        <v>71.805206298828097</v>
      </c>
      <c r="ED66">
        <v>70.887008666992102</v>
      </c>
      <c r="EE66">
        <v>70.1336669921875</v>
      </c>
      <c r="EF66">
        <v>68.540946960449205</v>
      </c>
      <c r="EG66">
        <v>68.108406066894503</v>
      </c>
      <c r="EH66">
        <v>70.204193115234304</v>
      </c>
      <c r="EI66">
        <v>75.137504577636705</v>
      </c>
      <c r="EJ66">
        <v>81.444023132324205</v>
      </c>
      <c r="EK66">
        <v>87.079452514648395</v>
      </c>
      <c r="EL66">
        <v>91.686683654785099</v>
      </c>
      <c r="EM66">
        <v>95.138618469238196</v>
      </c>
      <c r="EN66">
        <v>98.284988403320298</v>
      </c>
      <c r="EO66">
        <v>99.521560668945298</v>
      </c>
      <c r="EP66">
        <v>101.17831420898401</v>
      </c>
      <c r="EQ66">
        <v>100.754821777343</v>
      </c>
      <c r="ER66">
        <v>98.876953125</v>
      </c>
      <c r="ES66">
        <v>93.818542480468693</v>
      </c>
      <c r="ET66">
        <v>88.587753295898395</v>
      </c>
      <c r="EU66">
        <v>85.115669250488196</v>
      </c>
      <c r="EV66">
        <v>81.833320617675696</v>
      </c>
      <c r="EW66">
        <v>79.322418212890597</v>
      </c>
      <c r="EX66">
        <v>76.818275451660099</v>
      </c>
      <c r="EY66">
        <v>9.3181289732456193E-2</v>
      </c>
      <c r="EZ66">
        <v>7.1379854343831496E-3</v>
      </c>
      <c r="FA66">
        <v>7.1379854343831496E-3</v>
      </c>
      <c r="FB66">
        <v>0</v>
      </c>
      <c r="FC66">
        <v>0</v>
      </c>
    </row>
    <row r="67" spans="1:159" x14ac:dyDescent="0.25">
      <c r="A67" s="1" t="s">
        <v>40</v>
      </c>
      <c r="B67" s="3" t="s">
        <v>41</v>
      </c>
      <c r="C67" s="3" t="s">
        <v>74</v>
      </c>
      <c r="D67" s="3">
        <v>45568</v>
      </c>
      <c r="E67" s="25">
        <v>17</v>
      </c>
      <c r="F67" s="25">
        <v>18</v>
      </c>
      <c r="G67" s="25">
        <v>17</v>
      </c>
      <c r="H67" s="25">
        <v>18</v>
      </c>
      <c r="I67">
        <v>971</v>
      </c>
      <c r="J67">
        <v>17216</v>
      </c>
      <c r="CS67" s="20"/>
      <c r="FB67">
        <v>0</v>
      </c>
      <c r="FC67">
        <v>0</v>
      </c>
    </row>
    <row r="68" spans="1:159" x14ac:dyDescent="0.25">
      <c r="A68" s="1" t="s">
        <v>40</v>
      </c>
      <c r="B68" s="3" t="s">
        <v>41</v>
      </c>
      <c r="C68" s="3" t="s">
        <v>74</v>
      </c>
      <c r="D68" s="3">
        <v>45570</v>
      </c>
      <c r="E68" s="25">
        <v>17</v>
      </c>
      <c r="F68" s="25">
        <v>20</v>
      </c>
      <c r="G68" s="25">
        <v>19</v>
      </c>
      <c r="H68" s="25">
        <v>18</v>
      </c>
      <c r="I68">
        <v>605</v>
      </c>
      <c r="J68">
        <v>17212</v>
      </c>
      <c r="FB68">
        <v>0</v>
      </c>
      <c r="FC68">
        <v>0</v>
      </c>
    </row>
    <row r="69" spans="1:159" x14ac:dyDescent="0.25">
      <c r="A69" s="1" t="s">
        <v>40</v>
      </c>
      <c r="B69" s="3" t="s">
        <v>41</v>
      </c>
      <c r="C69" s="3" t="s">
        <v>74</v>
      </c>
      <c r="D69" s="3">
        <v>45571</v>
      </c>
      <c r="E69" s="25">
        <v>17</v>
      </c>
      <c r="F69" s="25">
        <v>20</v>
      </c>
      <c r="G69" s="25">
        <v>19</v>
      </c>
      <c r="H69" s="25">
        <v>18</v>
      </c>
      <c r="I69">
        <v>605</v>
      </c>
      <c r="J69">
        <v>17212</v>
      </c>
      <c r="FB69">
        <v>0</v>
      </c>
      <c r="FC69">
        <v>0</v>
      </c>
    </row>
    <row r="70" spans="1:159" x14ac:dyDescent="0.25">
      <c r="A70" s="1" t="s">
        <v>40</v>
      </c>
      <c r="B70" s="3" t="s">
        <v>41</v>
      </c>
      <c r="C70" s="3" t="s">
        <v>83</v>
      </c>
      <c r="D70" s="3">
        <v>45475</v>
      </c>
      <c r="E70" s="25">
        <v>17</v>
      </c>
      <c r="F70" s="25">
        <v>20</v>
      </c>
      <c r="G70" s="25">
        <v>19</v>
      </c>
      <c r="H70" s="25">
        <v>18</v>
      </c>
      <c r="I70">
        <v>14678</v>
      </c>
      <c r="J70">
        <v>51087</v>
      </c>
      <c r="FB70">
        <v>0</v>
      </c>
      <c r="FC70">
        <v>0</v>
      </c>
    </row>
    <row r="71" spans="1:159" x14ac:dyDescent="0.25">
      <c r="A71" s="1" t="s">
        <v>40</v>
      </c>
      <c r="B71" s="3" t="s">
        <v>41</v>
      </c>
      <c r="C71" s="3" t="s">
        <v>83</v>
      </c>
      <c r="D71" s="3">
        <v>45476</v>
      </c>
      <c r="E71" s="25">
        <v>17</v>
      </c>
      <c r="F71" s="25">
        <v>20</v>
      </c>
      <c r="G71" s="25">
        <v>19</v>
      </c>
      <c r="H71" s="25">
        <v>18</v>
      </c>
      <c r="I71">
        <v>22374</v>
      </c>
      <c r="J71">
        <v>51082</v>
      </c>
      <c r="FB71">
        <v>0</v>
      </c>
      <c r="FC71">
        <v>0</v>
      </c>
    </row>
    <row r="72" spans="1:159" x14ac:dyDescent="0.25">
      <c r="A72" s="1" t="s">
        <v>40</v>
      </c>
      <c r="B72" s="3" t="s">
        <v>41</v>
      </c>
      <c r="C72" s="3" t="s">
        <v>83</v>
      </c>
      <c r="D72" s="3">
        <v>45478</v>
      </c>
      <c r="E72" s="25">
        <v>17</v>
      </c>
      <c r="F72" s="25">
        <v>20</v>
      </c>
      <c r="G72" s="25">
        <v>19</v>
      </c>
      <c r="H72" s="25">
        <v>18</v>
      </c>
      <c r="I72">
        <v>33298</v>
      </c>
      <c r="J72">
        <v>55043</v>
      </c>
      <c r="FB72">
        <v>0</v>
      </c>
      <c r="FC72">
        <v>0</v>
      </c>
    </row>
    <row r="73" spans="1:159" x14ac:dyDescent="0.25">
      <c r="A73" t="s">
        <v>40</v>
      </c>
      <c r="B73" t="s">
        <v>41</v>
      </c>
      <c r="C73" t="s">
        <v>83</v>
      </c>
      <c r="D73" s="3">
        <v>45479</v>
      </c>
      <c r="E73" s="25">
        <v>17</v>
      </c>
      <c r="F73" s="25">
        <v>20</v>
      </c>
      <c r="G73" s="25">
        <v>19</v>
      </c>
      <c r="H73" s="25">
        <v>18</v>
      </c>
      <c r="I73">
        <v>30738</v>
      </c>
      <c r="J73">
        <v>50955</v>
      </c>
      <c r="FB73">
        <v>0</v>
      </c>
      <c r="FC73">
        <v>0</v>
      </c>
    </row>
    <row r="74" spans="1:159" x14ac:dyDescent="0.25">
      <c r="A74" t="s">
        <v>40</v>
      </c>
      <c r="B74" t="s">
        <v>41</v>
      </c>
      <c r="C74" t="s">
        <v>83</v>
      </c>
      <c r="D74" s="3">
        <v>45484</v>
      </c>
      <c r="E74" s="25">
        <v>17</v>
      </c>
      <c r="F74" s="25">
        <v>20</v>
      </c>
      <c r="G74" s="25">
        <v>19</v>
      </c>
      <c r="H74" s="25">
        <v>18</v>
      </c>
      <c r="I74">
        <v>30706</v>
      </c>
      <c r="J74">
        <v>50888</v>
      </c>
      <c r="FB74">
        <v>0</v>
      </c>
      <c r="FC74">
        <v>0</v>
      </c>
    </row>
    <row r="75" spans="1:159" x14ac:dyDescent="0.25">
      <c r="A75" t="s">
        <v>40</v>
      </c>
      <c r="B75" t="s">
        <v>41</v>
      </c>
      <c r="C75" t="s">
        <v>83</v>
      </c>
      <c r="D75" s="3">
        <v>45485</v>
      </c>
      <c r="F75" s="25"/>
      <c r="G75" s="25"/>
      <c r="H75" s="25"/>
      <c r="FB75">
        <v>0</v>
      </c>
      <c r="FC75">
        <v>1</v>
      </c>
    </row>
    <row r="76" spans="1:159" x14ac:dyDescent="0.25">
      <c r="A76" t="s">
        <v>40</v>
      </c>
      <c r="B76" t="s">
        <v>41</v>
      </c>
      <c r="C76" t="s">
        <v>83</v>
      </c>
      <c r="D76" s="3">
        <v>45496</v>
      </c>
      <c r="E76" s="25">
        <v>16</v>
      </c>
      <c r="F76" s="25">
        <v>19</v>
      </c>
      <c r="G76" s="25">
        <v>18</v>
      </c>
      <c r="H76" s="25">
        <v>17</v>
      </c>
      <c r="I76">
        <v>23494</v>
      </c>
      <c r="J76">
        <v>50722</v>
      </c>
      <c r="FB76">
        <v>0</v>
      </c>
      <c r="FC76">
        <v>0</v>
      </c>
    </row>
    <row r="77" spans="1:159" x14ac:dyDescent="0.25">
      <c r="A77" t="s">
        <v>40</v>
      </c>
      <c r="B77" t="s">
        <v>41</v>
      </c>
      <c r="C77" t="s">
        <v>83</v>
      </c>
      <c r="D77" s="3">
        <v>45539</v>
      </c>
      <c r="E77" s="25">
        <v>19</v>
      </c>
      <c r="F77" s="25">
        <v>20</v>
      </c>
      <c r="G77" s="25">
        <v>19</v>
      </c>
      <c r="H77" s="25">
        <v>20</v>
      </c>
      <c r="I77">
        <v>1034</v>
      </c>
      <c r="J77">
        <v>50168</v>
      </c>
      <c r="FB77">
        <v>0</v>
      </c>
      <c r="FC77">
        <v>0</v>
      </c>
    </row>
    <row r="78" spans="1:159" x14ac:dyDescent="0.25">
      <c r="A78" t="s">
        <v>40</v>
      </c>
      <c r="B78" t="s">
        <v>41</v>
      </c>
      <c r="C78" t="s">
        <v>83</v>
      </c>
      <c r="D78" s="3">
        <v>45540</v>
      </c>
      <c r="E78" s="25">
        <v>17</v>
      </c>
      <c r="F78" s="25">
        <v>20</v>
      </c>
      <c r="G78" s="25">
        <v>19</v>
      </c>
      <c r="H78" s="25">
        <v>18</v>
      </c>
      <c r="I78">
        <v>19693</v>
      </c>
      <c r="J78">
        <v>50165</v>
      </c>
      <c r="FB78">
        <v>0</v>
      </c>
      <c r="FC78">
        <v>0</v>
      </c>
    </row>
    <row r="79" spans="1:159" x14ac:dyDescent="0.25">
      <c r="A79" t="s">
        <v>40</v>
      </c>
      <c r="B79" t="s">
        <v>41</v>
      </c>
      <c r="C79" t="s">
        <v>83</v>
      </c>
      <c r="D79" s="3">
        <v>45541</v>
      </c>
      <c r="E79" s="25">
        <v>17</v>
      </c>
      <c r="F79" s="25">
        <v>18</v>
      </c>
      <c r="G79" s="25">
        <v>17</v>
      </c>
      <c r="H79" s="25">
        <v>18</v>
      </c>
      <c r="I79">
        <v>3248</v>
      </c>
      <c r="J79">
        <v>54130</v>
      </c>
      <c r="BQ79" s="20"/>
      <c r="CO79" s="20"/>
      <c r="FB79">
        <v>0</v>
      </c>
      <c r="FC79">
        <v>0</v>
      </c>
    </row>
    <row r="80" spans="1:159" x14ac:dyDescent="0.25">
      <c r="A80" t="s">
        <v>40</v>
      </c>
      <c r="B80" t="s">
        <v>41</v>
      </c>
      <c r="C80" t="s">
        <v>83</v>
      </c>
      <c r="D80" s="3">
        <v>45558</v>
      </c>
      <c r="E80" s="25">
        <v>18</v>
      </c>
      <c r="F80" s="25">
        <v>20</v>
      </c>
      <c r="G80" s="25">
        <v>18</v>
      </c>
      <c r="H80" s="25">
        <v>20</v>
      </c>
      <c r="I80">
        <v>47817</v>
      </c>
      <c r="J80">
        <v>53950</v>
      </c>
      <c r="K80">
        <v>0.84532696008682195</v>
      </c>
      <c r="L80">
        <v>0.752935171127319</v>
      </c>
      <c r="M80">
        <v>0.68351411819457997</v>
      </c>
      <c r="N80">
        <v>0.63397514820098799</v>
      </c>
      <c r="O80">
        <v>0.613322913646697</v>
      </c>
      <c r="P80">
        <v>0.62412762641906705</v>
      </c>
      <c r="Q80">
        <v>0.67609512805938698</v>
      </c>
      <c r="R80">
        <v>0.67105519771575906</v>
      </c>
      <c r="S80">
        <v>0.55604827404022195</v>
      </c>
      <c r="T80">
        <v>0.51762986183166504</v>
      </c>
      <c r="U80">
        <v>0.52538818120956399</v>
      </c>
      <c r="V80">
        <v>0.56282138824462802</v>
      </c>
      <c r="W80">
        <v>0.64417392015457098</v>
      </c>
      <c r="X80">
        <v>0.77835768461227395</v>
      </c>
      <c r="Y80">
        <v>0.97604042291641202</v>
      </c>
      <c r="Z80">
        <v>1.2592734098434399</v>
      </c>
      <c r="AA80">
        <v>1.5953514575958201</v>
      </c>
      <c r="AB80">
        <v>1.9084656238555899</v>
      </c>
      <c r="AC80">
        <v>2.03204894065856</v>
      </c>
      <c r="AD80">
        <v>1.88897216320037</v>
      </c>
      <c r="AE80">
        <v>1.71824407577514</v>
      </c>
      <c r="AF80">
        <v>1.52813100814819</v>
      </c>
      <c r="AG80">
        <v>1.2869888544082599</v>
      </c>
      <c r="AH80">
        <v>1.05932557582855</v>
      </c>
      <c r="AI80">
        <v>-1.0406455956399401E-2</v>
      </c>
      <c r="AJ80">
        <v>-1.35823711752891E-2</v>
      </c>
      <c r="AK80">
        <v>-7.1976901963353096E-3</v>
      </c>
      <c r="AL80">
        <v>-7.28119723498821E-3</v>
      </c>
      <c r="AM80">
        <v>-3.2863290980458199E-3</v>
      </c>
      <c r="AN80">
        <v>-1.58706365618854E-3</v>
      </c>
      <c r="AO80">
        <v>-7.9227425158023802E-4</v>
      </c>
      <c r="AP80">
        <v>3.7403190508484801E-3</v>
      </c>
      <c r="AQ80">
        <v>-2.8155455365776998E-3</v>
      </c>
      <c r="AR80">
        <v>-3.0528812203556199E-3</v>
      </c>
      <c r="AS80">
        <v>-1.5741990646347399E-3</v>
      </c>
      <c r="AT80">
        <v>-5.7720476761460304E-3</v>
      </c>
      <c r="AU80">
        <v>-3.6821989342570301E-3</v>
      </c>
      <c r="AV80">
        <v>2.4428619071841201E-3</v>
      </c>
      <c r="AW80">
        <v>1.34036373347043E-2</v>
      </c>
      <c r="AX80">
        <v>2.2096931934356599E-2</v>
      </c>
      <c r="AY80">
        <v>2.5780439376830999E-2</v>
      </c>
      <c r="AZ80">
        <v>0.11043114960193599</v>
      </c>
      <c r="BA80">
        <v>9.8016977310180595E-2</v>
      </c>
      <c r="BB80">
        <v>4.5637574046850198E-2</v>
      </c>
      <c r="BC80">
        <v>-5.74699118733406E-2</v>
      </c>
      <c r="BD80">
        <v>-2.7303572744131002E-2</v>
      </c>
      <c r="BE80">
        <v>-6.0063055716454896E-3</v>
      </c>
      <c r="BF80">
        <v>-3.5436688922345599E-3</v>
      </c>
      <c r="BG80">
        <v>-6.0293776914477305E-4</v>
      </c>
      <c r="BH80">
        <v>-4.1519086807966198E-3</v>
      </c>
      <c r="BI80">
        <v>1.22198392637073E-3</v>
      </c>
      <c r="BJ80">
        <v>2.48025695327669E-4</v>
      </c>
      <c r="BK80">
        <v>3.2078269869089101E-3</v>
      </c>
      <c r="BL80">
        <v>4.0185279212892003E-3</v>
      </c>
      <c r="BM80">
        <v>4.5517385005950902E-3</v>
      </c>
      <c r="BN80">
        <v>9.1804228723049094E-3</v>
      </c>
      <c r="BO80">
        <v>2.95163202099502E-3</v>
      </c>
      <c r="BP80">
        <v>3.0908971093595002E-3</v>
      </c>
      <c r="BQ80">
        <v>5.0767511129379203E-3</v>
      </c>
      <c r="BR80">
        <v>1.3597548240795699E-3</v>
      </c>
      <c r="BS80">
        <v>4.1478849016129901E-3</v>
      </c>
      <c r="BT80">
        <v>1.12633211538195E-2</v>
      </c>
      <c r="BU80">
        <v>2.3161716759204799E-2</v>
      </c>
      <c r="BV80">
        <v>3.2809320837259202E-2</v>
      </c>
      <c r="BW80">
        <v>3.7518724799156099E-2</v>
      </c>
      <c r="BX80">
        <v>0.122668251395225</v>
      </c>
      <c r="BY80">
        <v>0.11001159995794201</v>
      </c>
      <c r="BZ80">
        <v>5.6733325123786899E-2</v>
      </c>
      <c r="CA80">
        <v>-4.6581313014030401E-2</v>
      </c>
      <c r="CB80">
        <v>-1.6869587823748498E-2</v>
      </c>
      <c r="CC80">
        <v>3.7675227504223498E-3</v>
      </c>
      <c r="CD80">
        <v>5.4069114848971297E-3</v>
      </c>
      <c r="CE80">
        <v>9.2005804181098903E-3</v>
      </c>
      <c r="CF80">
        <v>5.2785538136958998E-3</v>
      </c>
      <c r="CG80">
        <v>9.6416585147380794E-3</v>
      </c>
      <c r="CH80">
        <v>7.77724850922822E-3</v>
      </c>
      <c r="CI80">
        <v>9.7019830718636495E-3</v>
      </c>
      <c r="CJ80">
        <v>9.6241198480129207E-3</v>
      </c>
      <c r="CK80">
        <v>9.8957512527704204E-3</v>
      </c>
      <c r="CL80">
        <v>1.46205266937613E-2</v>
      </c>
      <c r="CM80">
        <v>8.7188100442290306E-3</v>
      </c>
      <c r="CN80">
        <v>9.2346752062439901E-3</v>
      </c>
      <c r="CO80">
        <v>1.17277009412646E-2</v>
      </c>
      <c r="CP80">
        <v>8.4915570914745296E-3</v>
      </c>
      <c r="CQ80">
        <v>1.1977968737483E-2</v>
      </c>
      <c r="CR80">
        <v>2.00837813317775E-2</v>
      </c>
      <c r="CS80">
        <v>3.2919794321060097E-2</v>
      </c>
      <c r="CT80">
        <v>4.3521709740161799E-2</v>
      </c>
      <c r="CU80">
        <v>4.9257010221481302E-2</v>
      </c>
      <c r="CV80">
        <v>0.13490535318851399</v>
      </c>
      <c r="CW80">
        <v>0.122006222605705</v>
      </c>
      <c r="CX80">
        <v>6.7829079926013905E-2</v>
      </c>
      <c r="CY80">
        <v>-3.5692714154720299E-2</v>
      </c>
      <c r="CZ80">
        <v>-6.4356024377047998E-3</v>
      </c>
      <c r="DA80">
        <v>1.35413510724902E-2</v>
      </c>
      <c r="DB80">
        <v>1.43574913963675E-2</v>
      </c>
      <c r="DC80">
        <v>5.9601156972348603E-3</v>
      </c>
      <c r="DD80">
        <v>5.7333139702677701E-3</v>
      </c>
      <c r="DE80">
        <v>5.1187984645366599E-3</v>
      </c>
      <c r="DF80">
        <v>4.5774425379931901E-3</v>
      </c>
      <c r="DG80">
        <v>3.9481665007770001E-3</v>
      </c>
      <c r="DH80">
        <v>3.4079577308148098E-3</v>
      </c>
      <c r="DI80">
        <v>3.2489290460944102E-3</v>
      </c>
      <c r="DJ80">
        <v>3.3073483500629598E-3</v>
      </c>
      <c r="DK80">
        <v>3.5061950329691098E-3</v>
      </c>
      <c r="DL80">
        <v>3.73515207320451E-3</v>
      </c>
      <c r="DM80">
        <v>4.0434906259179098E-3</v>
      </c>
      <c r="DN80">
        <v>4.3358281254768302E-3</v>
      </c>
      <c r="DO80">
        <v>4.7603528946638099E-3</v>
      </c>
      <c r="DP80">
        <v>5.3624585270881601E-3</v>
      </c>
      <c r="DQ80">
        <v>5.9324908070266203E-3</v>
      </c>
      <c r="DR80">
        <v>6.5126703120768001E-3</v>
      </c>
      <c r="DS80">
        <v>7.1363709867000502E-3</v>
      </c>
      <c r="DT80">
        <v>7.4396310374140696E-3</v>
      </c>
      <c r="DU80">
        <v>7.2922119870781803E-3</v>
      </c>
      <c r="DV80">
        <v>6.7457384429872001E-3</v>
      </c>
      <c r="DW80">
        <v>6.6197975538670999E-3</v>
      </c>
      <c r="DX80">
        <v>6.3434126786887602E-3</v>
      </c>
      <c r="DY80">
        <v>5.9420657344162403E-3</v>
      </c>
      <c r="DZ80">
        <v>5.4415664635598599E-3</v>
      </c>
      <c r="EA80">
        <v>67.819541931152301</v>
      </c>
      <c r="EB80">
        <v>66.464324951171804</v>
      </c>
      <c r="EC80">
        <v>64.992233276367102</v>
      </c>
      <c r="ED80">
        <v>63.931953430175703</v>
      </c>
      <c r="EE80">
        <v>63.1927490234375</v>
      </c>
      <c r="EF80">
        <v>62.097816467285099</v>
      </c>
      <c r="EG80">
        <v>61.882389068603501</v>
      </c>
      <c r="EH80">
        <v>64.360084533691406</v>
      </c>
      <c r="EI80">
        <v>70.480735778808494</v>
      </c>
      <c r="EJ80">
        <v>75.476478576660099</v>
      </c>
      <c r="EK80">
        <v>81.537139892578097</v>
      </c>
      <c r="EL80">
        <v>86.031181335449205</v>
      </c>
      <c r="EM80">
        <v>89.813629150390597</v>
      </c>
      <c r="EN80">
        <v>92.515174865722599</v>
      </c>
      <c r="EO80">
        <v>94.486824035644503</v>
      </c>
      <c r="EP80">
        <v>95.664009094238196</v>
      </c>
      <c r="EQ80">
        <v>95.768096923828097</v>
      </c>
      <c r="ER80">
        <v>94.356788635253906</v>
      </c>
      <c r="ES80">
        <v>90.2041015625</v>
      </c>
      <c r="ET80">
        <v>84.447624206542898</v>
      </c>
      <c r="EU80">
        <v>81.312789916992102</v>
      </c>
      <c r="EV80">
        <v>79.151779174804602</v>
      </c>
      <c r="EW80">
        <v>75.882896423339801</v>
      </c>
      <c r="EX80">
        <v>74.785049438476506</v>
      </c>
      <c r="EY80">
        <v>5.62093183398246E-2</v>
      </c>
      <c r="EZ80">
        <v>4.1369535028934401E-3</v>
      </c>
      <c r="FA80">
        <v>4.1369535028934401E-3</v>
      </c>
      <c r="FB80">
        <v>0</v>
      </c>
      <c r="FC80">
        <v>0</v>
      </c>
    </row>
    <row r="81" spans="1:159" x14ac:dyDescent="0.25">
      <c r="A81" t="s">
        <v>40</v>
      </c>
      <c r="B81" t="s">
        <v>41</v>
      </c>
      <c r="C81" t="s">
        <v>83</v>
      </c>
      <c r="D81" s="3">
        <v>45559</v>
      </c>
      <c r="E81" s="25">
        <v>19</v>
      </c>
      <c r="F81" s="25">
        <v>20</v>
      </c>
      <c r="G81" s="25">
        <v>19</v>
      </c>
      <c r="H81" s="25">
        <v>20</v>
      </c>
      <c r="I81">
        <v>7235</v>
      </c>
      <c r="J81">
        <v>53946</v>
      </c>
      <c r="FB81">
        <v>0</v>
      </c>
      <c r="FC81">
        <v>0</v>
      </c>
    </row>
    <row r="82" spans="1:159" x14ac:dyDescent="0.25">
      <c r="A82" t="s">
        <v>40</v>
      </c>
      <c r="B82" t="s">
        <v>41</v>
      </c>
      <c r="C82" t="s">
        <v>83</v>
      </c>
      <c r="D82" s="3">
        <v>45566</v>
      </c>
      <c r="E82" s="25">
        <v>17</v>
      </c>
      <c r="F82" s="25">
        <v>20</v>
      </c>
      <c r="G82" s="25">
        <v>19</v>
      </c>
      <c r="H82" s="25">
        <v>17</v>
      </c>
      <c r="I82">
        <v>19549</v>
      </c>
      <c r="J82">
        <v>53894</v>
      </c>
      <c r="FB82">
        <v>0</v>
      </c>
      <c r="FC82">
        <v>0</v>
      </c>
    </row>
    <row r="83" spans="1:159" x14ac:dyDescent="0.25">
      <c r="A83" t="s">
        <v>40</v>
      </c>
      <c r="B83" t="s">
        <v>41</v>
      </c>
      <c r="C83" t="s">
        <v>83</v>
      </c>
      <c r="D83" s="3">
        <v>45567</v>
      </c>
      <c r="E83" s="25">
        <v>18</v>
      </c>
      <c r="F83" s="25">
        <v>20</v>
      </c>
      <c r="G83" s="25">
        <v>18</v>
      </c>
      <c r="H83" s="25">
        <v>20</v>
      </c>
      <c r="I83">
        <v>47802</v>
      </c>
      <c r="J83">
        <v>53885</v>
      </c>
      <c r="K83">
        <v>1.0029844045639</v>
      </c>
      <c r="L83">
        <v>0.87821066379547097</v>
      </c>
      <c r="M83">
        <v>0.78281378746032704</v>
      </c>
      <c r="N83">
        <v>0.71772408485412498</v>
      </c>
      <c r="O83">
        <v>0.68139290809631303</v>
      </c>
      <c r="P83">
        <v>0.67696845531463601</v>
      </c>
      <c r="Q83">
        <v>0.72045177221298196</v>
      </c>
      <c r="R83">
        <v>0.72707879543304399</v>
      </c>
      <c r="S83">
        <v>0.60490804910659701</v>
      </c>
      <c r="T83">
        <v>0.57753652334213201</v>
      </c>
      <c r="U83">
        <v>0.60902887582778897</v>
      </c>
      <c r="V83">
        <v>0.70225399732589699</v>
      </c>
      <c r="W83">
        <v>0.86903864145278897</v>
      </c>
      <c r="X83">
        <v>1.1146310567855799</v>
      </c>
      <c r="Y83">
        <v>1.44685053825378</v>
      </c>
      <c r="Z83">
        <v>1.8316842317581099</v>
      </c>
      <c r="AA83">
        <v>2.20366311073303</v>
      </c>
      <c r="AB83">
        <v>2.4852015972137398</v>
      </c>
      <c r="AC83">
        <v>2.4767429828643701</v>
      </c>
      <c r="AD83">
        <v>2.2262079715728702</v>
      </c>
      <c r="AE83">
        <v>1.97993493080139</v>
      </c>
      <c r="AF83">
        <v>1.7404638528823799</v>
      </c>
      <c r="AG83">
        <v>1.45561206340789</v>
      </c>
      <c r="AH83">
        <v>1.18790531158447</v>
      </c>
      <c r="AI83">
        <v>4.1498132050037297E-3</v>
      </c>
      <c r="AJ83">
        <v>2.8582918457686901E-4</v>
      </c>
      <c r="AK83">
        <v>2.2710051853209699E-3</v>
      </c>
      <c r="AL83">
        <v>3.9081438444554797E-3</v>
      </c>
      <c r="AM83">
        <v>7.2259567677974701E-3</v>
      </c>
      <c r="AN83">
        <v>9.3350012321025101E-4</v>
      </c>
      <c r="AO83">
        <v>3.0068508349359001E-3</v>
      </c>
      <c r="AP83">
        <v>5.6733703240752203E-3</v>
      </c>
      <c r="AQ83">
        <v>-6.3331467099487703E-3</v>
      </c>
      <c r="AR83">
        <v>-9.2459050938486999E-4</v>
      </c>
      <c r="AS83">
        <v>-2.02381401322782E-3</v>
      </c>
      <c r="AT83">
        <v>-7.6721160439774296E-4</v>
      </c>
      <c r="AU83">
        <v>-1.35059270542114E-3</v>
      </c>
      <c r="AV83">
        <v>2.39634932950139E-3</v>
      </c>
      <c r="AW83">
        <v>7.4046263471245696E-3</v>
      </c>
      <c r="AX83">
        <v>4.079211037606E-3</v>
      </c>
      <c r="AY83">
        <v>1.0045904666185299E-2</v>
      </c>
      <c r="AZ83">
        <v>0.14481268823146801</v>
      </c>
      <c r="BA83">
        <v>0.12958911061286901</v>
      </c>
      <c r="BB83">
        <v>5.1677193492650902E-2</v>
      </c>
      <c r="BC83">
        <v>-9.4992272555827997E-2</v>
      </c>
      <c r="BD83">
        <v>-5.1985267549753099E-2</v>
      </c>
      <c r="BE83">
        <v>-1.37563534080982E-2</v>
      </c>
      <c r="BF83">
        <v>-6.7987455986440104E-3</v>
      </c>
      <c r="BG83">
        <v>1.38027649372816E-2</v>
      </c>
      <c r="BH83">
        <v>9.5226392149925197E-3</v>
      </c>
      <c r="BI83">
        <v>1.06504941359162E-2</v>
      </c>
      <c r="BJ83">
        <v>1.14629892632365E-2</v>
      </c>
      <c r="BK83">
        <v>1.38009833171963E-2</v>
      </c>
      <c r="BL83">
        <v>6.5822703763842496E-3</v>
      </c>
      <c r="BM83">
        <v>8.2689970731735195E-3</v>
      </c>
      <c r="BN83">
        <v>1.12608280032873E-2</v>
      </c>
      <c r="BO83">
        <v>-5.2903813775628805E-4</v>
      </c>
      <c r="BP83">
        <v>5.4277423769235602E-3</v>
      </c>
      <c r="BQ83">
        <v>4.8626097850501503E-3</v>
      </c>
      <c r="BR83">
        <v>6.8656275980174498E-3</v>
      </c>
      <c r="BS83">
        <v>7.3638078756630403E-3</v>
      </c>
      <c r="BT83">
        <v>1.23030468821525E-2</v>
      </c>
      <c r="BU83">
        <v>1.8490239977836598E-2</v>
      </c>
      <c r="BV83">
        <v>1.61362271755933E-2</v>
      </c>
      <c r="BW83">
        <v>2.28521320968866E-2</v>
      </c>
      <c r="BX83">
        <v>0.15785333514213501</v>
      </c>
      <c r="BY83">
        <v>0.142070546746253</v>
      </c>
      <c r="BZ83">
        <v>6.3439399003982502E-2</v>
      </c>
      <c r="CA83">
        <v>-8.3431921899318598E-2</v>
      </c>
      <c r="CB83">
        <v>-4.0938973426818799E-2</v>
      </c>
      <c r="CC83">
        <v>-3.4045930951833699E-3</v>
      </c>
      <c r="CD83">
        <v>2.6881559751927801E-3</v>
      </c>
      <c r="CE83">
        <v>2.3455716669559399E-2</v>
      </c>
      <c r="CF83">
        <v>1.8759449943900101E-2</v>
      </c>
      <c r="CG83">
        <v>1.9029982388019499E-2</v>
      </c>
      <c r="CH83">
        <v>1.9017834216356201E-2</v>
      </c>
      <c r="CI83">
        <v>2.0376009866595199E-2</v>
      </c>
      <c r="CJ83">
        <v>1.22310407459735E-2</v>
      </c>
      <c r="CK83">
        <v>1.35311437770724E-2</v>
      </c>
      <c r="CL83">
        <v>1.6848284751176799E-2</v>
      </c>
      <c r="CM83">
        <v>5.2750706672668396E-3</v>
      </c>
      <c r="CN83">
        <v>1.17800757288932E-2</v>
      </c>
      <c r="CO83">
        <v>1.17490338161587E-2</v>
      </c>
      <c r="CP83">
        <v>1.44984666258096E-2</v>
      </c>
      <c r="CQ83">
        <v>1.6078207641839901E-2</v>
      </c>
      <c r="CR83">
        <v>2.2209744900465001E-2</v>
      </c>
      <c r="CS83">
        <v>2.9575852677226001E-2</v>
      </c>
      <c r="CT83">
        <v>2.8193242847919402E-2</v>
      </c>
      <c r="CU83">
        <v>3.56583595275878E-2</v>
      </c>
      <c r="CV83">
        <v>0.17089398205280301</v>
      </c>
      <c r="CW83">
        <v>0.15455198287963801</v>
      </c>
      <c r="CX83">
        <v>7.5201608240604401E-2</v>
      </c>
      <c r="CY83">
        <v>-7.1871571242809199E-2</v>
      </c>
      <c r="CZ83">
        <v>-2.9892679303884499E-2</v>
      </c>
      <c r="DA83">
        <v>6.9471672177314698E-3</v>
      </c>
      <c r="DB83">
        <v>1.21750580146908E-2</v>
      </c>
      <c r="DC83">
        <v>5.8685778640210602E-3</v>
      </c>
      <c r="DD83">
        <v>5.6155817583203298E-3</v>
      </c>
      <c r="DE83">
        <v>5.0943675450980603E-3</v>
      </c>
      <c r="DF83">
        <v>4.5930198393762103E-3</v>
      </c>
      <c r="DG83">
        <v>3.9973324164748096E-3</v>
      </c>
      <c r="DH83">
        <v>3.4342084545642098E-3</v>
      </c>
      <c r="DI83">
        <v>3.1991577707231001E-3</v>
      </c>
      <c r="DJ83">
        <v>3.3969329670071602E-3</v>
      </c>
      <c r="DK83">
        <v>3.5286475904285899E-3</v>
      </c>
      <c r="DL83">
        <v>3.86194419115781E-3</v>
      </c>
      <c r="DM83">
        <v>4.1866484098136399E-3</v>
      </c>
      <c r="DN83">
        <v>4.6404367312788903E-3</v>
      </c>
      <c r="DO83">
        <v>5.2979793399572303E-3</v>
      </c>
      <c r="DP83">
        <v>6.0228444635868003E-3</v>
      </c>
      <c r="DQ83">
        <v>6.7395744845271102E-3</v>
      </c>
      <c r="DR83">
        <v>7.3301452212035604E-3</v>
      </c>
      <c r="DS83">
        <v>7.7856332063674901E-3</v>
      </c>
      <c r="DT83">
        <v>7.9281544312834705E-3</v>
      </c>
      <c r="DU83">
        <v>7.5881727971136501E-3</v>
      </c>
      <c r="DV83">
        <v>7.1509140543639599E-3</v>
      </c>
      <c r="DW83">
        <v>7.0281932130455901E-3</v>
      </c>
      <c r="DX83">
        <v>6.7156702280044504E-3</v>
      </c>
      <c r="DY83">
        <v>6.2934234738349897E-3</v>
      </c>
      <c r="DZ83">
        <v>5.7676266878843299E-3</v>
      </c>
      <c r="EA83">
        <v>73.692169189453097</v>
      </c>
      <c r="EB83">
        <v>72.479919433593693</v>
      </c>
      <c r="EC83">
        <v>71.292991638183494</v>
      </c>
      <c r="ED83">
        <v>70.308830261230398</v>
      </c>
      <c r="EE83">
        <v>69.495193481445298</v>
      </c>
      <c r="EF83">
        <v>67.889404296875</v>
      </c>
      <c r="EG83">
        <v>67.749931335449205</v>
      </c>
      <c r="EH83">
        <v>69.859519958495994</v>
      </c>
      <c r="EI83">
        <v>74.969734191894503</v>
      </c>
      <c r="EJ83">
        <v>81.548240661620994</v>
      </c>
      <c r="EK83">
        <v>87.304183959960895</v>
      </c>
      <c r="EL83">
        <v>91.986030578613196</v>
      </c>
      <c r="EM83">
        <v>95.459899902343693</v>
      </c>
      <c r="EN83">
        <v>98.734397888183494</v>
      </c>
      <c r="EO83">
        <v>100.010047912597</v>
      </c>
      <c r="EP83">
        <v>101.355377197265</v>
      </c>
      <c r="EQ83">
        <v>100.841102600097</v>
      </c>
      <c r="ER83">
        <v>98.334129333495994</v>
      </c>
      <c r="ES83">
        <v>92.380294799804602</v>
      </c>
      <c r="ET83">
        <v>87.696479797363196</v>
      </c>
      <c r="EU83">
        <v>83.734809875488196</v>
      </c>
      <c r="EV83">
        <v>80.697944641113196</v>
      </c>
      <c r="EW83">
        <v>78.451385498046804</v>
      </c>
      <c r="EX83">
        <v>75.936332702636705</v>
      </c>
      <c r="EY83">
        <v>6.0598343610763501E-2</v>
      </c>
      <c r="EZ83">
        <v>4.3661775998771104E-3</v>
      </c>
      <c r="FA83">
        <v>4.3661775998771104E-3</v>
      </c>
      <c r="FB83">
        <v>0</v>
      </c>
      <c r="FC83">
        <v>0</v>
      </c>
    </row>
    <row r="84" spans="1:159" x14ac:dyDescent="0.25">
      <c r="A84" t="s">
        <v>40</v>
      </c>
      <c r="B84" t="s">
        <v>41</v>
      </c>
      <c r="C84" t="s">
        <v>83</v>
      </c>
      <c r="D84" s="3">
        <v>45568</v>
      </c>
      <c r="E84" s="25">
        <v>17</v>
      </c>
      <c r="F84" s="25">
        <v>18</v>
      </c>
      <c r="G84" s="25">
        <v>17</v>
      </c>
      <c r="H84" s="25">
        <v>18</v>
      </c>
      <c r="I84">
        <v>7228</v>
      </c>
      <c r="J84">
        <v>53878</v>
      </c>
      <c r="CN84" s="20"/>
      <c r="FB84">
        <v>0</v>
      </c>
      <c r="FC84">
        <v>0</v>
      </c>
    </row>
    <row r="85" spans="1:159" x14ac:dyDescent="0.25">
      <c r="A85" t="s">
        <v>40</v>
      </c>
      <c r="B85" t="s">
        <v>41</v>
      </c>
      <c r="C85" t="s">
        <v>83</v>
      </c>
      <c r="D85" s="3">
        <v>45570</v>
      </c>
      <c r="E85" s="25">
        <v>17</v>
      </c>
      <c r="F85" s="25">
        <v>20</v>
      </c>
      <c r="G85" s="25">
        <v>19</v>
      </c>
      <c r="H85" s="25">
        <v>18</v>
      </c>
      <c r="I85">
        <v>4670</v>
      </c>
      <c r="J85">
        <v>53868</v>
      </c>
      <c r="FB85">
        <v>0</v>
      </c>
      <c r="FC85">
        <v>0</v>
      </c>
    </row>
    <row r="86" spans="1:159" x14ac:dyDescent="0.25">
      <c r="A86" t="s">
        <v>40</v>
      </c>
      <c r="B86" t="s">
        <v>41</v>
      </c>
      <c r="C86" t="s">
        <v>83</v>
      </c>
      <c r="D86" s="3">
        <v>45571</v>
      </c>
      <c r="E86" s="25">
        <v>17</v>
      </c>
      <c r="F86" s="25">
        <v>20</v>
      </c>
      <c r="G86" s="25">
        <v>19</v>
      </c>
      <c r="H86" s="25">
        <v>18</v>
      </c>
      <c r="I86">
        <v>4670</v>
      </c>
      <c r="J86">
        <v>53868</v>
      </c>
      <c r="EO86" s="20"/>
      <c r="FB86">
        <v>0</v>
      </c>
      <c r="FC86">
        <v>0</v>
      </c>
    </row>
    <row r="87" spans="1:159" x14ac:dyDescent="0.25">
      <c r="A87" t="s">
        <v>40</v>
      </c>
      <c r="B87" t="s">
        <v>41</v>
      </c>
      <c r="C87" t="s">
        <v>73</v>
      </c>
      <c r="D87" s="3">
        <v>45475</v>
      </c>
      <c r="E87" s="25">
        <v>17</v>
      </c>
      <c r="F87" s="25">
        <v>20</v>
      </c>
      <c r="G87" s="25">
        <v>19</v>
      </c>
      <c r="H87" s="25">
        <v>18</v>
      </c>
      <c r="I87">
        <v>0</v>
      </c>
      <c r="J87">
        <v>4297</v>
      </c>
      <c r="FB87">
        <v>0</v>
      </c>
      <c r="FC87">
        <v>0</v>
      </c>
    </row>
    <row r="88" spans="1:159" x14ac:dyDescent="0.25">
      <c r="A88" t="s">
        <v>40</v>
      </c>
      <c r="B88" t="s">
        <v>41</v>
      </c>
      <c r="C88" t="s">
        <v>73</v>
      </c>
      <c r="D88" s="3">
        <v>45476</v>
      </c>
      <c r="E88" s="25">
        <v>17</v>
      </c>
      <c r="F88" s="25">
        <v>20</v>
      </c>
      <c r="G88" s="25">
        <v>19</v>
      </c>
      <c r="H88" s="25">
        <v>18</v>
      </c>
      <c r="I88">
        <v>0</v>
      </c>
      <c r="J88">
        <v>4295</v>
      </c>
      <c r="FB88">
        <v>0</v>
      </c>
      <c r="FC88">
        <v>0</v>
      </c>
    </row>
    <row r="89" spans="1:159" x14ac:dyDescent="0.25">
      <c r="A89" t="s">
        <v>40</v>
      </c>
      <c r="B89" t="s">
        <v>41</v>
      </c>
      <c r="C89" t="s">
        <v>73</v>
      </c>
      <c r="D89" s="3">
        <v>45478</v>
      </c>
      <c r="E89" s="25">
        <v>17</v>
      </c>
      <c r="F89" s="25">
        <v>20</v>
      </c>
      <c r="G89" s="25">
        <v>19</v>
      </c>
      <c r="H89" s="25">
        <v>18</v>
      </c>
      <c r="I89">
        <v>2675</v>
      </c>
      <c r="J89">
        <v>4288</v>
      </c>
      <c r="FB89">
        <v>0</v>
      </c>
      <c r="FC89">
        <v>0</v>
      </c>
    </row>
    <row r="90" spans="1:159" x14ac:dyDescent="0.25">
      <c r="A90" t="s">
        <v>40</v>
      </c>
      <c r="B90" t="s">
        <v>41</v>
      </c>
      <c r="C90" t="s">
        <v>73</v>
      </c>
      <c r="D90" s="3">
        <v>45479</v>
      </c>
      <c r="E90" s="25">
        <v>17</v>
      </c>
      <c r="F90" s="25">
        <v>20</v>
      </c>
      <c r="G90" s="25">
        <v>19</v>
      </c>
      <c r="H90" s="25">
        <v>18</v>
      </c>
      <c r="I90">
        <v>0</v>
      </c>
      <c r="J90">
        <v>4288</v>
      </c>
      <c r="FB90">
        <v>0</v>
      </c>
      <c r="FC90">
        <v>0</v>
      </c>
    </row>
    <row r="91" spans="1:159" x14ac:dyDescent="0.25">
      <c r="A91" t="s">
        <v>40</v>
      </c>
      <c r="B91" t="s">
        <v>41</v>
      </c>
      <c r="C91" t="s">
        <v>73</v>
      </c>
      <c r="D91" s="3">
        <v>45484</v>
      </c>
      <c r="E91" s="25">
        <v>17</v>
      </c>
      <c r="F91" s="25">
        <v>20</v>
      </c>
      <c r="G91" s="25">
        <v>19</v>
      </c>
      <c r="H91" s="25">
        <v>18</v>
      </c>
      <c r="I91">
        <v>0</v>
      </c>
      <c r="J91">
        <v>4276</v>
      </c>
      <c r="FB91">
        <v>0</v>
      </c>
      <c r="FC91">
        <v>0</v>
      </c>
    </row>
    <row r="92" spans="1:159" x14ac:dyDescent="0.25">
      <c r="A92" t="s">
        <v>40</v>
      </c>
      <c r="B92" t="s">
        <v>41</v>
      </c>
      <c r="C92" t="s">
        <v>73</v>
      </c>
      <c r="D92" s="3">
        <v>45485</v>
      </c>
      <c r="F92" s="25"/>
      <c r="G92" s="25"/>
      <c r="H92" s="25"/>
      <c r="CK92" s="20"/>
      <c r="FB92">
        <v>0</v>
      </c>
      <c r="FC92">
        <v>1</v>
      </c>
    </row>
    <row r="93" spans="1:159" x14ac:dyDescent="0.25">
      <c r="A93" t="s">
        <v>40</v>
      </c>
      <c r="B93" t="s">
        <v>41</v>
      </c>
      <c r="C93" t="s">
        <v>73</v>
      </c>
      <c r="D93" s="3">
        <v>45496</v>
      </c>
      <c r="E93" s="25">
        <v>16</v>
      </c>
      <c r="F93" s="25">
        <v>19</v>
      </c>
      <c r="G93" s="25">
        <v>18</v>
      </c>
      <c r="H93" s="25">
        <v>17</v>
      </c>
      <c r="I93">
        <v>0</v>
      </c>
      <c r="J93">
        <v>4260</v>
      </c>
      <c r="BL93" s="20"/>
      <c r="FB93">
        <v>0</v>
      </c>
      <c r="FC93">
        <v>0</v>
      </c>
    </row>
    <row r="94" spans="1:159" x14ac:dyDescent="0.25">
      <c r="A94" t="s">
        <v>40</v>
      </c>
      <c r="B94" t="s">
        <v>41</v>
      </c>
      <c r="C94" t="s">
        <v>73</v>
      </c>
      <c r="D94" s="3">
        <v>45539</v>
      </c>
      <c r="E94" s="25">
        <v>19</v>
      </c>
      <c r="F94" s="25">
        <v>20</v>
      </c>
      <c r="G94" s="25">
        <v>19</v>
      </c>
      <c r="H94" s="25">
        <v>20</v>
      </c>
      <c r="I94">
        <v>0</v>
      </c>
      <c r="J94">
        <v>4174</v>
      </c>
      <c r="FB94">
        <v>0</v>
      </c>
      <c r="FC94">
        <v>0</v>
      </c>
    </row>
    <row r="95" spans="1:159" x14ac:dyDescent="0.25">
      <c r="A95" t="s">
        <v>40</v>
      </c>
      <c r="B95" t="s">
        <v>41</v>
      </c>
      <c r="C95" t="s">
        <v>73</v>
      </c>
      <c r="D95" s="3">
        <v>45540</v>
      </c>
      <c r="E95" s="25">
        <v>17</v>
      </c>
      <c r="F95" s="25">
        <v>20</v>
      </c>
      <c r="G95" s="25">
        <v>19</v>
      </c>
      <c r="H95" s="25">
        <v>18</v>
      </c>
      <c r="I95">
        <v>0</v>
      </c>
      <c r="J95">
        <v>4174</v>
      </c>
      <c r="EJ95" s="20"/>
      <c r="FB95">
        <v>0</v>
      </c>
      <c r="FC95">
        <v>0</v>
      </c>
    </row>
    <row r="96" spans="1:159" x14ac:dyDescent="0.25">
      <c r="A96" t="s">
        <v>40</v>
      </c>
      <c r="B96" t="s">
        <v>41</v>
      </c>
      <c r="C96" t="s">
        <v>73</v>
      </c>
      <c r="D96" s="3">
        <v>45541</v>
      </c>
      <c r="E96" s="25">
        <v>17</v>
      </c>
      <c r="F96" s="25">
        <v>18</v>
      </c>
      <c r="G96" s="25">
        <v>17</v>
      </c>
      <c r="H96" s="25">
        <v>18</v>
      </c>
      <c r="I96">
        <v>155</v>
      </c>
      <c r="J96">
        <v>4173</v>
      </c>
      <c r="FB96">
        <v>0</v>
      </c>
      <c r="FC96">
        <v>0</v>
      </c>
    </row>
    <row r="97" spans="1:159" x14ac:dyDescent="0.25">
      <c r="A97" t="s">
        <v>40</v>
      </c>
      <c r="B97" t="s">
        <v>41</v>
      </c>
      <c r="C97" t="s">
        <v>73</v>
      </c>
      <c r="D97" s="3">
        <v>45558</v>
      </c>
      <c r="E97" s="25">
        <v>18</v>
      </c>
      <c r="F97" s="25">
        <v>20</v>
      </c>
      <c r="G97" s="25">
        <v>18</v>
      </c>
      <c r="H97" s="25">
        <v>20</v>
      </c>
      <c r="I97">
        <v>3698</v>
      </c>
      <c r="J97">
        <v>4157</v>
      </c>
      <c r="K97">
        <v>0.52248269319534302</v>
      </c>
      <c r="L97">
        <v>0.48004513978958102</v>
      </c>
      <c r="M97">
        <v>0.43438172340393</v>
      </c>
      <c r="N97">
        <v>0.42024382948875399</v>
      </c>
      <c r="O97">
        <v>0.42923235893249501</v>
      </c>
      <c r="P97">
        <v>0.45771130919456399</v>
      </c>
      <c r="Q97">
        <v>0.53195810317993097</v>
      </c>
      <c r="R97">
        <v>0.58916211128234797</v>
      </c>
      <c r="S97">
        <v>0.57975488901138295</v>
      </c>
      <c r="T97">
        <v>0.60023194551467796</v>
      </c>
      <c r="U97">
        <v>0.64567780494689897</v>
      </c>
      <c r="V97">
        <v>0.722703456878662</v>
      </c>
      <c r="W97">
        <v>0.83483844995498602</v>
      </c>
      <c r="X97">
        <v>0.99151384830474798</v>
      </c>
      <c r="Y97">
        <v>1.2083822488784699</v>
      </c>
      <c r="Z97">
        <v>1.4393324851989699</v>
      </c>
      <c r="AA97">
        <v>1.55837094783782</v>
      </c>
      <c r="AB97">
        <v>1.6024031639099099</v>
      </c>
      <c r="AC97">
        <v>1.5348494052886901</v>
      </c>
      <c r="AD97">
        <v>1.3474527597427299</v>
      </c>
      <c r="AE97">
        <v>1.18180096149444</v>
      </c>
      <c r="AF97">
        <v>1.0872820615768399</v>
      </c>
      <c r="AG97">
        <v>0.91328763961791903</v>
      </c>
      <c r="AH97">
        <v>0.72295784950256303</v>
      </c>
      <c r="AI97">
        <v>-8.1132024526596E-2</v>
      </c>
      <c r="AJ97">
        <v>-6.1618272215127903E-2</v>
      </c>
      <c r="AK97">
        <v>-6.7486263811588204E-2</v>
      </c>
      <c r="AL97">
        <v>-5.3545195609331103E-2</v>
      </c>
      <c r="AM97">
        <v>-4.2846329510211903E-2</v>
      </c>
      <c r="AN97">
        <v>-4.3365430086851099E-2</v>
      </c>
      <c r="AO97">
        <v>-1.6585864126682202E-2</v>
      </c>
      <c r="AP97">
        <v>4.0075946599245002E-3</v>
      </c>
      <c r="AQ97">
        <v>-1.38420369476079E-2</v>
      </c>
      <c r="AR97">
        <v>-3.1901367008686003E-2</v>
      </c>
      <c r="AS97">
        <v>-2.4619257077574699E-2</v>
      </c>
      <c r="AT97">
        <v>-1.9536055624484999E-2</v>
      </c>
      <c r="AU97">
        <v>-7.57719331886619E-4</v>
      </c>
      <c r="AV97">
        <v>2.56199780851602E-2</v>
      </c>
      <c r="AW97">
        <v>7.4047081172466195E-2</v>
      </c>
      <c r="AX97">
        <v>0.12476330995559599</v>
      </c>
      <c r="AY97">
        <v>7.6485872268676702E-2</v>
      </c>
      <c r="AZ97">
        <v>6.1747308820485999E-2</v>
      </c>
      <c r="BA97">
        <v>2.70427241921424E-2</v>
      </c>
      <c r="BB97">
        <v>-3.5647485405206597E-2</v>
      </c>
      <c r="BC97">
        <v>-0.11136025190353301</v>
      </c>
      <c r="BD97">
        <v>-7.8376300632953602E-2</v>
      </c>
      <c r="BE97">
        <v>-6.8364575505256597E-2</v>
      </c>
      <c r="BF97">
        <v>-8.4368504583835602E-2</v>
      </c>
      <c r="BG97">
        <v>-5.7147577404975801E-2</v>
      </c>
      <c r="BH97">
        <v>-3.98514121770858E-2</v>
      </c>
      <c r="BI97">
        <v>-4.81373444199562E-2</v>
      </c>
      <c r="BJ97">
        <v>-3.6674235016107497E-2</v>
      </c>
      <c r="BK97">
        <v>-2.7228446677327101E-2</v>
      </c>
      <c r="BL97">
        <v>-2.93003376573324E-2</v>
      </c>
      <c r="BM97">
        <v>-1.69992365408688E-3</v>
      </c>
      <c r="BN97">
        <v>2.0707296207547101E-2</v>
      </c>
      <c r="BO97">
        <v>4.8202322795987103E-3</v>
      </c>
      <c r="BP97">
        <v>-1.23050734400749E-2</v>
      </c>
      <c r="BQ97">
        <v>-2.0541411358863098E-3</v>
      </c>
      <c r="BR97">
        <v>6.7370380274951397E-3</v>
      </c>
      <c r="BS97">
        <v>2.8616730123758299E-2</v>
      </c>
      <c r="BT97">
        <v>5.8096617460250799E-2</v>
      </c>
      <c r="BU97">
        <v>0.10942860692739401</v>
      </c>
      <c r="BV97">
        <v>0.16219706833362499</v>
      </c>
      <c r="BW97">
        <v>0.11590835452079699</v>
      </c>
      <c r="BX97">
        <v>0.10199270397424599</v>
      </c>
      <c r="BY97">
        <v>6.5636344254016807E-2</v>
      </c>
      <c r="BZ97">
        <v>0</v>
      </c>
      <c r="CA97">
        <v>-7.6977245509624398E-2</v>
      </c>
      <c r="CB97">
        <v>-4.5068994164466802E-2</v>
      </c>
      <c r="CC97">
        <v>-3.8086548447608899E-2</v>
      </c>
      <c r="CD97">
        <v>-5.75221255421638E-2</v>
      </c>
      <c r="CE97">
        <v>-3.3163134008645997E-2</v>
      </c>
      <c r="CF97">
        <v>-1.8084554001688902E-2</v>
      </c>
      <c r="CG97">
        <v>-2.8788425028324099E-2</v>
      </c>
      <c r="CH97">
        <v>-1.9803274422883901E-2</v>
      </c>
      <c r="CI97">
        <v>-1.1610561981797199E-2</v>
      </c>
      <c r="CJ97">
        <v>-1.52352452278137E-2</v>
      </c>
      <c r="CK97">
        <v>1.31860161200165E-2</v>
      </c>
      <c r="CL97">
        <v>3.7406995892524698E-2</v>
      </c>
      <c r="CM97">
        <v>2.3482501506805399E-2</v>
      </c>
      <c r="CN97">
        <v>7.2912205941975099E-3</v>
      </c>
      <c r="CO97">
        <v>2.05109752714633E-2</v>
      </c>
      <c r="CP97">
        <v>3.3010132610797799E-2</v>
      </c>
      <c r="CQ97">
        <v>5.7991180568933397E-2</v>
      </c>
      <c r="CR97">
        <v>9.0573258697986603E-2</v>
      </c>
      <c r="CS97">
        <v>0.144810125231742</v>
      </c>
      <c r="CT97">
        <v>0.199630826711654</v>
      </c>
      <c r="CU97">
        <v>0.15533083677291801</v>
      </c>
      <c r="CV97">
        <v>0.14223809540271701</v>
      </c>
      <c r="CW97">
        <v>0.104229964315891</v>
      </c>
      <c r="CX97">
        <v>3.5647485405206597E-2</v>
      </c>
      <c r="CY97">
        <v>-4.2594242841005298E-2</v>
      </c>
      <c r="CZ97">
        <v>-1.17616858333349E-2</v>
      </c>
      <c r="DA97">
        <v>-7.8085232526063902E-3</v>
      </c>
      <c r="DB97">
        <v>-3.0675744637846902E-2</v>
      </c>
      <c r="DC97">
        <v>1.4581507071852601E-2</v>
      </c>
      <c r="DD97">
        <v>1.3233310543000599E-2</v>
      </c>
      <c r="DE97">
        <v>1.1763308197259899E-2</v>
      </c>
      <c r="DF97">
        <v>1.0256815701723E-2</v>
      </c>
      <c r="DG97">
        <v>9.4949994236230798E-3</v>
      </c>
      <c r="DH97">
        <v>8.5509689524769696E-3</v>
      </c>
      <c r="DI97">
        <v>9.0500088408589294E-3</v>
      </c>
      <c r="DJ97">
        <v>1.01526975631713E-2</v>
      </c>
      <c r="DK97">
        <v>1.13458540290594E-2</v>
      </c>
      <c r="DL97">
        <v>1.19137009605765E-2</v>
      </c>
      <c r="DM97">
        <v>1.37186162173748E-2</v>
      </c>
      <c r="DN97">
        <v>1.59729067236185E-2</v>
      </c>
      <c r="DO97">
        <v>1.7858397215604699E-2</v>
      </c>
      <c r="DP97">
        <v>1.9744394347071599E-2</v>
      </c>
      <c r="DQ97">
        <v>2.1510438993573099E-2</v>
      </c>
      <c r="DR97">
        <v>2.2758107632398598E-2</v>
      </c>
      <c r="DS97">
        <v>2.39671673625707E-2</v>
      </c>
      <c r="DT97">
        <v>2.4467462673783299E-2</v>
      </c>
      <c r="DU97">
        <v>2.3463254794478399E-2</v>
      </c>
      <c r="DV97">
        <v>2.1672133356332699E-2</v>
      </c>
      <c r="DW97">
        <v>2.0903382450342099E-2</v>
      </c>
      <c r="DX97">
        <v>2.0249405875801998E-2</v>
      </c>
      <c r="DY97">
        <v>1.8407732248306202E-2</v>
      </c>
      <c r="DZ97">
        <v>1.6321441158652299E-2</v>
      </c>
      <c r="EA97">
        <v>69.573402404785099</v>
      </c>
      <c r="EB97">
        <v>68.314216613769503</v>
      </c>
      <c r="EC97">
        <v>66.843132019042898</v>
      </c>
      <c r="ED97">
        <v>65.636695861816406</v>
      </c>
      <c r="EE97">
        <v>65.346488952636705</v>
      </c>
      <c r="EF97">
        <v>63.458877563476499</v>
      </c>
      <c r="EG97">
        <v>63.216312408447202</v>
      </c>
      <c r="EH97">
        <v>65.630294799804602</v>
      </c>
      <c r="EI97">
        <v>71.980186462402301</v>
      </c>
      <c r="EJ97">
        <v>76.806617736816406</v>
      </c>
      <c r="EK97">
        <v>82.946472167968693</v>
      </c>
      <c r="EL97">
        <v>87.397079467773395</v>
      </c>
      <c r="EM97">
        <v>91.209465026855398</v>
      </c>
      <c r="EN97">
        <v>93.351509094238196</v>
      </c>
      <c r="EO97">
        <v>95.202232360839801</v>
      </c>
      <c r="EP97">
        <v>96.379737854003906</v>
      </c>
      <c r="EQ97">
        <v>96.429061889648395</v>
      </c>
      <c r="ER97">
        <v>95.086357116699205</v>
      </c>
      <c r="ES97">
        <v>91.181900024414006</v>
      </c>
      <c r="ET97">
        <v>86.158554077148395</v>
      </c>
      <c r="EU97">
        <v>82.961174011230398</v>
      </c>
      <c r="EV97">
        <v>80.300086975097599</v>
      </c>
      <c r="EW97">
        <v>76.873275756835895</v>
      </c>
      <c r="EX97">
        <v>75.769935607910099</v>
      </c>
      <c r="EY97">
        <v>0.18289150297641699</v>
      </c>
      <c r="EZ97">
        <v>1.34116960689425E-2</v>
      </c>
      <c r="FA97">
        <v>1.34116960689425E-2</v>
      </c>
      <c r="FB97">
        <v>0</v>
      </c>
      <c r="FC97">
        <v>0</v>
      </c>
    </row>
    <row r="98" spans="1:159" x14ac:dyDescent="0.25">
      <c r="A98" t="s">
        <v>40</v>
      </c>
      <c r="B98" t="s">
        <v>41</v>
      </c>
      <c r="C98" t="s">
        <v>73</v>
      </c>
      <c r="D98" s="3">
        <v>45559</v>
      </c>
      <c r="E98" s="25">
        <v>19</v>
      </c>
      <c r="F98" s="25">
        <v>20</v>
      </c>
      <c r="G98" s="25">
        <v>19</v>
      </c>
      <c r="H98" s="25">
        <v>20</v>
      </c>
      <c r="I98">
        <v>52</v>
      </c>
      <c r="J98">
        <v>4155</v>
      </c>
      <c r="FB98">
        <v>1</v>
      </c>
      <c r="FC98">
        <v>0</v>
      </c>
    </row>
    <row r="99" spans="1:159" x14ac:dyDescent="0.25">
      <c r="A99" t="s">
        <v>40</v>
      </c>
      <c r="B99" t="s">
        <v>41</v>
      </c>
      <c r="C99" t="s">
        <v>73</v>
      </c>
      <c r="D99" s="3">
        <v>45566</v>
      </c>
      <c r="E99" s="25">
        <v>17</v>
      </c>
      <c r="F99" s="25">
        <v>20</v>
      </c>
      <c r="G99" s="25">
        <v>19</v>
      </c>
      <c r="H99" s="25">
        <v>17</v>
      </c>
      <c r="I99">
        <v>697</v>
      </c>
      <c r="J99">
        <v>4148</v>
      </c>
      <c r="FB99">
        <v>0</v>
      </c>
      <c r="FC99">
        <v>0</v>
      </c>
    </row>
    <row r="100" spans="1:159" x14ac:dyDescent="0.25">
      <c r="A100" t="s">
        <v>40</v>
      </c>
      <c r="B100" t="s">
        <v>41</v>
      </c>
      <c r="C100" t="s">
        <v>73</v>
      </c>
      <c r="D100" s="3">
        <v>45567</v>
      </c>
      <c r="E100" s="25">
        <v>18</v>
      </c>
      <c r="F100" s="25">
        <v>20</v>
      </c>
      <c r="G100" s="25">
        <v>18</v>
      </c>
      <c r="H100" s="25">
        <v>20</v>
      </c>
      <c r="I100">
        <v>3707</v>
      </c>
      <c r="J100">
        <v>4147</v>
      </c>
      <c r="K100">
        <v>0.64189243316650302</v>
      </c>
      <c r="L100">
        <v>0.56271803379058805</v>
      </c>
      <c r="M100">
        <v>0.50525152683258001</v>
      </c>
      <c r="N100">
        <v>0.479076087474822</v>
      </c>
      <c r="O100">
        <v>0.47416642308235102</v>
      </c>
      <c r="P100">
        <v>0.49849551916122398</v>
      </c>
      <c r="Q100">
        <v>0.57603543996810902</v>
      </c>
      <c r="R100">
        <v>0.63583397865295399</v>
      </c>
      <c r="S100">
        <v>0.62333691120147705</v>
      </c>
      <c r="T100">
        <v>0.65986901521682695</v>
      </c>
      <c r="U100">
        <v>0.72404569387435902</v>
      </c>
      <c r="V100">
        <v>0.84931689500808705</v>
      </c>
      <c r="W100">
        <v>1.0413283109664899</v>
      </c>
      <c r="X100">
        <v>1.2887561321258501</v>
      </c>
      <c r="Y100">
        <v>1.5893858671188299</v>
      </c>
      <c r="Z100">
        <v>1.87687611579895</v>
      </c>
      <c r="AA100">
        <v>2.0153963565826398</v>
      </c>
      <c r="AB100">
        <v>2.0248825550079301</v>
      </c>
      <c r="AC100">
        <v>1.8039567470550499</v>
      </c>
      <c r="AD100">
        <v>1.58471131324768</v>
      </c>
      <c r="AE100">
        <v>1.36502969264984</v>
      </c>
      <c r="AF100">
        <v>1.21298456192016</v>
      </c>
      <c r="AG100">
        <v>1.0152287483215301</v>
      </c>
      <c r="AH100">
        <v>0.80256074666976895</v>
      </c>
      <c r="AI100">
        <v>-5.4125551134347902E-2</v>
      </c>
      <c r="AJ100">
        <v>-5.5083427578210803E-2</v>
      </c>
      <c r="AK100">
        <v>-6.4296700060367501E-2</v>
      </c>
      <c r="AL100">
        <v>-5.6196574121713597E-2</v>
      </c>
      <c r="AM100">
        <v>-4.5170839875936501E-2</v>
      </c>
      <c r="AN100">
        <v>-4.3654728680848999E-2</v>
      </c>
      <c r="AO100">
        <v>1.6347974305972401E-3</v>
      </c>
      <c r="AP100">
        <v>2.8517052531242301E-2</v>
      </c>
      <c r="AQ100">
        <v>-1.7581039573997201E-3</v>
      </c>
      <c r="AR100">
        <v>-4.2413040064275204E-3</v>
      </c>
      <c r="AS100">
        <v>3.6107192281633598E-3</v>
      </c>
      <c r="AT100">
        <v>3.1276337802410098E-2</v>
      </c>
      <c r="AU100">
        <v>4.1722510010004002E-2</v>
      </c>
      <c r="AV100">
        <v>8.5383176803588798E-2</v>
      </c>
      <c r="AW100">
        <v>0.15216879546642301</v>
      </c>
      <c r="AX100">
        <v>0.19242404401302299</v>
      </c>
      <c r="AY100">
        <v>0.14078128337860099</v>
      </c>
      <c r="AZ100">
        <v>0.17483268678188299</v>
      </c>
      <c r="BA100">
        <v>7.4957586824893896E-2</v>
      </c>
      <c r="BB100">
        <v>-3.3677751198410901E-3</v>
      </c>
      <c r="BC100">
        <v>-0.108560994267463</v>
      </c>
      <c r="BD100">
        <v>-8.5236661136150305E-2</v>
      </c>
      <c r="BE100">
        <v>-3.4669402986764901E-2</v>
      </c>
      <c r="BF100">
        <v>-5.9390533715486499E-2</v>
      </c>
      <c r="BG100">
        <v>-2.8950082138180702E-2</v>
      </c>
      <c r="BH100">
        <v>-3.2684948295354802E-2</v>
      </c>
      <c r="BI100">
        <v>-4.3795350939035402E-2</v>
      </c>
      <c r="BJ100">
        <v>-3.74648459255695E-2</v>
      </c>
      <c r="BK100">
        <v>-2.89722923189401E-2</v>
      </c>
      <c r="BL100">
        <v>-2.7642533183097801E-2</v>
      </c>
      <c r="BM100">
        <v>1.7130076885223298E-2</v>
      </c>
      <c r="BN100">
        <v>4.46561276912689E-2</v>
      </c>
      <c r="BO100">
        <v>1.72523651272058E-2</v>
      </c>
      <c r="BP100">
        <v>1.7225416377186699E-2</v>
      </c>
      <c r="BQ100">
        <v>2.7320088818669298E-2</v>
      </c>
      <c r="BR100">
        <v>5.7635024189949001E-2</v>
      </c>
      <c r="BS100">
        <v>7.2783969342708504E-2</v>
      </c>
      <c r="BT100">
        <v>0.119615614414215</v>
      </c>
      <c r="BU100">
        <v>0.190997689962387</v>
      </c>
      <c r="BV100">
        <v>0.23332238197326599</v>
      </c>
      <c r="BW100">
        <v>0.183144971728324</v>
      </c>
      <c r="BX100">
        <v>0.216214910149574</v>
      </c>
      <c r="BY100">
        <v>0.11498599499464</v>
      </c>
      <c r="BZ100">
        <v>3.4553293138742398E-2</v>
      </c>
      <c r="CA100">
        <v>-7.1918435394763905E-2</v>
      </c>
      <c r="CB100">
        <v>-5.1151845604181199E-2</v>
      </c>
      <c r="CC100">
        <v>-3.3491246867924898E-3</v>
      </c>
      <c r="CD100">
        <v>-3.0990289524197499E-2</v>
      </c>
      <c r="CE100">
        <v>-3.7746117450296801E-3</v>
      </c>
      <c r="CF100">
        <v>-1.0286468081176199E-2</v>
      </c>
      <c r="CG100">
        <v>-2.3294001817703198E-2</v>
      </c>
      <c r="CH100">
        <v>-1.8733115866780201E-2</v>
      </c>
      <c r="CI100">
        <v>-1.27737456932663E-2</v>
      </c>
      <c r="CJ100">
        <v>-1.16303376853466E-2</v>
      </c>
      <c r="CK100">
        <v>3.2625354826450299E-2</v>
      </c>
      <c r="CL100">
        <v>6.0795202851295402E-2</v>
      </c>
      <c r="CM100">
        <v>3.6262832581996897E-2</v>
      </c>
      <c r="CN100">
        <v>3.8692135363817201E-2</v>
      </c>
      <c r="CO100">
        <v>5.10294586420059E-2</v>
      </c>
      <c r="CP100">
        <v>8.3993710577487904E-2</v>
      </c>
      <c r="CQ100">
        <v>0.103845432400703</v>
      </c>
      <c r="CR100">
        <v>0.153848052024841</v>
      </c>
      <c r="CS100">
        <v>0.229826584458351</v>
      </c>
      <c r="CT100">
        <v>0.27422070503234802</v>
      </c>
      <c r="CU100">
        <v>0.22550866007804801</v>
      </c>
      <c r="CV100">
        <v>0.25759714841842601</v>
      </c>
      <c r="CW100">
        <v>0.15501439571380601</v>
      </c>
      <c r="CX100">
        <v>7.2474360466003404E-2</v>
      </c>
      <c r="CY100">
        <v>-3.5275876522064202E-2</v>
      </c>
      <c r="CZ100">
        <v>-1.70670263469219E-2</v>
      </c>
      <c r="DA100">
        <v>2.79711559414863E-2</v>
      </c>
      <c r="DB100">
        <v>-2.5900451000779802E-3</v>
      </c>
      <c r="DC100">
        <v>1.5305599197745301E-2</v>
      </c>
      <c r="DD100">
        <v>1.3617308810353199E-2</v>
      </c>
      <c r="DE100">
        <v>1.24639356508851E-2</v>
      </c>
      <c r="DF100">
        <v>1.1388082988560101E-2</v>
      </c>
      <c r="DG100">
        <v>9.8480172455310804E-3</v>
      </c>
      <c r="DH100">
        <v>9.7347237169742497E-3</v>
      </c>
      <c r="DI100">
        <v>9.42046102136373E-3</v>
      </c>
      <c r="DJ100">
        <v>9.8118605092167802E-3</v>
      </c>
      <c r="DK100">
        <v>1.1557544581592E-2</v>
      </c>
      <c r="DL100">
        <v>1.3050839304924001E-2</v>
      </c>
      <c r="DM100">
        <v>1.4414273202419199E-2</v>
      </c>
      <c r="DN100">
        <v>1.60249434411525E-2</v>
      </c>
      <c r="DO100">
        <v>1.88840273767709E-2</v>
      </c>
      <c r="DP100">
        <v>2.0811842754483199E-2</v>
      </c>
      <c r="DQ100">
        <v>2.3606292903423299E-2</v>
      </c>
      <c r="DR100">
        <v>2.4864420294761599E-2</v>
      </c>
      <c r="DS100">
        <v>2.5755295529961499E-2</v>
      </c>
      <c r="DT100">
        <v>2.5158608332276299E-2</v>
      </c>
      <c r="DU100">
        <v>2.43355426937341E-2</v>
      </c>
      <c r="DV100">
        <v>2.3054372519254601E-2</v>
      </c>
      <c r="DW100">
        <v>2.2277094423770901E-2</v>
      </c>
      <c r="DX100">
        <v>2.0722098648548098E-2</v>
      </c>
      <c r="DY100">
        <v>1.9041378051042501E-2</v>
      </c>
      <c r="DZ100">
        <v>1.7266122624277999E-2</v>
      </c>
      <c r="EA100">
        <v>74.3355712890625</v>
      </c>
      <c r="EB100">
        <v>73.562362670898395</v>
      </c>
      <c r="EC100">
        <v>72.231689453125</v>
      </c>
      <c r="ED100">
        <v>70.700515747070298</v>
      </c>
      <c r="EE100">
        <v>70.671302795410099</v>
      </c>
      <c r="EF100">
        <v>68.3935546875</v>
      </c>
      <c r="EG100">
        <v>67.8721923828125</v>
      </c>
      <c r="EH100">
        <v>69.908538818359304</v>
      </c>
      <c r="EI100">
        <v>74.818817138671804</v>
      </c>
      <c r="EJ100">
        <v>81.297668457031193</v>
      </c>
      <c r="EK100">
        <v>87.213172912597599</v>
      </c>
      <c r="EL100">
        <v>91.879531860351506</v>
      </c>
      <c r="EM100">
        <v>95.057220458984304</v>
      </c>
      <c r="EN100">
        <v>98.143653869628906</v>
      </c>
      <c r="EO100">
        <v>99.492568969726506</v>
      </c>
      <c r="EP100">
        <v>101.113441467285</v>
      </c>
      <c r="EQ100">
        <v>100.802963256835</v>
      </c>
      <c r="ER100">
        <v>98.901771545410099</v>
      </c>
      <c r="ES100">
        <v>93.108200073242102</v>
      </c>
      <c r="ET100">
        <v>88.833984375</v>
      </c>
      <c r="EU100">
        <v>84.222251892089801</v>
      </c>
      <c r="EV100">
        <v>81.744705200195298</v>
      </c>
      <c r="EW100">
        <v>79.839782714843693</v>
      </c>
      <c r="EX100">
        <v>76.932891845703097</v>
      </c>
      <c r="EY100">
        <v>0.19583095610141699</v>
      </c>
      <c r="EZ100">
        <v>1.39709152281284E-2</v>
      </c>
      <c r="FA100">
        <v>1.39709152281284E-2</v>
      </c>
      <c r="FB100">
        <v>0</v>
      </c>
      <c r="FC100">
        <v>0</v>
      </c>
    </row>
    <row r="101" spans="1:159" x14ac:dyDescent="0.25">
      <c r="A101" t="s">
        <v>40</v>
      </c>
      <c r="B101" t="s">
        <v>41</v>
      </c>
      <c r="C101" t="s">
        <v>73</v>
      </c>
      <c r="D101" s="3">
        <v>45568</v>
      </c>
      <c r="E101" s="25">
        <v>17</v>
      </c>
      <c r="F101" s="25">
        <v>18</v>
      </c>
      <c r="G101" s="25">
        <v>17</v>
      </c>
      <c r="H101" s="25">
        <v>18</v>
      </c>
      <c r="I101">
        <v>52</v>
      </c>
      <c r="J101">
        <v>4146</v>
      </c>
      <c r="BG101" s="20"/>
      <c r="FB101">
        <v>1</v>
      </c>
      <c r="FC101">
        <v>0</v>
      </c>
    </row>
    <row r="102" spans="1:159" x14ac:dyDescent="0.25">
      <c r="A102" t="s">
        <v>40</v>
      </c>
      <c r="B102" t="s">
        <v>41</v>
      </c>
      <c r="C102" t="s">
        <v>73</v>
      </c>
      <c r="D102" s="3">
        <v>45570</v>
      </c>
      <c r="E102" s="25">
        <v>17</v>
      </c>
      <c r="F102" s="25">
        <v>20</v>
      </c>
      <c r="G102" s="25">
        <v>19</v>
      </c>
      <c r="H102" s="25">
        <v>18</v>
      </c>
      <c r="I102">
        <v>87</v>
      </c>
      <c r="J102">
        <v>4145</v>
      </c>
      <c r="FB102">
        <v>1</v>
      </c>
      <c r="FC102">
        <v>0</v>
      </c>
    </row>
    <row r="103" spans="1:159" x14ac:dyDescent="0.25">
      <c r="A103" t="s">
        <v>40</v>
      </c>
      <c r="B103" t="s">
        <v>41</v>
      </c>
      <c r="C103" t="s">
        <v>73</v>
      </c>
      <c r="D103" s="3">
        <v>45571</v>
      </c>
      <c r="E103" s="25">
        <v>17</v>
      </c>
      <c r="F103" s="25">
        <v>20</v>
      </c>
      <c r="G103" s="25">
        <v>19</v>
      </c>
      <c r="H103" s="25">
        <v>18</v>
      </c>
      <c r="I103">
        <v>87</v>
      </c>
      <c r="J103">
        <v>4145</v>
      </c>
      <c r="FB103">
        <v>1</v>
      </c>
      <c r="FC103">
        <v>0</v>
      </c>
    </row>
    <row r="104" spans="1:159" x14ac:dyDescent="0.25">
      <c r="A104" t="s">
        <v>40</v>
      </c>
      <c r="B104" t="s">
        <v>41</v>
      </c>
      <c r="C104" t="s">
        <v>81</v>
      </c>
      <c r="D104" s="3">
        <v>45475</v>
      </c>
      <c r="E104" s="25">
        <v>17</v>
      </c>
      <c r="F104" s="25">
        <v>20</v>
      </c>
      <c r="G104" s="25">
        <v>19</v>
      </c>
      <c r="H104" s="25">
        <v>18</v>
      </c>
      <c r="I104">
        <v>0</v>
      </c>
      <c r="J104">
        <v>13225</v>
      </c>
      <c r="FB104">
        <v>0</v>
      </c>
      <c r="FC104">
        <v>0</v>
      </c>
    </row>
    <row r="105" spans="1:159" x14ac:dyDescent="0.25">
      <c r="A105" t="s">
        <v>40</v>
      </c>
      <c r="B105" t="s">
        <v>41</v>
      </c>
      <c r="C105" t="s">
        <v>81</v>
      </c>
      <c r="D105" s="3">
        <v>45476</v>
      </c>
      <c r="E105" s="25">
        <v>17</v>
      </c>
      <c r="F105" s="25">
        <v>20</v>
      </c>
      <c r="G105" s="25">
        <v>19</v>
      </c>
      <c r="H105" s="25">
        <v>18</v>
      </c>
      <c r="I105">
        <v>0</v>
      </c>
      <c r="J105">
        <v>13224</v>
      </c>
      <c r="FB105">
        <v>0</v>
      </c>
      <c r="FC105">
        <v>0</v>
      </c>
    </row>
    <row r="106" spans="1:159" x14ac:dyDescent="0.25">
      <c r="A106" t="s">
        <v>40</v>
      </c>
      <c r="B106" t="s">
        <v>41</v>
      </c>
      <c r="C106" t="s">
        <v>81</v>
      </c>
      <c r="D106" s="3">
        <v>45478</v>
      </c>
      <c r="E106" s="25">
        <v>17</v>
      </c>
      <c r="F106" s="25">
        <v>20</v>
      </c>
      <c r="G106" s="25">
        <v>19</v>
      </c>
      <c r="H106" s="25">
        <v>18</v>
      </c>
      <c r="I106">
        <v>0</v>
      </c>
      <c r="J106">
        <v>14359</v>
      </c>
      <c r="AL106" s="20"/>
      <c r="FB106">
        <v>0</v>
      </c>
      <c r="FC106">
        <v>0</v>
      </c>
    </row>
    <row r="107" spans="1:159" x14ac:dyDescent="0.25">
      <c r="A107" t="s">
        <v>40</v>
      </c>
      <c r="B107" t="s">
        <v>41</v>
      </c>
      <c r="C107" t="s">
        <v>81</v>
      </c>
      <c r="D107" s="3">
        <v>45479</v>
      </c>
      <c r="E107" s="25">
        <v>17</v>
      </c>
      <c r="F107" s="25">
        <v>20</v>
      </c>
      <c r="G107" s="25">
        <v>19</v>
      </c>
      <c r="H107" s="25">
        <v>18</v>
      </c>
      <c r="I107">
        <v>0</v>
      </c>
      <c r="J107">
        <v>13190</v>
      </c>
      <c r="FB107">
        <v>0</v>
      </c>
      <c r="FC107">
        <v>0</v>
      </c>
    </row>
    <row r="108" spans="1:159" x14ac:dyDescent="0.25">
      <c r="A108" t="s">
        <v>40</v>
      </c>
      <c r="B108" t="s">
        <v>41</v>
      </c>
      <c r="C108" t="s">
        <v>81</v>
      </c>
      <c r="D108" s="3">
        <v>45484</v>
      </c>
      <c r="E108" s="25">
        <v>17</v>
      </c>
      <c r="F108" s="25">
        <v>20</v>
      </c>
      <c r="G108" s="25">
        <v>19</v>
      </c>
      <c r="H108" s="25">
        <v>18</v>
      </c>
      <c r="I108">
        <v>0</v>
      </c>
      <c r="J108">
        <v>13168</v>
      </c>
      <c r="FB108">
        <v>0</v>
      </c>
      <c r="FC108">
        <v>0</v>
      </c>
    </row>
    <row r="109" spans="1:159" x14ac:dyDescent="0.25">
      <c r="A109" t="s">
        <v>40</v>
      </c>
      <c r="B109" t="s">
        <v>41</v>
      </c>
      <c r="C109" t="s">
        <v>81</v>
      </c>
      <c r="D109" s="3">
        <v>45485</v>
      </c>
      <c r="F109" s="25"/>
      <c r="G109" s="25"/>
      <c r="H109" s="25"/>
      <c r="FB109">
        <v>0</v>
      </c>
      <c r="FC109">
        <v>1</v>
      </c>
    </row>
    <row r="110" spans="1:159" x14ac:dyDescent="0.25">
      <c r="A110" t="s">
        <v>40</v>
      </c>
      <c r="B110" t="s">
        <v>41</v>
      </c>
      <c r="C110" t="s">
        <v>81</v>
      </c>
      <c r="D110" s="3">
        <v>45496</v>
      </c>
      <c r="E110" s="25">
        <v>16</v>
      </c>
      <c r="F110" s="25">
        <v>19</v>
      </c>
      <c r="G110" s="25">
        <v>18</v>
      </c>
      <c r="H110" s="25">
        <v>17</v>
      </c>
      <c r="I110">
        <v>0</v>
      </c>
      <c r="J110">
        <v>13129</v>
      </c>
      <c r="FB110">
        <v>0</v>
      </c>
      <c r="FC110">
        <v>0</v>
      </c>
    </row>
    <row r="111" spans="1:159" x14ac:dyDescent="0.25">
      <c r="A111" t="s">
        <v>40</v>
      </c>
      <c r="B111" t="s">
        <v>41</v>
      </c>
      <c r="C111" t="s">
        <v>81</v>
      </c>
      <c r="D111" s="3">
        <v>45539</v>
      </c>
      <c r="E111" s="25">
        <v>19</v>
      </c>
      <c r="F111" s="25">
        <v>20</v>
      </c>
      <c r="G111" s="25">
        <v>19</v>
      </c>
      <c r="H111" s="25">
        <v>20</v>
      </c>
      <c r="I111">
        <v>236</v>
      </c>
      <c r="J111">
        <v>12916</v>
      </c>
      <c r="EI111" s="20"/>
      <c r="FB111">
        <v>0</v>
      </c>
      <c r="FC111">
        <v>0</v>
      </c>
    </row>
    <row r="112" spans="1:159" x14ac:dyDescent="0.25">
      <c r="A112" t="s">
        <v>40</v>
      </c>
      <c r="B112" t="s">
        <v>41</v>
      </c>
      <c r="C112" t="s">
        <v>81</v>
      </c>
      <c r="D112" s="3">
        <v>45540</v>
      </c>
      <c r="E112" s="25">
        <v>17</v>
      </c>
      <c r="F112" s="25">
        <v>20</v>
      </c>
      <c r="G112" s="25">
        <v>19</v>
      </c>
      <c r="H112" s="25">
        <v>18</v>
      </c>
      <c r="I112">
        <v>9254</v>
      </c>
      <c r="J112">
        <v>12913</v>
      </c>
      <c r="CL112" s="20"/>
      <c r="FB112">
        <v>0</v>
      </c>
      <c r="FC112">
        <v>0</v>
      </c>
    </row>
    <row r="113" spans="1:159" x14ac:dyDescent="0.25">
      <c r="A113" t="s">
        <v>40</v>
      </c>
      <c r="B113" t="s">
        <v>41</v>
      </c>
      <c r="C113" t="s">
        <v>81</v>
      </c>
      <c r="D113" s="3">
        <v>45541</v>
      </c>
      <c r="E113" s="25">
        <v>17</v>
      </c>
      <c r="F113" s="25">
        <v>18</v>
      </c>
      <c r="G113" s="25">
        <v>17</v>
      </c>
      <c r="H113" s="25">
        <v>18</v>
      </c>
      <c r="I113">
        <v>2355</v>
      </c>
      <c r="J113">
        <v>14033</v>
      </c>
      <c r="FB113">
        <v>0</v>
      </c>
      <c r="FC113">
        <v>0</v>
      </c>
    </row>
    <row r="114" spans="1:159" x14ac:dyDescent="0.25">
      <c r="A114" t="s">
        <v>40</v>
      </c>
      <c r="B114" t="s">
        <v>41</v>
      </c>
      <c r="C114" t="s">
        <v>81</v>
      </c>
      <c r="D114" s="3">
        <v>45558</v>
      </c>
      <c r="E114" s="25">
        <v>18</v>
      </c>
      <c r="F114" s="25">
        <v>20</v>
      </c>
      <c r="G114" s="25">
        <v>18</v>
      </c>
      <c r="H114" s="25">
        <v>20</v>
      </c>
      <c r="I114">
        <v>12397</v>
      </c>
      <c r="J114">
        <v>13950</v>
      </c>
      <c r="K114">
        <v>0.84146177768707198</v>
      </c>
      <c r="L114">
        <v>0.74834150075912398</v>
      </c>
      <c r="M114">
        <v>0.67985689640045099</v>
      </c>
      <c r="N114">
        <v>0.63996869325637795</v>
      </c>
      <c r="O114">
        <v>0.62888389825820901</v>
      </c>
      <c r="P114">
        <v>0.64832764863967796</v>
      </c>
      <c r="Q114">
        <v>0.69784480333328203</v>
      </c>
      <c r="R114">
        <v>0.69207751750946001</v>
      </c>
      <c r="S114">
        <v>0.56775856018066395</v>
      </c>
      <c r="T114">
        <v>0.51638066768646196</v>
      </c>
      <c r="U114">
        <v>0.51798123121261497</v>
      </c>
      <c r="V114">
        <v>0.55206632614135698</v>
      </c>
      <c r="W114">
        <v>0.618427574634552</v>
      </c>
      <c r="X114">
        <v>0.73662257194518999</v>
      </c>
      <c r="Y114">
        <v>0.91745173931121804</v>
      </c>
      <c r="Z114">
        <v>1.19389653205871</v>
      </c>
      <c r="AA114">
        <v>1.5274852514266899</v>
      </c>
      <c r="AB114">
        <v>1.8487102985382</v>
      </c>
      <c r="AC114">
        <v>1.9658341407775799</v>
      </c>
      <c r="AD114">
        <v>1.8427141904830899</v>
      </c>
      <c r="AE114">
        <v>1.6871312856674101</v>
      </c>
      <c r="AF114">
        <v>1.5124256610870299</v>
      </c>
      <c r="AG114">
        <v>1.2767864465713501</v>
      </c>
      <c r="AH114">
        <v>1.0585529804229701</v>
      </c>
      <c r="AI114">
        <v>3.5768891684710901E-3</v>
      </c>
      <c r="AJ114">
        <v>3.4813652746379302E-3</v>
      </c>
      <c r="AK114">
        <v>-1.9586815033107901E-3</v>
      </c>
      <c r="AL114">
        <v>-9.2257242649793608E-3</v>
      </c>
      <c r="AM114">
        <v>-3.1013896223157601E-3</v>
      </c>
      <c r="AN114">
        <v>5.8928080834448303E-3</v>
      </c>
      <c r="AO114">
        <v>-2.04780939384363E-4</v>
      </c>
      <c r="AP114">
        <v>-3.44642833806574E-3</v>
      </c>
      <c r="AQ114">
        <v>-6.0773119330406102E-3</v>
      </c>
      <c r="AR114">
        <v>-5.7424269616603799E-3</v>
      </c>
      <c r="AS114">
        <v>-4.2884512804448596E-3</v>
      </c>
      <c r="AT114">
        <v>-4.8790071159601203E-3</v>
      </c>
      <c r="AU114">
        <v>-3.4618356730788898E-3</v>
      </c>
      <c r="AV114">
        <v>1.19234470184892E-3</v>
      </c>
      <c r="AW114">
        <v>4.5033739879727303E-3</v>
      </c>
      <c r="AX114">
        <v>3.1351111829280798E-2</v>
      </c>
      <c r="AY114">
        <v>3.1841963529586702E-2</v>
      </c>
      <c r="AZ114">
        <v>9.3376547098159707E-2</v>
      </c>
      <c r="BA114">
        <v>7.0890694856643593E-2</v>
      </c>
      <c r="BB114">
        <v>4.0973458439111703E-2</v>
      </c>
      <c r="BC114">
        <v>-5.4908759891986798E-2</v>
      </c>
      <c r="BD114">
        <v>-3.88438790105283E-3</v>
      </c>
      <c r="BE114">
        <v>1.7664726823568299E-2</v>
      </c>
      <c r="BF114">
        <v>9.2998165637254698E-3</v>
      </c>
      <c r="BG114">
        <v>2.3000828921794801E-2</v>
      </c>
      <c r="BH114">
        <v>2.1641021594405101E-2</v>
      </c>
      <c r="BI114">
        <v>1.41994571313261E-2</v>
      </c>
      <c r="BJ114">
        <v>5.5671422742307099E-3</v>
      </c>
      <c r="BK114">
        <v>9.6964947879314405E-3</v>
      </c>
      <c r="BL114">
        <v>1.6814285889267901E-2</v>
      </c>
      <c r="BM114">
        <v>1.0583125986158799E-2</v>
      </c>
      <c r="BN114">
        <v>7.76503747329115E-3</v>
      </c>
      <c r="BO114">
        <v>5.6231804192066097E-3</v>
      </c>
      <c r="BP114">
        <v>6.2569263391196702E-3</v>
      </c>
      <c r="BQ114">
        <v>9.0174674987792899E-3</v>
      </c>
      <c r="BR114">
        <v>9.59251821041107E-3</v>
      </c>
      <c r="BS114">
        <v>1.25147588551044E-2</v>
      </c>
      <c r="BT114">
        <v>1.9182780757546401E-2</v>
      </c>
      <c r="BU114">
        <v>2.4296013638377099E-2</v>
      </c>
      <c r="BV114">
        <v>5.3076904267072601E-2</v>
      </c>
      <c r="BW114">
        <v>5.56774251163005E-2</v>
      </c>
      <c r="BX114">
        <v>0.11828772723674701</v>
      </c>
      <c r="BY114">
        <v>9.5394253730773898E-2</v>
      </c>
      <c r="BZ114">
        <v>6.3741177320480305E-2</v>
      </c>
      <c r="CA114">
        <v>-3.2628588378429399E-2</v>
      </c>
      <c r="CB114">
        <v>1.7378048971295301E-2</v>
      </c>
      <c r="CC114">
        <v>3.7300761789083398E-2</v>
      </c>
      <c r="CD114">
        <v>2.74509787559509E-2</v>
      </c>
      <c r="CE114">
        <v>4.24247682094573E-2</v>
      </c>
      <c r="CF114">
        <v>3.9800677448511103E-2</v>
      </c>
      <c r="CG114">
        <v>3.0357595533132501E-2</v>
      </c>
      <c r="CH114">
        <v>2.0360009744763301E-2</v>
      </c>
      <c r="CI114">
        <v>2.2494379431009199E-2</v>
      </c>
      <c r="CJ114">
        <v>2.7735764160752199E-2</v>
      </c>
      <c r="CK114">
        <v>2.1371033042669199E-2</v>
      </c>
      <c r="CL114">
        <v>1.8976503983139902E-2</v>
      </c>
      <c r="CM114">
        <v>1.7323672771453798E-2</v>
      </c>
      <c r="CN114">
        <v>1.8256280571222298E-2</v>
      </c>
      <c r="CO114">
        <v>2.23233867436647E-2</v>
      </c>
      <c r="CP114">
        <v>2.4064043536782199E-2</v>
      </c>
      <c r="CQ114">
        <v>2.84913536161184E-2</v>
      </c>
      <c r="CR114">
        <v>3.71732152998447E-2</v>
      </c>
      <c r="CS114">
        <v>4.4088654220104197E-2</v>
      </c>
      <c r="CT114">
        <v>7.4802696704864502E-2</v>
      </c>
      <c r="CU114">
        <v>7.9512886703014304E-2</v>
      </c>
      <c r="CV114">
        <v>0.143198907375335</v>
      </c>
      <c r="CW114">
        <v>0.11989781260490399</v>
      </c>
      <c r="CX114">
        <v>8.6508892476558602E-2</v>
      </c>
      <c r="CY114">
        <v>-1.03484177961945E-2</v>
      </c>
      <c r="CZ114">
        <v>3.8640484213828999E-2</v>
      </c>
      <c r="DA114">
        <v>5.6936796754598597E-2</v>
      </c>
      <c r="DB114">
        <v>4.56021390855312E-2</v>
      </c>
      <c r="DC114">
        <v>1.1808916926383899E-2</v>
      </c>
      <c r="DD114">
        <v>1.1040287092328E-2</v>
      </c>
      <c r="DE114">
        <v>9.8234508186578699E-3</v>
      </c>
      <c r="DF114">
        <v>8.9934244751930202E-3</v>
      </c>
      <c r="DG114">
        <v>7.7805612236261298E-3</v>
      </c>
      <c r="DH114">
        <v>6.6397869959473601E-3</v>
      </c>
      <c r="DI114">
        <v>6.5585817210376202E-3</v>
      </c>
      <c r="DJ114">
        <v>6.8160872906446396E-3</v>
      </c>
      <c r="DK114">
        <v>7.11339432746171E-3</v>
      </c>
      <c r="DL114">
        <v>7.2950888425111701E-3</v>
      </c>
      <c r="DM114">
        <v>8.0894241109490308E-3</v>
      </c>
      <c r="DN114">
        <v>8.7980628013610805E-3</v>
      </c>
      <c r="DO114">
        <v>9.7130797803401895E-3</v>
      </c>
      <c r="DP114">
        <v>1.09374085441231E-2</v>
      </c>
      <c r="DQ114">
        <v>1.2033070437610101E-2</v>
      </c>
      <c r="DR114">
        <v>1.3208344578742899E-2</v>
      </c>
      <c r="DS114">
        <v>1.4490932226181001E-2</v>
      </c>
      <c r="DT114">
        <v>1.5144919976592E-2</v>
      </c>
      <c r="DU114">
        <v>1.48971071466803E-2</v>
      </c>
      <c r="DV114">
        <v>1.38417901471257E-2</v>
      </c>
      <c r="DW114">
        <v>1.3545381836593101E-2</v>
      </c>
      <c r="DX114">
        <v>1.2926643714308701E-2</v>
      </c>
      <c r="DY114">
        <v>1.19378613308072E-2</v>
      </c>
      <c r="DZ114">
        <v>1.1035122908651799E-2</v>
      </c>
      <c r="EA114">
        <v>67.014839172363196</v>
      </c>
      <c r="EB114">
        <v>65.730743408203097</v>
      </c>
      <c r="EC114">
        <v>64.535125732421804</v>
      </c>
      <c r="ED114">
        <v>63.660957336425703</v>
      </c>
      <c r="EE114">
        <v>63.430507659912102</v>
      </c>
      <c r="EF114">
        <v>61.928680419921797</v>
      </c>
      <c r="EG114">
        <v>61.724044799804602</v>
      </c>
      <c r="EH114">
        <v>64.295921325683494</v>
      </c>
      <c r="EI114">
        <v>70.620185852050696</v>
      </c>
      <c r="EJ114">
        <v>75.273117065429602</v>
      </c>
      <c r="EK114">
        <v>81.776969909667898</v>
      </c>
      <c r="EL114">
        <v>86.244415283203097</v>
      </c>
      <c r="EM114">
        <v>90.045837402343693</v>
      </c>
      <c r="EN114">
        <v>92.679397583007798</v>
      </c>
      <c r="EO114">
        <v>94.664543151855398</v>
      </c>
      <c r="EP114">
        <v>95.693183898925696</v>
      </c>
      <c r="EQ114">
        <v>95.479766845703097</v>
      </c>
      <c r="ER114">
        <v>93.635810852050696</v>
      </c>
      <c r="ES114">
        <v>89.331245422363196</v>
      </c>
      <c r="ET114">
        <v>83.341468811035099</v>
      </c>
      <c r="EU114">
        <v>80.190567016601506</v>
      </c>
      <c r="EV114">
        <v>78.291023254394503</v>
      </c>
      <c r="EW114">
        <v>75.321342468261705</v>
      </c>
      <c r="EX114">
        <v>74.283866882324205</v>
      </c>
      <c r="EY114">
        <v>0.11489745974540699</v>
      </c>
      <c r="EZ114">
        <v>8.4517421200871398E-3</v>
      </c>
      <c r="FA114">
        <v>8.4517421200871398E-3</v>
      </c>
      <c r="FB114">
        <v>0</v>
      </c>
      <c r="FC114">
        <v>0</v>
      </c>
    </row>
    <row r="115" spans="1:159" x14ac:dyDescent="0.25">
      <c r="A115" t="s">
        <v>40</v>
      </c>
      <c r="B115" t="s">
        <v>41</v>
      </c>
      <c r="C115" t="s">
        <v>81</v>
      </c>
      <c r="D115" s="3">
        <v>45559</v>
      </c>
      <c r="E115" s="25">
        <v>19</v>
      </c>
      <c r="F115" s="25">
        <v>20</v>
      </c>
      <c r="G115" s="25">
        <v>19</v>
      </c>
      <c r="H115" s="25">
        <v>20</v>
      </c>
      <c r="I115">
        <v>2358</v>
      </c>
      <c r="J115">
        <v>13943</v>
      </c>
      <c r="AR115" s="20"/>
      <c r="FB115">
        <v>0</v>
      </c>
      <c r="FC115">
        <v>0</v>
      </c>
    </row>
    <row r="116" spans="1:159" x14ac:dyDescent="0.25">
      <c r="A116" t="s">
        <v>40</v>
      </c>
      <c r="B116" t="s">
        <v>41</v>
      </c>
      <c r="C116" t="s">
        <v>81</v>
      </c>
      <c r="D116" s="3">
        <v>45566</v>
      </c>
      <c r="E116" s="25">
        <v>17</v>
      </c>
      <c r="F116" s="25">
        <v>20</v>
      </c>
      <c r="G116" s="25">
        <v>19</v>
      </c>
      <c r="H116" s="25">
        <v>17</v>
      </c>
      <c r="I116">
        <v>4880</v>
      </c>
      <c r="J116">
        <v>13900</v>
      </c>
      <c r="FB116">
        <v>0</v>
      </c>
      <c r="FC116">
        <v>0</v>
      </c>
    </row>
    <row r="117" spans="1:159" x14ac:dyDescent="0.25">
      <c r="A117" t="s">
        <v>40</v>
      </c>
      <c r="B117" t="s">
        <v>41</v>
      </c>
      <c r="C117" t="s">
        <v>81</v>
      </c>
      <c r="D117" s="3">
        <v>45567</v>
      </c>
      <c r="E117" s="25">
        <v>18</v>
      </c>
      <c r="F117" s="25">
        <v>20</v>
      </c>
      <c r="G117" s="25">
        <v>18</v>
      </c>
      <c r="H117" s="25">
        <v>20</v>
      </c>
      <c r="I117">
        <v>12323</v>
      </c>
      <c r="J117">
        <v>13897</v>
      </c>
      <c r="K117">
        <v>1.02421963214874</v>
      </c>
      <c r="L117">
        <v>0.89625209569930997</v>
      </c>
      <c r="M117">
        <v>0.79896026849746704</v>
      </c>
      <c r="N117">
        <v>0.736744225025177</v>
      </c>
      <c r="O117">
        <v>0.70164459943771296</v>
      </c>
      <c r="P117">
        <v>0.70526969432830799</v>
      </c>
      <c r="Q117">
        <v>0.74692350625991799</v>
      </c>
      <c r="R117">
        <v>0.75743639469146695</v>
      </c>
      <c r="S117">
        <v>0.61883705854415805</v>
      </c>
      <c r="T117">
        <v>0.580128073692321</v>
      </c>
      <c r="U117">
        <v>0.59639042615890503</v>
      </c>
      <c r="V117">
        <v>0.683790624141693</v>
      </c>
      <c r="W117">
        <v>0.83891838788986195</v>
      </c>
      <c r="X117">
        <v>1.07167863845825</v>
      </c>
      <c r="Y117">
        <v>1.3710420131683301</v>
      </c>
      <c r="Z117">
        <v>1.750248670578</v>
      </c>
      <c r="AA117">
        <v>2.1251511573791499</v>
      </c>
      <c r="AB117">
        <v>2.4138510227203298</v>
      </c>
      <c r="AC117">
        <v>2.42484426498413</v>
      </c>
      <c r="AD117">
        <v>2.1802873611450102</v>
      </c>
      <c r="AE117">
        <v>1.94410824775695</v>
      </c>
      <c r="AF117">
        <v>1.7085983753204299</v>
      </c>
      <c r="AG117">
        <v>1.4369479417800901</v>
      </c>
      <c r="AH117">
        <v>1.18031430244445</v>
      </c>
      <c r="AI117">
        <v>1.1215316131710999E-2</v>
      </c>
      <c r="AJ117">
        <v>4.2717913165688497E-3</v>
      </c>
      <c r="AK117">
        <v>3.1799813732504801E-3</v>
      </c>
      <c r="AL117">
        <v>5.7611865922808604E-3</v>
      </c>
      <c r="AM117">
        <v>9.6308281645178708E-3</v>
      </c>
      <c r="AN117">
        <v>-2.0941978436894701E-4</v>
      </c>
      <c r="AO117">
        <v>5.0389776006340902E-3</v>
      </c>
      <c r="AP117">
        <v>7.6115108095109402E-3</v>
      </c>
      <c r="AQ117">
        <v>-1.3517403043806501E-2</v>
      </c>
      <c r="AR117">
        <v>-1.44022405147552E-2</v>
      </c>
      <c r="AS117">
        <v>-2.4650946259498499E-2</v>
      </c>
      <c r="AT117">
        <v>-1.6548121348023401E-2</v>
      </c>
      <c r="AU117">
        <v>-1.36763239279389E-2</v>
      </c>
      <c r="AV117">
        <v>-9.51903872191905E-4</v>
      </c>
      <c r="AW117">
        <v>-8.8977897539734806E-3</v>
      </c>
      <c r="AX117">
        <v>2.7665779925882799E-3</v>
      </c>
      <c r="AY117">
        <v>8.9060449972748704E-3</v>
      </c>
      <c r="AZ117">
        <v>0.120277754962444</v>
      </c>
      <c r="BA117">
        <v>0.13322949409484799</v>
      </c>
      <c r="BB117">
        <v>7.3836944997310597E-2</v>
      </c>
      <c r="BC117">
        <v>-8.5569649934768593E-2</v>
      </c>
      <c r="BD117">
        <v>-4.7143734991550397E-2</v>
      </c>
      <c r="BE117">
        <v>-2.13822443038225E-2</v>
      </c>
      <c r="BF117">
        <v>-1.6231084242463101E-2</v>
      </c>
      <c r="BG117">
        <v>3.0820984393358199E-2</v>
      </c>
      <c r="BH117">
        <v>2.2756313905119799E-2</v>
      </c>
      <c r="BI117">
        <v>1.9961209967732398E-2</v>
      </c>
      <c r="BJ117">
        <v>2.0829718559980299E-2</v>
      </c>
      <c r="BK117">
        <v>2.2649364545941301E-2</v>
      </c>
      <c r="BL117">
        <v>1.09501993283629E-2</v>
      </c>
      <c r="BM117">
        <v>1.5656443312764098E-2</v>
      </c>
      <c r="BN117">
        <v>1.9052093848585999E-2</v>
      </c>
      <c r="BO117">
        <v>-1.9049993716180301E-3</v>
      </c>
      <c r="BP117">
        <v>-1.54670083429664E-3</v>
      </c>
      <c r="BQ117">
        <v>-1.05106830596923E-2</v>
      </c>
      <c r="BR117">
        <v>-1.22794834896922E-3</v>
      </c>
      <c r="BS117">
        <v>3.75906005501747E-3</v>
      </c>
      <c r="BT117">
        <v>1.89602337777614E-2</v>
      </c>
      <c r="BU117">
        <v>1.35059645399451E-2</v>
      </c>
      <c r="BV117">
        <v>2.7168724685907301E-2</v>
      </c>
      <c r="BW117">
        <v>3.4708943217992699E-2</v>
      </c>
      <c r="BX117">
        <v>0.146883770823478</v>
      </c>
      <c r="BY117">
        <v>0.15881927311420399</v>
      </c>
      <c r="BZ117">
        <v>9.7784660756587899E-2</v>
      </c>
      <c r="CA117">
        <v>-6.2110941857099498E-2</v>
      </c>
      <c r="CB117">
        <v>-2.51155029982328E-2</v>
      </c>
      <c r="CC117">
        <v>-5.65680093131959E-4</v>
      </c>
      <c r="CD117">
        <v>3.0248060356825499E-3</v>
      </c>
      <c r="CE117">
        <v>5.0426650792360299E-2</v>
      </c>
      <c r="CF117">
        <v>4.1240837424993501E-2</v>
      </c>
      <c r="CG117">
        <v>3.6742437630891703E-2</v>
      </c>
      <c r="CH117">
        <v>3.5898249596357297E-2</v>
      </c>
      <c r="CI117">
        <v>3.5667899996042203E-2</v>
      </c>
      <c r="CJ117">
        <v>2.2109817713499E-2</v>
      </c>
      <c r="CK117">
        <v>2.6273909956216802E-2</v>
      </c>
      <c r="CL117">
        <v>3.04926764219999E-2</v>
      </c>
      <c r="CM117">
        <v>9.7074043005704793E-3</v>
      </c>
      <c r="CN117">
        <v>1.1308839544653801E-2</v>
      </c>
      <c r="CO117">
        <v>3.6295806057751101E-3</v>
      </c>
      <c r="CP117">
        <v>1.40922255814075E-2</v>
      </c>
      <c r="CQ117">
        <v>2.1194443106651299E-2</v>
      </c>
      <c r="CR117">
        <v>3.8872372359037302E-2</v>
      </c>
      <c r="CS117">
        <v>3.5909719765186303E-2</v>
      </c>
      <c r="CT117">
        <v>5.1570869982242501E-2</v>
      </c>
      <c r="CU117">
        <v>6.0511842370033202E-2</v>
      </c>
      <c r="CV117">
        <v>0.173489794135093</v>
      </c>
      <c r="CW117">
        <v>0.18440905213355999</v>
      </c>
      <c r="CX117">
        <v>0.12173237651586501</v>
      </c>
      <c r="CY117">
        <v>-3.8652233779430299E-2</v>
      </c>
      <c r="CZ117">
        <v>-3.0872717034071601E-3</v>
      </c>
      <c r="DA117">
        <v>2.02508829534053E-2</v>
      </c>
      <c r="DB117">
        <v>2.22806967794895E-2</v>
      </c>
      <c r="DC117">
        <v>1.1919399723410599E-2</v>
      </c>
      <c r="DD117">
        <v>1.12377917394042E-2</v>
      </c>
      <c r="DE117">
        <v>1.02022625505924E-2</v>
      </c>
      <c r="DF117">
        <v>9.1610169038176502E-3</v>
      </c>
      <c r="DG117">
        <v>7.9147079959511705E-3</v>
      </c>
      <c r="DH117">
        <v>6.7845666781067796E-3</v>
      </c>
      <c r="DI117">
        <v>6.4549609087407502E-3</v>
      </c>
      <c r="DJ117">
        <v>6.9553805515170002E-3</v>
      </c>
      <c r="DK117">
        <v>7.0598400197923097E-3</v>
      </c>
      <c r="DL117">
        <v>7.8156134113669291E-3</v>
      </c>
      <c r="DM117">
        <v>8.5966698825359292E-3</v>
      </c>
      <c r="DN117">
        <v>9.3140043318271602E-3</v>
      </c>
      <c r="DO117">
        <v>1.05999605730175E-2</v>
      </c>
      <c r="DP117">
        <v>1.2105720117688099E-2</v>
      </c>
      <c r="DQ117">
        <v>1.36205153539776E-2</v>
      </c>
      <c r="DR117">
        <v>1.48354517295956E-2</v>
      </c>
      <c r="DS117">
        <v>1.5687048435211098E-2</v>
      </c>
      <c r="DT117">
        <v>1.6175311058759599E-2</v>
      </c>
      <c r="DU117">
        <v>1.55574791133403E-2</v>
      </c>
      <c r="DV117">
        <v>1.45591776818037E-2</v>
      </c>
      <c r="DW117">
        <v>1.4261882752180001E-2</v>
      </c>
      <c r="DX117">
        <v>1.33922137320041E-2</v>
      </c>
      <c r="DY117">
        <v>1.26555720344185E-2</v>
      </c>
      <c r="DZ117">
        <v>1.1706749908626E-2</v>
      </c>
      <c r="EA117">
        <v>73.827232360839801</v>
      </c>
      <c r="EB117">
        <v>73.069801330566406</v>
      </c>
      <c r="EC117">
        <v>71.69970703125</v>
      </c>
      <c r="ED117">
        <v>70.419342041015597</v>
      </c>
      <c r="EE117">
        <v>70.031974792480398</v>
      </c>
      <c r="EF117">
        <v>68.122108459472599</v>
      </c>
      <c r="EG117">
        <v>67.971221923828097</v>
      </c>
      <c r="EH117">
        <v>70.088531494140597</v>
      </c>
      <c r="EI117">
        <v>75.0028076171875</v>
      </c>
      <c r="EJ117">
        <v>81.513206481933494</v>
      </c>
      <c r="EK117">
        <v>87.354530334472599</v>
      </c>
      <c r="EL117">
        <v>92.037277221679602</v>
      </c>
      <c r="EM117">
        <v>95.215515136718693</v>
      </c>
      <c r="EN117">
        <v>98.536216735839801</v>
      </c>
      <c r="EO117">
        <v>99.870391845703097</v>
      </c>
      <c r="EP117">
        <v>101.032905578613</v>
      </c>
      <c r="EQ117">
        <v>100.46147918701099</v>
      </c>
      <c r="ER117">
        <v>97.703224182128906</v>
      </c>
      <c r="ES117">
        <v>91.191917419433494</v>
      </c>
      <c r="ET117">
        <v>87.245170593261705</v>
      </c>
      <c r="EU117">
        <v>82.912979125976506</v>
      </c>
      <c r="EV117">
        <v>80.455093383789006</v>
      </c>
      <c r="EW117">
        <v>78.612236022949205</v>
      </c>
      <c r="EX117">
        <v>75.982276916503906</v>
      </c>
      <c r="EY117">
        <v>0.12496516853570901</v>
      </c>
      <c r="EZ117">
        <v>8.9171836152672698E-3</v>
      </c>
      <c r="FA117">
        <v>8.9171836152672698E-3</v>
      </c>
      <c r="FB117">
        <v>0</v>
      </c>
      <c r="FC117">
        <v>0</v>
      </c>
    </row>
    <row r="118" spans="1:159" x14ac:dyDescent="0.25">
      <c r="A118" t="s">
        <v>40</v>
      </c>
      <c r="B118" t="s">
        <v>41</v>
      </c>
      <c r="C118" t="s">
        <v>81</v>
      </c>
      <c r="D118" s="3">
        <v>45568</v>
      </c>
      <c r="E118" s="25">
        <v>17</v>
      </c>
      <c r="F118" s="25">
        <v>18</v>
      </c>
      <c r="G118" s="25">
        <v>17</v>
      </c>
      <c r="H118" s="25">
        <v>18</v>
      </c>
      <c r="I118">
        <v>2342</v>
      </c>
      <c r="J118">
        <v>13892</v>
      </c>
      <c r="FB118">
        <v>0</v>
      </c>
      <c r="FC118">
        <v>0</v>
      </c>
    </row>
    <row r="119" spans="1:159" x14ac:dyDescent="0.25">
      <c r="A119" t="s">
        <v>40</v>
      </c>
      <c r="B119" t="s">
        <v>41</v>
      </c>
      <c r="C119" t="s">
        <v>81</v>
      </c>
      <c r="D119" s="3">
        <v>45570</v>
      </c>
      <c r="E119" s="25">
        <v>17</v>
      </c>
      <c r="F119" s="25">
        <v>20</v>
      </c>
      <c r="G119" s="25">
        <v>19</v>
      </c>
      <c r="H119" s="25">
        <v>18</v>
      </c>
      <c r="I119">
        <v>2741</v>
      </c>
      <c r="J119">
        <v>13883</v>
      </c>
      <c r="FB119">
        <v>0</v>
      </c>
      <c r="FC119">
        <v>0</v>
      </c>
    </row>
    <row r="120" spans="1:159" x14ac:dyDescent="0.25">
      <c r="A120" t="s">
        <v>40</v>
      </c>
      <c r="B120" t="s">
        <v>41</v>
      </c>
      <c r="C120" t="s">
        <v>81</v>
      </c>
      <c r="D120" s="3">
        <v>45571</v>
      </c>
      <c r="E120" s="25">
        <v>17</v>
      </c>
      <c r="F120" s="25">
        <v>20</v>
      </c>
      <c r="G120" s="25">
        <v>19</v>
      </c>
      <c r="H120" s="25">
        <v>18</v>
      </c>
      <c r="I120">
        <v>2741</v>
      </c>
      <c r="J120">
        <v>13883</v>
      </c>
      <c r="FB120">
        <v>0</v>
      </c>
      <c r="FC120">
        <v>0</v>
      </c>
    </row>
    <row r="121" spans="1:159" x14ac:dyDescent="0.25">
      <c r="A121" t="s">
        <v>40</v>
      </c>
      <c r="B121" t="s">
        <v>41</v>
      </c>
      <c r="C121" t="s">
        <v>82</v>
      </c>
      <c r="D121" s="3">
        <v>45475</v>
      </c>
      <c r="E121" s="25">
        <v>17</v>
      </c>
      <c r="F121" s="25">
        <v>20</v>
      </c>
      <c r="G121" s="25">
        <v>19</v>
      </c>
      <c r="H121" s="25">
        <v>18</v>
      </c>
      <c r="I121">
        <v>0</v>
      </c>
      <c r="J121">
        <v>4453</v>
      </c>
      <c r="FB121">
        <v>0</v>
      </c>
      <c r="FC121">
        <v>0</v>
      </c>
    </row>
    <row r="122" spans="1:159" x14ac:dyDescent="0.25">
      <c r="A122" t="s">
        <v>40</v>
      </c>
      <c r="B122" t="s">
        <v>41</v>
      </c>
      <c r="C122" t="s">
        <v>82</v>
      </c>
      <c r="D122" s="3">
        <v>45476</v>
      </c>
      <c r="E122" s="25">
        <v>17</v>
      </c>
      <c r="F122" s="25">
        <v>20</v>
      </c>
      <c r="G122" s="25">
        <v>19</v>
      </c>
      <c r="H122" s="25">
        <v>18</v>
      </c>
      <c r="I122">
        <v>0</v>
      </c>
      <c r="J122">
        <v>4454</v>
      </c>
      <c r="FB122">
        <v>0</v>
      </c>
      <c r="FC122">
        <v>0</v>
      </c>
    </row>
    <row r="123" spans="1:159" x14ac:dyDescent="0.25">
      <c r="A123" t="s">
        <v>40</v>
      </c>
      <c r="B123" t="s">
        <v>41</v>
      </c>
      <c r="C123" t="s">
        <v>82</v>
      </c>
      <c r="D123" s="3">
        <v>45478</v>
      </c>
      <c r="E123" s="25">
        <v>17</v>
      </c>
      <c r="F123" s="25">
        <v>20</v>
      </c>
      <c r="G123" s="25">
        <v>19</v>
      </c>
      <c r="H123" s="25">
        <v>18</v>
      </c>
      <c r="I123">
        <v>0</v>
      </c>
      <c r="J123">
        <v>4651</v>
      </c>
      <c r="FB123">
        <v>0</v>
      </c>
      <c r="FC123">
        <v>0</v>
      </c>
    </row>
    <row r="124" spans="1:159" x14ac:dyDescent="0.25">
      <c r="A124" t="s">
        <v>40</v>
      </c>
      <c r="B124" t="s">
        <v>41</v>
      </c>
      <c r="C124" t="s">
        <v>82</v>
      </c>
      <c r="D124" s="3">
        <v>45479</v>
      </c>
      <c r="E124" s="25">
        <v>17</v>
      </c>
      <c r="F124" s="25">
        <v>20</v>
      </c>
      <c r="G124" s="25">
        <v>19</v>
      </c>
      <c r="H124" s="25">
        <v>18</v>
      </c>
      <c r="I124">
        <v>0</v>
      </c>
      <c r="J124">
        <v>4438</v>
      </c>
      <c r="FB124">
        <v>0</v>
      </c>
      <c r="FC124">
        <v>0</v>
      </c>
    </row>
    <row r="125" spans="1:159" x14ac:dyDescent="0.25">
      <c r="A125" t="s">
        <v>40</v>
      </c>
      <c r="B125" t="s">
        <v>41</v>
      </c>
      <c r="C125" t="s">
        <v>82</v>
      </c>
      <c r="D125" s="3">
        <v>45484</v>
      </c>
      <c r="E125" s="25">
        <v>17</v>
      </c>
      <c r="F125" s="25">
        <v>20</v>
      </c>
      <c r="G125" s="25">
        <v>19</v>
      </c>
      <c r="H125" s="25">
        <v>18</v>
      </c>
      <c r="I125">
        <v>0</v>
      </c>
      <c r="J125">
        <v>4430</v>
      </c>
      <c r="BJ125" s="20"/>
      <c r="FB125">
        <v>0</v>
      </c>
      <c r="FC125">
        <v>0</v>
      </c>
    </row>
    <row r="126" spans="1:159" x14ac:dyDescent="0.25">
      <c r="A126" t="s">
        <v>40</v>
      </c>
      <c r="B126" t="s">
        <v>41</v>
      </c>
      <c r="C126" t="s">
        <v>82</v>
      </c>
      <c r="D126" s="3">
        <v>45485</v>
      </c>
      <c r="F126" s="25"/>
      <c r="G126" s="25"/>
      <c r="H126" s="25"/>
      <c r="FB126">
        <v>0</v>
      </c>
      <c r="FC126">
        <v>1</v>
      </c>
    </row>
    <row r="127" spans="1:159" x14ac:dyDescent="0.25">
      <c r="A127" t="s">
        <v>40</v>
      </c>
      <c r="B127" t="s">
        <v>41</v>
      </c>
      <c r="C127" t="s">
        <v>82</v>
      </c>
      <c r="D127" s="3">
        <v>45496</v>
      </c>
      <c r="E127" s="25">
        <v>16</v>
      </c>
      <c r="F127" s="25">
        <v>19</v>
      </c>
      <c r="G127" s="25">
        <v>18</v>
      </c>
      <c r="H127" s="25">
        <v>17</v>
      </c>
      <c r="I127">
        <v>0</v>
      </c>
      <c r="J127">
        <v>4405</v>
      </c>
      <c r="FB127">
        <v>0</v>
      </c>
      <c r="FC127">
        <v>0</v>
      </c>
    </row>
    <row r="128" spans="1:159" x14ac:dyDescent="0.25">
      <c r="A128" t="s">
        <v>40</v>
      </c>
      <c r="B128" t="s">
        <v>41</v>
      </c>
      <c r="C128" t="s">
        <v>82</v>
      </c>
      <c r="D128" s="3">
        <v>45539</v>
      </c>
      <c r="E128" s="25">
        <v>19</v>
      </c>
      <c r="F128" s="25">
        <v>20</v>
      </c>
      <c r="G128" s="25">
        <v>19</v>
      </c>
      <c r="H128" s="25">
        <v>20</v>
      </c>
      <c r="I128">
        <v>99</v>
      </c>
      <c r="J128">
        <v>4333</v>
      </c>
      <c r="FB128">
        <v>1</v>
      </c>
      <c r="FC128">
        <v>0</v>
      </c>
    </row>
    <row r="129" spans="1:159" x14ac:dyDescent="0.25">
      <c r="A129" t="s">
        <v>40</v>
      </c>
      <c r="B129" t="s">
        <v>41</v>
      </c>
      <c r="C129" t="s">
        <v>82</v>
      </c>
      <c r="D129" s="3">
        <v>45540</v>
      </c>
      <c r="E129" s="25">
        <v>17</v>
      </c>
      <c r="F129" s="25">
        <v>20</v>
      </c>
      <c r="G129" s="25">
        <v>19</v>
      </c>
      <c r="H129" s="25">
        <v>18</v>
      </c>
      <c r="I129">
        <v>2778</v>
      </c>
      <c r="J129">
        <v>4332</v>
      </c>
      <c r="FB129">
        <v>0</v>
      </c>
      <c r="FC129">
        <v>0</v>
      </c>
    </row>
    <row r="130" spans="1:159" x14ac:dyDescent="0.25">
      <c r="A130" t="s">
        <v>40</v>
      </c>
      <c r="B130" t="s">
        <v>41</v>
      </c>
      <c r="C130" t="s">
        <v>82</v>
      </c>
      <c r="D130" s="3">
        <v>45541</v>
      </c>
      <c r="E130" s="25">
        <v>17</v>
      </c>
      <c r="F130" s="25">
        <v>18</v>
      </c>
      <c r="G130" s="25">
        <v>17</v>
      </c>
      <c r="H130" s="25">
        <v>18</v>
      </c>
      <c r="I130">
        <v>659</v>
      </c>
      <c r="J130">
        <v>4535</v>
      </c>
      <c r="FB130">
        <v>0</v>
      </c>
      <c r="FC130">
        <v>0</v>
      </c>
    </row>
    <row r="131" spans="1:159" x14ac:dyDescent="0.25">
      <c r="A131" t="s">
        <v>40</v>
      </c>
      <c r="B131" t="s">
        <v>41</v>
      </c>
      <c r="C131" t="s">
        <v>82</v>
      </c>
      <c r="D131" s="3">
        <v>45558</v>
      </c>
      <c r="E131" s="25">
        <v>18</v>
      </c>
      <c r="F131" s="25">
        <v>20</v>
      </c>
      <c r="G131" s="25">
        <v>18</v>
      </c>
      <c r="H131" s="25">
        <v>20</v>
      </c>
      <c r="I131">
        <v>4023</v>
      </c>
      <c r="J131">
        <v>4504</v>
      </c>
      <c r="K131">
        <v>0.92248612642288197</v>
      </c>
      <c r="L131">
        <v>0.81630671024322499</v>
      </c>
      <c r="M131">
        <v>0.73525410890579201</v>
      </c>
      <c r="N131">
        <v>0.67956793308258001</v>
      </c>
      <c r="O131">
        <v>0.65056312084197898</v>
      </c>
      <c r="P131">
        <v>0.64913284778594904</v>
      </c>
      <c r="Q131">
        <v>0.67875200510025002</v>
      </c>
      <c r="R131">
        <v>0.67081630229949896</v>
      </c>
      <c r="S131">
        <v>0.55677211284637396</v>
      </c>
      <c r="T131">
        <v>0.524433612823486</v>
      </c>
      <c r="U131">
        <v>0.55275416374206499</v>
      </c>
      <c r="V131">
        <v>0.59824001789092995</v>
      </c>
      <c r="W131">
        <v>0.72319811582565297</v>
      </c>
      <c r="X131">
        <v>0.89704388380050604</v>
      </c>
      <c r="Y131">
        <v>1.0900905132293699</v>
      </c>
      <c r="Z131">
        <v>1.3787649869918801</v>
      </c>
      <c r="AA131">
        <v>1.7334460020065301</v>
      </c>
      <c r="AB131">
        <v>1.99619472026824</v>
      </c>
      <c r="AC131">
        <v>2.1008334159850999</v>
      </c>
      <c r="AD131">
        <v>1.99834012985229</v>
      </c>
      <c r="AE131">
        <v>1.84826219081878</v>
      </c>
      <c r="AF131">
        <v>1.6515806913375799</v>
      </c>
      <c r="AG131">
        <v>1.39712882041931</v>
      </c>
      <c r="AH131">
        <v>1.1471636295318599</v>
      </c>
      <c r="AI131">
        <v>2.3930693045258501E-2</v>
      </c>
      <c r="AJ131">
        <v>2.6645371690392401E-2</v>
      </c>
      <c r="AK131">
        <v>1.9786845892667701E-2</v>
      </c>
      <c r="AL131">
        <v>1.4328200370073299E-2</v>
      </c>
      <c r="AM131">
        <v>5.9134415350854301E-3</v>
      </c>
      <c r="AN131" s="20">
        <v>-1.3839560560882E-2</v>
      </c>
      <c r="AO131">
        <v>-2.24409848451614E-2</v>
      </c>
      <c r="AP131">
        <v>-2.2241722792387002E-2</v>
      </c>
      <c r="AQ131">
        <v>-9.48515720665454E-3</v>
      </c>
      <c r="AR131">
        <v>-1.3419331051409199E-2</v>
      </c>
      <c r="AS131">
        <v>5.7735005393624297E-3</v>
      </c>
      <c r="AT131">
        <v>-8.6997952312230994E-3</v>
      </c>
      <c r="AU131">
        <v>-5.2868889179080703E-4</v>
      </c>
      <c r="AV131">
        <v>6.3578286208212298E-3</v>
      </c>
      <c r="AW131">
        <v>-1.63355320692062E-2</v>
      </c>
      <c r="AX131">
        <v>-2.6071317493915499E-2</v>
      </c>
      <c r="AY131">
        <v>-1.14261675626039E-2</v>
      </c>
      <c r="AZ131">
        <v>-3.7159775383770401E-3</v>
      </c>
      <c r="BA131">
        <v>6.9810235872864697E-3</v>
      </c>
      <c r="BB131">
        <v>-7.2341598570346798E-3</v>
      </c>
      <c r="BC131">
        <v>-0.106767401099205</v>
      </c>
      <c r="BD131">
        <v>-2.6841463521122901E-2</v>
      </c>
      <c r="BE131">
        <v>-1.16171045228838E-2</v>
      </c>
      <c r="BF131">
        <v>6.8673766218125803E-3</v>
      </c>
      <c r="BG131">
        <v>5.8185484260320601E-2</v>
      </c>
      <c r="BH131">
        <v>5.9559300541877698E-2</v>
      </c>
      <c r="BI131">
        <v>4.9137447029352098E-2</v>
      </c>
      <c r="BJ131" s="20">
        <v>4.1043192148208597E-2</v>
      </c>
      <c r="BK131">
        <v>2.9163930565118699E-2</v>
      </c>
      <c r="BL131">
        <v>5.5237929336726596E-3</v>
      </c>
      <c r="BM131">
        <v>-4.8539759591221801E-3</v>
      </c>
      <c r="BN131">
        <v>-2.8595249168574801E-3</v>
      </c>
      <c r="BO131">
        <v>1.0372943244874399E-2</v>
      </c>
      <c r="BP131">
        <v>7.5610573403537204E-3</v>
      </c>
      <c r="BQ131">
        <v>2.9169686138629899E-2</v>
      </c>
      <c r="BR131">
        <v>1.69169269502162E-2</v>
      </c>
      <c r="BS131">
        <v>2.8790106996893799E-2</v>
      </c>
      <c r="BT131">
        <v>3.9234992116689599E-2</v>
      </c>
      <c r="BU131">
        <v>1.9616261124610901E-2</v>
      </c>
      <c r="BV131">
        <v>1.21385548263788E-2</v>
      </c>
      <c r="BW131">
        <v>3.0562054365873299E-2</v>
      </c>
      <c r="BX131">
        <v>4.07141558825969E-2</v>
      </c>
      <c r="BY131">
        <v>5.00627756118774E-2</v>
      </c>
      <c r="BZ131">
        <v>3.3360548317432397E-2</v>
      </c>
      <c r="CA131">
        <v>-6.6552989184856401E-2</v>
      </c>
      <c r="CB131">
        <v>1.0961229912936601E-2</v>
      </c>
      <c r="CC131">
        <v>2.2886790335178299E-2</v>
      </c>
      <c r="CD131">
        <v>3.8223214447498301E-2</v>
      </c>
      <c r="CE131">
        <v>9.2440277338027899E-2</v>
      </c>
      <c r="CF131">
        <v>9.2473231256008107E-2</v>
      </c>
      <c r="CG131">
        <v>7.8488044440746293E-2</v>
      </c>
      <c r="CH131">
        <v>6.7758180201053606E-2</v>
      </c>
      <c r="CI131">
        <v>5.2414420992136002E-2</v>
      </c>
      <c r="CJ131">
        <v>2.48871464282274E-2</v>
      </c>
      <c r="CK131">
        <v>1.2733032926917E-2</v>
      </c>
      <c r="CL131">
        <v>1.6522672027349399E-2</v>
      </c>
      <c r="CM131">
        <v>3.02310436964035E-2</v>
      </c>
      <c r="CN131">
        <v>2.8541445732116599E-2</v>
      </c>
      <c r="CO131">
        <v>5.2565872669219901E-2</v>
      </c>
      <c r="CP131">
        <v>4.2533647269010502E-2</v>
      </c>
      <c r="CQ131">
        <v>5.8108903467655099E-2</v>
      </c>
      <c r="CR131">
        <v>7.2112157940864494E-2</v>
      </c>
      <c r="CS131">
        <v>5.5568054318427998E-2</v>
      </c>
      <c r="CT131">
        <v>5.0348427146673203E-2</v>
      </c>
      <c r="CU131">
        <v>7.2550274431705405E-2</v>
      </c>
      <c r="CV131">
        <v>8.5144288837909601E-2</v>
      </c>
      <c r="CW131">
        <v>9.3144528567790902E-2</v>
      </c>
      <c r="CX131">
        <v>7.3955260217189706E-2</v>
      </c>
      <c r="CY131">
        <v>-2.6338575407862601E-2</v>
      </c>
      <c r="CZ131">
        <v>4.87639233469963E-2</v>
      </c>
      <c r="DA131">
        <v>5.7390686124563203E-2</v>
      </c>
      <c r="DB131">
        <v>6.9579049944877597E-2</v>
      </c>
      <c r="DC131">
        <v>2.0825434476137099E-2</v>
      </c>
      <c r="DD131">
        <v>2.0010247826576202E-2</v>
      </c>
      <c r="DE131">
        <v>1.7843898385763099E-2</v>
      </c>
      <c r="DF131">
        <v>1.6241561621427501E-2</v>
      </c>
      <c r="DG131">
        <v>1.4135293662547999E-2</v>
      </c>
      <c r="DH131">
        <v>1.1772083118557901E-2</v>
      </c>
      <c r="DI131">
        <v>1.06921419501304E-2</v>
      </c>
      <c r="DJ131">
        <v>1.17835393175482E-2</v>
      </c>
      <c r="DK131">
        <v>1.2072867713868601E-2</v>
      </c>
      <c r="DL131">
        <v>1.2755170464515599E-2</v>
      </c>
      <c r="DM131">
        <v>1.4223870821297099E-2</v>
      </c>
      <c r="DN131">
        <v>1.55738610774278E-2</v>
      </c>
      <c r="DO131">
        <v>1.7824562266468998E-2</v>
      </c>
      <c r="DP131">
        <v>1.9987896084785399E-2</v>
      </c>
      <c r="DQ131">
        <v>2.1857138723134901E-2</v>
      </c>
      <c r="DR131">
        <v>2.3229952901601701E-2</v>
      </c>
      <c r="DS131">
        <v>2.55270265042781E-2</v>
      </c>
      <c r="DT131">
        <v>2.7011603116989101E-2</v>
      </c>
      <c r="DU131">
        <v>2.6191845536231901E-2</v>
      </c>
      <c r="DV131">
        <v>2.46798302978277E-2</v>
      </c>
      <c r="DW131">
        <v>2.4448627606034199E-2</v>
      </c>
      <c r="DX131">
        <v>2.2982405498623799E-2</v>
      </c>
      <c r="DY131">
        <v>2.0976878702640499E-2</v>
      </c>
      <c r="DZ131">
        <v>1.90629959106445E-2</v>
      </c>
      <c r="EA131">
        <v>68.473014831542898</v>
      </c>
      <c r="EB131">
        <v>67.268005371093693</v>
      </c>
      <c r="EC131">
        <v>65.730514526367102</v>
      </c>
      <c r="ED131">
        <v>64.611808776855398</v>
      </c>
      <c r="EE131">
        <v>64.128929138183494</v>
      </c>
      <c r="EF131">
        <v>62.713142395019503</v>
      </c>
      <c r="EG131">
        <v>62.459068298339801</v>
      </c>
      <c r="EH131">
        <v>64.943511962890597</v>
      </c>
      <c r="EI131">
        <v>71.215476989745994</v>
      </c>
      <c r="EJ131">
        <v>76.171920776367102</v>
      </c>
      <c r="EK131">
        <v>82.146400451660099</v>
      </c>
      <c r="EL131">
        <v>86.590858459472599</v>
      </c>
      <c r="EM131">
        <v>90.273254394531193</v>
      </c>
      <c r="EN131">
        <v>92.825134277343693</v>
      </c>
      <c r="EO131">
        <v>94.834892272949205</v>
      </c>
      <c r="EP131">
        <v>95.979827880859304</v>
      </c>
      <c r="EQ131">
        <v>96.082771301269503</v>
      </c>
      <c r="ER131">
        <v>94.691291809082003</v>
      </c>
      <c r="ES131">
        <v>90.444366455078097</v>
      </c>
      <c r="ET131">
        <v>84.867874145507798</v>
      </c>
      <c r="EU131">
        <v>81.684860229492102</v>
      </c>
      <c r="EV131">
        <v>79.426185607910099</v>
      </c>
      <c r="EW131">
        <v>76.208358764648395</v>
      </c>
      <c r="EX131">
        <v>75.079727172851506</v>
      </c>
      <c r="EY131">
        <v>0.203874751925468</v>
      </c>
      <c r="EZ131">
        <v>1.4999012462794699E-2</v>
      </c>
      <c r="FA131">
        <v>1.4999012462794699E-2</v>
      </c>
      <c r="FB131">
        <v>0</v>
      </c>
      <c r="FC131">
        <v>0</v>
      </c>
    </row>
    <row r="132" spans="1:159" x14ac:dyDescent="0.25">
      <c r="A132" t="s">
        <v>40</v>
      </c>
      <c r="B132" t="s">
        <v>41</v>
      </c>
      <c r="C132" t="s">
        <v>82</v>
      </c>
      <c r="D132" s="3">
        <v>45559</v>
      </c>
      <c r="E132" s="25">
        <v>19</v>
      </c>
      <c r="F132" s="25">
        <v>20</v>
      </c>
      <c r="G132" s="25">
        <v>19</v>
      </c>
      <c r="H132" s="25">
        <v>20</v>
      </c>
      <c r="I132">
        <v>409</v>
      </c>
      <c r="J132">
        <v>4502</v>
      </c>
      <c r="FB132">
        <v>0</v>
      </c>
      <c r="FC132">
        <v>0</v>
      </c>
    </row>
    <row r="133" spans="1:159" x14ac:dyDescent="0.25">
      <c r="A133" t="s">
        <v>40</v>
      </c>
      <c r="B133" t="s">
        <v>41</v>
      </c>
      <c r="C133" t="s">
        <v>82</v>
      </c>
      <c r="D133" s="3">
        <v>45566</v>
      </c>
      <c r="E133" s="25">
        <v>17</v>
      </c>
      <c r="F133" s="25">
        <v>20</v>
      </c>
      <c r="G133" s="25">
        <v>19</v>
      </c>
      <c r="H133" s="25">
        <v>17</v>
      </c>
      <c r="I133">
        <v>1103</v>
      </c>
      <c r="J133">
        <v>4492</v>
      </c>
      <c r="FB133">
        <v>0</v>
      </c>
      <c r="FC133">
        <v>0</v>
      </c>
    </row>
    <row r="134" spans="1:159" x14ac:dyDescent="0.25">
      <c r="A134" t="s">
        <v>40</v>
      </c>
      <c r="B134" t="s">
        <v>41</v>
      </c>
      <c r="C134" t="s">
        <v>82</v>
      </c>
      <c r="D134" s="3">
        <v>45567</v>
      </c>
      <c r="E134" s="25">
        <v>18</v>
      </c>
      <c r="F134" s="25">
        <v>20</v>
      </c>
      <c r="G134" s="25">
        <v>18</v>
      </c>
      <c r="H134" s="25">
        <v>20</v>
      </c>
      <c r="I134">
        <v>3984</v>
      </c>
      <c r="J134">
        <v>4487</v>
      </c>
      <c r="K134">
        <v>1.0670746564865099</v>
      </c>
      <c r="L134">
        <v>0.91846013069152799</v>
      </c>
      <c r="M134">
        <v>0.81160759925842196</v>
      </c>
      <c r="N134">
        <v>0.73962259292602495</v>
      </c>
      <c r="O134">
        <v>0.70990782976150502</v>
      </c>
      <c r="P134">
        <v>0.71180051565170199</v>
      </c>
      <c r="Q134">
        <v>0.73355615139007502</v>
      </c>
      <c r="R134">
        <v>0.74116051197052002</v>
      </c>
      <c r="S134">
        <v>0.62487679719924905</v>
      </c>
      <c r="T134">
        <v>0.60018384456634499</v>
      </c>
      <c r="U134">
        <v>0.63089609146118097</v>
      </c>
      <c r="V134">
        <v>0.73749083280563299</v>
      </c>
      <c r="W134">
        <v>0.92687076330184903</v>
      </c>
      <c r="X134">
        <v>1.1822596788406301</v>
      </c>
      <c r="Y134">
        <v>1.49521112442016</v>
      </c>
      <c r="Z134">
        <v>1.8678658008575399</v>
      </c>
      <c r="AA134">
        <v>2.2581095695495601</v>
      </c>
      <c r="AB134">
        <v>2.5210261344909601</v>
      </c>
      <c r="AC134">
        <v>2.46598768234252</v>
      </c>
      <c r="AD134">
        <v>2.2607786655425999</v>
      </c>
      <c r="AE134">
        <v>2.05301809310913</v>
      </c>
      <c r="AF134">
        <v>1.8231837749481199</v>
      </c>
      <c r="AG134">
        <v>1.5469137430191</v>
      </c>
      <c r="AH134">
        <v>1.26475870609283</v>
      </c>
      <c r="AI134">
        <v>2.2259147837757998E-2</v>
      </c>
      <c r="AJ134">
        <v>-1.59944649785757E-2</v>
      </c>
      <c r="AK134">
        <v>-6.7570493556558999E-3</v>
      </c>
      <c r="AL134">
        <v>-2.43155770003795E-2</v>
      </c>
      <c r="AM134">
        <v>-1.6228880733251499E-2</v>
      </c>
      <c r="AN134">
        <v>-6.6842162050306699E-4</v>
      </c>
      <c r="AO134">
        <v>-1.0533351451158499E-2</v>
      </c>
      <c r="AP134">
        <v>-1.6274010762572198E-2</v>
      </c>
      <c r="AQ134">
        <v>-1.22882705181837E-2</v>
      </c>
      <c r="AR134">
        <v>8.5503123700618692E-3</v>
      </c>
      <c r="AS134">
        <v>-7.7041727490723098E-3</v>
      </c>
      <c r="AT134">
        <v>-4.8327473923563896E-3</v>
      </c>
      <c r="AU134">
        <v>1.5370633453130699E-2</v>
      </c>
      <c r="AV134">
        <v>1.94674916565418E-2</v>
      </c>
      <c r="AW134">
        <v>1.3307061977684401E-2</v>
      </c>
      <c r="AX134">
        <v>-2.27410364896059E-2</v>
      </c>
      <c r="AY134">
        <v>-3.0165580101311198E-3</v>
      </c>
      <c r="AZ134">
        <v>6.02685175836086E-2</v>
      </c>
      <c r="BA134">
        <v>8.4246292710304205E-2</v>
      </c>
      <c r="BB134">
        <v>3.6498852074146201E-2</v>
      </c>
      <c r="BC134">
        <v>-0.15448932349681799</v>
      </c>
      <c r="BD134">
        <v>-9.3222275376319802E-2</v>
      </c>
      <c r="BE134">
        <v>-2.0268101245164798E-2</v>
      </c>
      <c r="BF134">
        <v>1.4142179861664699E-2</v>
      </c>
      <c r="BG134">
        <v>5.59125132858753E-2</v>
      </c>
      <c r="BH134">
        <v>1.6507450491189901E-2</v>
      </c>
      <c r="BI134">
        <v>2.1567201241850801E-2</v>
      </c>
      <c r="BJ134">
        <v>1.65938062127679E-3</v>
      </c>
      <c r="BK134">
        <v>7.0864623412489804E-3</v>
      </c>
      <c r="BL134">
        <v>2.0364936441183E-2</v>
      </c>
      <c r="BM134">
        <v>8.5811251774430206E-3</v>
      </c>
      <c r="BN134">
        <v>4.3731573969125704E-3</v>
      </c>
      <c r="BO134">
        <v>9.2788357287645305E-3</v>
      </c>
      <c r="BP134">
        <v>3.2626949250697999E-2</v>
      </c>
      <c r="BQ134">
        <v>1.7015617340803101E-2</v>
      </c>
      <c r="BR134">
        <v>2.27616894990205E-2</v>
      </c>
      <c r="BS134">
        <v>4.7423303127288798E-2</v>
      </c>
      <c r="BT134">
        <v>5.5342402309179299E-2</v>
      </c>
      <c r="BU134">
        <v>5.1943507045507403E-2</v>
      </c>
      <c r="BV134">
        <v>2.0040072500705702E-2</v>
      </c>
      <c r="BW134">
        <v>4.2877268046140601E-2</v>
      </c>
      <c r="BX134">
        <v>0.10640010982751801</v>
      </c>
      <c r="BY134">
        <v>0.12740017473697601</v>
      </c>
      <c r="BZ134">
        <v>7.8286387026309898E-2</v>
      </c>
      <c r="CA134">
        <v>-0.11232463270425699</v>
      </c>
      <c r="CB134">
        <v>-5.2564781159162501E-2</v>
      </c>
      <c r="CC134">
        <v>1.69422253966331E-2</v>
      </c>
      <c r="CD134">
        <v>4.8165652900934199E-2</v>
      </c>
      <c r="CE134">
        <v>8.9565880596637698E-2</v>
      </c>
      <c r="CF134">
        <v>4.9009364098310401E-2</v>
      </c>
      <c r="CG134">
        <v>4.98914532363414E-2</v>
      </c>
      <c r="CH134">
        <v>2.7634337544441199E-2</v>
      </c>
      <c r="CI134">
        <v>3.0401805415749501E-2</v>
      </c>
      <c r="CJ134">
        <v>4.1398294270038598E-2</v>
      </c>
      <c r="CK134">
        <v>2.7695601806044499E-2</v>
      </c>
      <c r="CL134">
        <v>2.50203255563974E-2</v>
      </c>
      <c r="CM134">
        <v>3.08459419757127E-2</v>
      </c>
      <c r="CN134">
        <v>5.6703586131334298E-2</v>
      </c>
      <c r="CO134">
        <v>4.1735406965017298E-2</v>
      </c>
      <c r="CP134">
        <v>5.0356127321720102E-2</v>
      </c>
      <c r="CQ134">
        <v>7.9475976526737199E-2</v>
      </c>
      <c r="CR134">
        <v>9.1217316687107003E-2</v>
      </c>
      <c r="CS134">
        <v>9.0579949319362599E-2</v>
      </c>
      <c r="CT134">
        <v>6.2821179628372095E-2</v>
      </c>
      <c r="CU134">
        <v>8.8771097362041404E-2</v>
      </c>
      <c r="CV134">
        <v>0.152531698346138</v>
      </c>
      <c r="CW134">
        <v>0.17055405676364799</v>
      </c>
      <c r="CX134">
        <v>0.120073921978473</v>
      </c>
      <c r="CY134">
        <v>-7.0159934461116694E-2</v>
      </c>
      <c r="CZ134">
        <v>-1.19072897359728E-2</v>
      </c>
      <c r="DA134">
        <v>5.4152552038431098E-2</v>
      </c>
      <c r="DB134">
        <v>8.2189127802848802E-2</v>
      </c>
      <c r="DC134">
        <v>2.0459793508052802E-2</v>
      </c>
      <c r="DD134">
        <v>1.97597611695528E-2</v>
      </c>
      <c r="DE134">
        <v>1.7219921573996499E-2</v>
      </c>
      <c r="DF134">
        <v>1.5791652724146801E-2</v>
      </c>
      <c r="DG134">
        <v>1.4174722135066899E-2</v>
      </c>
      <c r="DH134">
        <v>1.27873737365007E-2</v>
      </c>
      <c r="DI134">
        <v>1.1620776727795599E-2</v>
      </c>
      <c r="DJ134">
        <v>1.25525873154401E-2</v>
      </c>
      <c r="DK134">
        <v>1.31118698045611E-2</v>
      </c>
      <c r="DL134">
        <v>1.4637555927038101E-2</v>
      </c>
      <c r="DM134">
        <v>1.5028565190732399E-2</v>
      </c>
      <c r="DN134">
        <v>1.6776226460933599E-2</v>
      </c>
      <c r="DO134">
        <v>1.9486639648675901E-2</v>
      </c>
      <c r="DP134">
        <v>2.1810397505760099E-2</v>
      </c>
      <c r="DQ134">
        <v>2.3489290848374301E-2</v>
      </c>
      <c r="DR134">
        <v>2.60090678930282E-2</v>
      </c>
      <c r="DS134">
        <v>2.7901465073227799E-2</v>
      </c>
      <c r="DT134">
        <v>2.8046015650033899E-2</v>
      </c>
      <c r="DU134">
        <v>2.6235697790980301E-2</v>
      </c>
      <c r="DV134">
        <v>2.5405017659068101E-2</v>
      </c>
      <c r="DW134">
        <v>2.5634314864873799E-2</v>
      </c>
      <c r="DX134">
        <v>2.4717999622225699E-2</v>
      </c>
      <c r="DY134">
        <v>2.2622272372245698E-2</v>
      </c>
      <c r="DZ134">
        <v>2.0684802904724998E-2</v>
      </c>
      <c r="EA134">
        <v>73.631683349609304</v>
      </c>
      <c r="EB134">
        <v>72.692863464355398</v>
      </c>
      <c r="EC134">
        <v>71.262992858886705</v>
      </c>
      <c r="ED134">
        <v>70.078216552734304</v>
      </c>
      <c r="EE134">
        <v>69.702072143554602</v>
      </c>
      <c r="EF134">
        <v>67.779602050781193</v>
      </c>
      <c r="EG134">
        <v>67.470687866210895</v>
      </c>
      <c r="EH134">
        <v>69.466804504394503</v>
      </c>
      <c r="EI134">
        <v>74.439224243164006</v>
      </c>
      <c r="EJ134">
        <v>80.945556640625</v>
      </c>
      <c r="EK134">
        <v>86.940185546875</v>
      </c>
      <c r="EL134">
        <v>91.636940002441406</v>
      </c>
      <c r="EM134">
        <v>94.937126159667898</v>
      </c>
      <c r="EN134">
        <v>98.150093078613196</v>
      </c>
      <c r="EO134">
        <v>99.655464172363196</v>
      </c>
      <c r="EP134">
        <v>101.008903503417</v>
      </c>
      <c r="EQ134">
        <v>100.452987670898</v>
      </c>
      <c r="ER134">
        <v>98.133399963378906</v>
      </c>
      <c r="ES134">
        <v>91.952461242675696</v>
      </c>
      <c r="ET134">
        <v>87.473152160644503</v>
      </c>
      <c r="EU134">
        <v>83.476905822753906</v>
      </c>
      <c r="EV134">
        <v>80.864120483398395</v>
      </c>
      <c r="EW134">
        <v>78.681098937988196</v>
      </c>
      <c r="EX134">
        <v>76.106063842773395</v>
      </c>
      <c r="EY134">
        <v>0.21588815748691501</v>
      </c>
      <c r="EZ134">
        <v>1.5348926186561499E-2</v>
      </c>
      <c r="FA134">
        <v>1.5348926186561499E-2</v>
      </c>
      <c r="FB134">
        <v>0</v>
      </c>
      <c r="FC134">
        <v>0</v>
      </c>
    </row>
    <row r="135" spans="1:159" x14ac:dyDescent="0.25">
      <c r="A135" t="s">
        <v>40</v>
      </c>
      <c r="B135" t="s">
        <v>41</v>
      </c>
      <c r="C135" t="s">
        <v>82</v>
      </c>
      <c r="D135" s="3">
        <v>45568</v>
      </c>
      <c r="E135" s="25">
        <v>17</v>
      </c>
      <c r="F135" s="25">
        <v>18</v>
      </c>
      <c r="G135" s="25">
        <v>17</v>
      </c>
      <c r="H135" s="25">
        <v>18</v>
      </c>
      <c r="I135">
        <v>407</v>
      </c>
      <c r="J135">
        <v>4484</v>
      </c>
      <c r="DG135" s="20"/>
      <c r="FB135">
        <v>0</v>
      </c>
      <c r="FC135">
        <v>0</v>
      </c>
    </row>
    <row r="136" spans="1:159" x14ac:dyDescent="0.25">
      <c r="A136" t="s">
        <v>40</v>
      </c>
      <c r="B136" t="s">
        <v>41</v>
      </c>
      <c r="C136" t="s">
        <v>82</v>
      </c>
      <c r="D136" s="3">
        <v>45570</v>
      </c>
      <c r="E136" s="25">
        <v>17</v>
      </c>
      <c r="F136" s="25">
        <v>20</v>
      </c>
      <c r="G136" s="25">
        <v>19</v>
      </c>
      <c r="H136" s="25">
        <v>18</v>
      </c>
      <c r="I136">
        <v>536</v>
      </c>
      <c r="J136">
        <v>4484</v>
      </c>
      <c r="FB136">
        <v>0</v>
      </c>
      <c r="FC136">
        <v>0</v>
      </c>
    </row>
    <row r="137" spans="1:159" x14ac:dyDescent="0.25">
      <c r="A137" t="s">
        <v>40</v>
      </c>
      <c r="B137" t="s">
        <v>41</v>
      </c>
      <c r="C137" t="s">
        <v>82</v>
      </c>
      <c r="D137" s="3">
        <v>45571</v>
      </c>
      <c r="E137" s="25">
        <v>17</v>
      </c>
      <c r="F137" s="25">
        <v>20</v>
      </c>
      <c r="G137" s="25">
        <v>19</v>
      </c>
      <c r="H137" s="25">
        <v>18</v>
      </c>
      <c r="I137">
        <v>536</v>
      </c>
      <c r="J137">
        <v>4484</v>
      </c>
      <c r="FB137">
        <v>0</v>
      </c>
      <c r="FC137">
        <v>0</v>
      </c>
    </row>
    <row r="138" spans="1:159" x14ac:dyDescent="0.25">
      <c r="A138" t="s">
        <v>40</v>
      </c>
      <c r="B138" t="s">
        <v>41</v>
      </c>
      <c r="C138" t="s">
        <v>87</v>
      </c>
      <c r="D138" s="3">
        <v>45475</v>
      </c>
      <c r="E138" s="25">
        <v>17</v>
      </c>
      <c r="F138" s="25">
        <v>20</v>
      </c>
      <c r="G138" s="25">
        <v>19</v>
      </c>
      <c r="H138" s="25">
        <v>18</v>
      </c>
      <c r="I138">
        <v>7487</v>
      </c>
      <c r="J138">
        <v>25567</v>
      </c>
      <c r="BT138" s="20"/>
      <c r="CR138" s="20"/>
      <c r="FB138">
        <v>0</v>
      </c>
      <c r="FC138">
        <v>0</v>
      </c>
    </row>
    <row r="139" spans="1:159" x14ac:dyDescent="0.25">
      <c r="A139" t="s">
        <v>40</v>
      </c>
      <c r="B139" t="s">
        <v>41</v>
      </c>
      <c r="C139" t="s">
        <v>87</v>
      </c>
      <c r="D139" s="3">
        <v>45476</v>
      </c>
      <c r="E139" s="25">
        <v>17</v>
      </c>
      <c r="F139" s="25">
        <v>20</v>
      </c>
      <c r="G139" s="25">
        <v>19</v>
      </c>
      <c r="H139" s="25">
        <v>18</v>
      </c>
      <c r="I139">
        <v>11158</v>
      </c>
      <c r="J139">
        <v>25566</v>
      </c>
      <c r="FB139">
        <v>0</v>
      </c>
      <c r="FC139">
        <v>0</v>
      </c>
    </row>
    <row r="140" spans="1:159" x14ac:dyDescent="0.25">
      <c r="A140" t="s">
        <v>40</v>
      </c>
      <c r="B140" t="s">
        <v>41</v>
      </c>
      <c r="C140" t="s">
        <v>87</v>
      </c>
      <c r="D140" s="3">
        <v>45478</v>
      </c>
      <c r="E140" s="25">
        <v>17</v>
      </c>
      <c r="F140" s="25">
        <v>20</v>
      </c>
      <c r="G140" s="25">
        <v>19</v>
      </c>
      <c r="H140" s="25">
        <v>18</v>
      </c>
      <c r="I140">
        <v>17155</v>
      </c>
      <c r="J140">
        <v>27821</v>
      </c>
      <c r="FB140">
        <v>0</v>
      </c>
      <c r="FC140">
        <v>0</v>
      </c>
    </row>
    <row r="141" spans="1:159" x14ac:dyDescent="0.25">
      <c r="A141" t="s">
        <v>40</v>
      </c>
      <c r="B141" t="s">
        <v>41</v>
      </c>
      <c r="C141" t="s">
        <v>87</v>
      </c>
      <c r="D141" s="3">
        <v>45479</v>
      </c>
      <c r="E141" s="25">
        <v>17</v>
      </c>
      <c r="F141" s="25">
        <v>20</v>
      </c>
      <c r="G141" s="25">
        <v>19</v>
      </c>
      <c r="H141" s="25">
        <v>18</v>
      </c>
      <c r="I141">
        <v>15611</v>
      </c>
      <c r="J141">
        <v>25503</v>
      </c>
      <c r="FB141">
        <v>0</v>
      </c>
      <c r="FC141">
        <v>0</v>
      </c>
    </row>
    <row r="142" spans="1:159" x14ac:dyDescent="0.25">
      <c r="A142" t="s">
        <v>40</v>
      </c>
      <c r="B142" t="s">
        <v>41</v>
      </c>
      <c r="C142" t="s">
        <v>87</v>
      </c>
      <c r="D142" s="3">
        <v>45484</v>
      </c>
      <c r="E142" s="25">
        <v>17</v>
      </c>
      <c r="F142" s="25">
        <v>20</v>
      </c>
      <c r="G142" s="25">
        <v>19</v>
      </c>
      <c r="H142" s="25">
        <v>18</v>
      </c>
      <c r="I142">
        <v>15596</v>
      </c>
      <c r="J142">
        <v>25472</v>
      </c>
      <c r="FB142">
        <v>0</v>
      </c>
      <c r="FC142">
        <v>0</v>
      </c>
    </row>
    <row r="143" spans="1:159" x14ac:dyDescent="0.25">
      <c r="A143" t="s">
        <v>40</v>
      </c>
      <c r="B143" t="s">
        <v>41</v>
      </c>
      <c r="C143" t="s">
        <v>87</v>
      </c>
      <c r="D143" s="3">
        <v>45485</v>
      </c>
      <c r="F143" s="25"/>
      <c r="G143" s="25"/>
      <c r="H143" s="25"/>
      <c r="CJ143" s="20"/>
      <c r="FB143">
        <v>0</v>
      </c>
      <c r="FC143">
        <v>1</v>
      </c>
    </row>
    <row r="144" spans="1:159" x14ac:dyDescent="0.25">
      <c r="A144" t="s">
        <v>40</v>
      </c>
      <c r="B144" t="s">
        <v>41</v>
      </c>
      <c r="C144" t="s">
        <v>87</v>
      </c>
      <c r="D144" s="3">
        <v>45496</v>
      </c>
      <c r="E144" s="25">
        <v>16</v>
      </c>
      <c r="F144" s="25">
        <v>19</v>
      </c>
      <c r="G144" s="25">
        <v>18</v>
      </c>
      <c r="H144" s="25">
        <v>17</v>
      </c>
      <c r="I144">
        <v>11636</v>
      </c>
      <c r="J144">
        <v>25386</v>
      </c>
      <c r="FB144">
        <v>0</v>
      </c>
      <c r="FC144">
        <v>0</v>
      </c>
    </row>
    <row r="145" spans="1:159" x14ac:dyDescent="0.25">
      <c r="A145" t="s">
        <v>40</v>
      </c>
      <c r="B145" t="s">
        <v>41</v>
      </c>
      <c r="C145" t="s">
        <v>87</v>
      </c>
      <c r="D145" s="3">
        <v>45539</v>
      </c>
      <c r="E145" s="25">
        <v>19</v>
      </c>
      <c r="F145" s="25">
        <v>20</v>
      </c>
      <c r="G145" s="25">
        <v>19</v>
      </c>
      <c r="H145" s="25">
        <v>20</v>
      </c>
      <c r="I145">
        <v>693</v>
      </c>
      <c r="J145">
        <v>25096</v>
      </c>
      <c r="FB145">
        <v>0</v>
      </c>
      <c r="FC145">
        <v>0</v>
      </c>
    </row>
    <row r="146" spans="1:159" x14ac:dyDescent="0.25">
      <c r="A146" t="s">
        <v>40</v>
      </c>
      <c r="B146" t="s">
        <v>41</v>
      </c>
      <c r="C146" t="s">
        <v>87</v>
      </c>
      <c r="D146" s="3">
        <v>45540</v>
      </c>
      <c r="E146" s="25">
        <v>17</v>
      </c>
      <c r="F146" s="25">
        <v>20</v>
      </c>
      <c r="G146" s="25">
        <v>19</v>
      </c>
      <c r="H146" s="25">
        <v>18</v>
      </c>
      <c r="I146">
        <v>10090</v>
      </c>
      <c r="J146">
        <v>25095</v>
      </c>
      <c r="FB146">
        <v>0</v>
      </c>
      <c r="FC146">
        <v>0</v>
      </c>
    </row>
    <row r="147" spans="1:159" x14ac:dyDescent="0.25">
      <c r="A147" t="s">
        <v>40</v>
      </c>
      <c r="B147" t="s">
        <v>41</v>
      </c>
      <c r="C147" t="s">
        <v>87</v>
      </c>
      <c r="D147" s="3">
        <v>45541</v>
      </c>
      <c r="E147" s="25">
        <v>17</v>
      </c>
      <c r="F147" s="25">
        <v>18</v>
      </c>
      <c r="G147" s="25">
        <v>17</v>
      </c>
      <c r="H147" s="25">
        <v>18</v>
      </c>
      <c r="I147">
        <v>1404</v>
      </c>
      <c r="J147">
        <v>27364</v>
      </c>
      <c r="BM147" s="20"/>
      <c r="CJ147" s="20"/>
      <c r="CK147" s="20"/>
      <c r="FB147">
        <v>0</v>
      </c>
      <c r="FC147">
        <v>0</v>
      </c>
    </row>
    <row r="148" spans="1:159" x14ac:dyDescent="0.25">
      <c r="A148" t="s">
        <v>40</v>
      </c>
      <c r="B148" t="s">
        <v>41</v>
      </c>
      <c r="C148" t="s">
        <v>87</v>
      </c>
      <c r="D148" s="3">
        <v>45558</v>
      </c>
      <c r="E148" s="25">
        <v>18</v>
      </c>
      <c r="F148" s="25">
        <v>20</v>
      </c>
      <c r="G148" s="25">
        <v>18</v>
      </c>
      <c r="H148" s="25">
        <v>20</v>
      </c>
      <c r="I148">
        <v>24210</v>
      </c>
      <c r="J148">
        <v>27266</v>
      </c>
      <c r="K148">
        <v>0.84743660688400202</v>
      </c>
      <c r="L148">
        <v>0.75252342224121005</v>
      </c>
      <c r="M148">
        <v>0.68681406974792403</v>
      </c>
      <c r="N148">
        <v>0.63919383287429798</v>
      </c>
      <c r="O148">
        <v>0.617900609970092</v>
      </c>
      <c r="P148">
        <v>0.628498435020446</v>
      </c>
      <c r="Q148">
        <v>0.68515688180923395</v>
      </c>
      <c r="R148">
        <v>0.71154248714446999</v>
      </c>
      <c r="S148">
        <v>0.65076702833175604</v>
      </c>
      <c r="T148">
        <v>0.64339071512222201</v>
      </c>
      <c r="U148">
        <v>0.672893166542053</v>
      </c>
      <c r="V148">
        <v>0.733312547206878</v>
      </c>
      <c r="W148">
        <v>0.85224664211273105</v>
      </c>
      <c r="X148">
        <v>1.04618620872497</v>
      </c>
      <c r="Y148">
        <v>1.30597579479217</v>
      </c>
      <c r="Z148">
        <v>1.6522088050842201</v>
      </c>
      <c r="AA148">
        <v>2.0204188823699898</v>
      </c>
      <c r="AB148">
        <v>2.2920966148376398</v>
      </c>
      <c r="AC148">
        <v>2.32202076911926</v>
      </c>
      <c r="AD148">
        <v>2.1182296276092498</v>
      </c>
      <c r="AE148">
        <v>1.8810749053955</v>
      </c>
      <c r="AF148">
        <v>1.6245254278182899</v>
      </c>
      <c r="AG148">
        <v>1.33349061012268</v>
      </c>
      <c r="AH148">
        <v>1.07653927803039</v>
      </c>
      <c r="AI148">
        <v>-1.14095900207757E-2</v>
      </c>
      <c r="AJ148">
        <v>-2.0288014784455199E-2</v>
      </c>
      <c r="AK148">
        <v>-7.2649768553674204E-3</v>
      </c>
      <c r="AL148">
        <v>-4.6456102281808801E-3</v>
      </c>
      <c r="AM148">
        <v>-5.5551915429532502E-3</v>
      </c>
      <c r="AN148">
        <v>-3.8299208972603E-3</v>
      </c>
      <c r="AO148">
        <v>-6.4731057500466704E-4</v>
      </c>
      <c r="AP148">
        <v>3.8419887423515298E-3</v>
      </c>
      <c r="AQ148">
        <v>-3.6165046039968699E-3</v>
      </c>
      <c r="AR148">
        <v>-3.3970508957281698E-4</v>
      </c>
      <c r="AS148">
        <v>-1.6345366602763501E-3</v>
      </c>
      <c r="AT148">
        <v>-1.33627047762274E-2</v>
      </c>
      <c r="AU148">
        <v>-9.3517433851957304E-3</v>
      </c>
      <c r="AV148">
        <v>4.6280599199235396E-3</v>
      </c>
      <c r="AW148">
        <v>1.398840919137E-2</v>
      </c>
      <c r="AX148">
        <v>2.63597834855318E-2</v>
      </c>
      <c r="AY148">
        <v>3.0161874368786801E-2</v>
      </c>
      <c r="AZ148">
        <v>0.119619481265544</v>
      </c>
      <c r="BA148">
        <v>9.31132137775421E-2</v>
      </c>
      <c r="BB148">
        <v>5.2030272781848901E-2</v>
      </c>
      <c r="BC148">
        <v>-8.79205241799354E-2</v>
      </c>
      <c r="BD148">
        <v>-5.3607542067766099E-2</v>
      </c>
      <c r="BE148">
        <v>-2.73704156279563E-2</v>
      </c>
      <c r="BF148">
        <v>-1.9098579883575401E-2</v>
      </c>
      <c r="BG148">
        <v>2.3556398227810799E-3</v>
      </c>
      <c r="BH148">
        <v>-7.1200272068381301E-3</v>
      </c>
      <c r="BI148">
        <v>4.4001773931086003E-3</v>
      </c>
      <c r="BJ148">
        <v>5.7805357500910698E-3</v>
      </c>
      <c r="BK148">
        <v>3.4906256478279799E-3</v>
      </c>
      <c r="BL148">
        <v>4.0140370838344002E-3</v>
      </c>
      <c r="BM148">
        <v>6.7915515974164E-3</v>
      </c>
      <c r="BN148">
        <v>1.14606488496065E-2</v>
      </c>
      <c r="BO148">
        <v>4.7799837775528396E-3</v>
      </c>
      <c r="BP148">
        <v>8.9563438668846997E-3</v>
      </c>
      <c r="BQ148">
        <v>8.6998436599969795E-3</v>
      </c>
      <c r="BR148">
        <v>-1.7747805686667501E-3</v>
      </c>
      <c r="BS148" s="20">
        <v>3.72942094691097E-3</v>
      </c>
      <c r="BT148">
        <v>1.9555915147066099E-2</v>
      </c>
      <c r="BU148">
        <v>3.05136181414127E-2</v>
      </c>
      <c r="BV148">
        <v>4.4340725988149601E-2</v>
      </c>
      <c r="BW148">
        <v>4.9591157585382399E-2</v>
      </c>
      <c r="BX148">
        <v>0.13937425613403301</v>
      </c>
      <c r="BY148">
        <v>0.112300142645835</v>
      </c>
      <c r="BZ148">
        <v>6.97075501084327E-2</v>
      </c>
      <c r="CA148">
        <v>-7.0721484720706898E-2</v>
      </c>
      <c r="CB148">
        <v>-3.76108102500438E-2</v>
      </c>
      <c r="CC148">
        <v>-1.27715934067964E-2</v>
      </c>
      <c r="CD148">
        <v>-6.0555906966328604E-3</v>
      </c>
      <c r="CE148">
        <v>1.6120869666337901E-2</v>
      </c>
      <c r="CF148">
        <v>6.0479599051177502E-3</v>
      </c>
      <c r="CG148">
        <v>1.6065331175923299E-2</v>
      </c>
      <c r="CH148">
        <v>1.6206681728362999E-2</v>
      </c>
      <c r="CI148">
        <v>1.25364428386092E-2</v>
      </c>
      <c r="CJ148">
        <v>1.1857994832098401E-2</v>
      </c>
      <c r="CK148">
        <v>1.4230413362383801E-2</v>
      </c>
      <c r="CL148">
        <v>1.9079308956861399E-2</v>
      </c>
      <c r="CM148">
        <v>1.31764719262719E-2</v>
      </c>
      <c r="CN148">
        <v>1.8252393230795801E-2</v>
      </c>
      <c r="CO148">
        <v>1.9034223631024302E-2</v>
      </c>
      <c r="CP148">
        <v>9.8131438717246004E-3</v>
      </c>
      <c r="CQ148">
        <v>1.6810584813356299E-2</v>
      </c>
      <c r="CR148">
        <v>3.4483771771192502E-2</v>
      </c>
      <c r="CS148">
        <v>4.7038827091455397E-2</v>
      </c>
      <c r="CT148">
        <v>6.23216703534126E-2</v>
      </c>
      <c r="CU148">
        <v>6.9020442664623205E-2</v>
      </c>
      <c r="CV148">
        <v>0.15912902355194</v>
      </c>
      <c r="CW148">
        <v>0.131487071514129</v>
      </c>
      <c r="CX148">
        <v>8.7384827435016604E-2</v>
      </c>
      <c r="CY148">
        <v>-5.3522445261478403E-2</v>
      </c>
      <c r="CZ148">
        <v>-2.16140784323215E-2</v>
      </c>
      <c r="DA148">
        <v>1.82722904719412E-3</v>
      </c>
      <c r="DB148">
        <v>6.987398955971E-3</v>
      </c>
      <c r="DC148">
        <v>8.3686653524637205E-3</v>
      </c>
      <c r="DD148">
        <v>8.00556782633066E-3</v>
      </c>
      <c r="DE148">
        <v>7.0919101126491997E-3</v>
      </c>
      <c r="DF148">
        <v>6.3386466354131603E-3</v>
      </c>
      <c r="DG148">
        <v>5.4994663223624203E-3</v>
      </c>
      <c r="DH148">
        <v>4.7687878832220996E-3</v>
      </c>
      <c r="DI148">
        <v>4.5225070789456298E-3</v>
      </c>
      <c r="DJ148">
        <v>4.6318164095282503E-3</v>
      </c>
      <c r="DK148">
        <v>5.10470243170857E-3</v>
      </c>
      <c r="DL148">
        <v>5.6515964679419899E-3</v>
      </c>
      <c r="DM148">
        <v>6.2828571535646898E-3</v>
      </c>
      <c r="DN148">
        <v>7.0449579507112503E-3</v>
      </c>
      <c r="DO148">
        <v>7.9527832567691803E-3</v>
      </c>
      <c r="DP148">
        <v>9.0754916891455598E-3</v>
      </c>
      <c r="DQ148">
        <v>1.0046613402664601E-2</v>
      </c>
      <c r="DR148">
        <v>1.0931637138128201E-2</v>
      </c>
      <c r="DS148">
        <v>1.18121653795242E-2</v>
      </c>
      <c r="DT148">
        <v>1.20100490748882E-2</v>
      </c>
      <c r="DU148">
        <v>1.1664823628962E-2</v>
      </c>
      <c r="DV148">
        <v>1.0747021064162201E-2</v>
      </c>
      <c r="DW148">
        <v>1.0456274263560701E-2</v>
      </c>
      <c r="DX148">
        <v>9.7253229469060794E-3</v>
      </c>
      <c r="DY148">
        <v>8.8754538446664793E-3</v>
      </c>
      <c r="DZ148">
        <v>7.9295746982097608E-3</v>
      </c>
      <c r="EA148">
        <v>67.484550476074205</v>
      </c>
      <c r="EB148">
        <v>66.150665283203097</v>
      </c>
      <c r="EC148">
        <v>64.671714782714801</v>
      </c>
      <c r="ED148">
        <v>63.5748291015625</v>
      </c>
      <c r="EE148">
        <v>62.810249328613203</v>
      </c>
      <c r="EF148">
        <v>61.731212615966697</v>
      </c>
      <c r="EG148">
        <v>61.551235198974602</v>
      </c>
      <c r="EH148">
        <v>64.049896240234304</v>
      </c>
      <c r="EI148">
        <v>70.119438171386705</v>
      </c>
      <c r="EJ148">
        <v>75.171852111816406</v>
      </c>
      <c r="EK148">
        <v>81.258308410644503</v>
      </c>
      <c r="EL148">
        <v>85.867393493652301</v>
      </c>
      <c r="EM148">
        <v>89.73486328125</v>
      </c>
      <c r="EN148">
        <v>92.457550048828097</v>
      </c>
      <c r="EO148">
        <v>94.490852355957003</v>
      </c>
      <c r="EP148">
        <v>95.697891235351506</v>
      </c>
      <c r="EQ148">
        <v>95.807502746582003</v>
      </c>
      <c r="ER148">
        <v>94.436431884765597</v>
      </c>
      <c r="ES148">
        <v>90.209808349609304</v>
      </c>
      <c r="ET148">
        <v>84.462890625</v>
      </c>
      <c r="EU148">
        <v>81.308547973632798</v>
      </c>
      <c r="EV148">
        <v>79.026351928710895</v>
      </c>
      <c r="EW148">
        <v>75.748046875</v>
      </c>
      <c r="EX148">
        <v>74.599205017089801</v>
      </c>
      <c r="EY148">
        <v>3.2691162079572601E-2</v>
      </c>
      <c r="EZ148">
        <v>6.6316402517259104E-3</v>
      </c>
      <c r="FA148">
        <v>6.6316402517259104E-3</v>
      </c>
      <c r="FB148">
        <v>0</v>
      </c>
      <c r="FC148">
        <v>0</v>
      </c>
    </row>
    <row r="149" spans="1:159" x14ac:dyDescent="0.25">
      <c r="A149" t="s">
        <v>40</v>
      </c>
      <c r="B149" t="s">
        <v>41</v>
      </c>
      <c r="C149" t="s">
        <v>87</v>
      </c>
      <c r="D149" s="3">
        <v>45559</v>
      </c>
      <c r="E149" s="25">
        <v>19</v>
      </c>
      <c r="F149" s="25">
        <v>20</v>
      </c>
      <c r="G149" s="25">
        <v>19</v>
      </c>
      <c r="H149" s="25">
        <v>20</v>
      </c>
      <c r="I149">
        <v>4030</v>
      </c>
      <c r="J149">
        <v>27266</v>
      </c>
      <c r="FB149">
        <v>0</v>
      </c>
      <c r="FC149">
        <v>0</v>
      </c>
    </row>
    <row r="150" spans="1:159" x14ac:dyDescent="0.25">
      <c r="A150" t="s">
        <v>40</v>
      </c>
      <c r="B150" t="s">
        <v>41</v>
      </c>
      <c r="C150" t="s">
        <v>87</v>
      </c>
      <c r="D150" s="3">
        <v>45566</v>
      </c>
      <c r="E150" s="25">
        <v>17</v>
      </c>
      <c r="F150" s="25">
        <v>20</v>
      </c>
      <c r="G150" s="25">
        <v>19</v>
      </c>
      <c r="H150" s="25">
        <v>17</v>
      </c>
      <c r="I150">
        <v>10840</v>
      </c>
      <c r="J150">
        <v>27231</v>
      </c>
      <c r="FB150">
        <v>0</v>
      </c>
      <c r="FC150">
        <v>0</v>
      </c>
    </row>
    <row r="151" spans="1:159" x14ac:dyDescent="0.25">
      <c r="A151" t="s">
        <v>40</v>
      </c>
      <c r="B151" t="s">
        <v>41</v>
      </c>
      <c r="C151" t="s">
        <v>87</v>
      </c>
      <c r="D151" s="3">
        <v>45567</v>
      </c>
      <c r="E151" s="25">
        <v>18</v>
      </c>
      <c r="F151" s="25">
        <v>20</v>
      </c>
      <c r="G151" s="25">
        <v>18</v>
      </c>
      <c r="H151" s="25">
        <v>20</v>
      </c>
      <c r="I151">
        <v>24127</v>
      </c>
      <c r="J151">
        <v>27227</v>
      </c>
      <c r="K151">
        <v>1.0230143070220901</v>
      </c>
      <c r="L151">
        <v>0.88809102773666304</v>
      </c>
      <c r="M151">
        <v>0.79012745618820102</v>
      </c>
      <c r="N151">
        <v>0.72377729415893499</v>
      </c>
      <c r="O151">
        <v>0.68996024131774902</v>
      </c>
      <c r="P151">
        <v>0.68301016092300404</v>
      </c>
      <c r="Q151">
        <v>0.72896313667297297</v>
      </c>
      <c r="R151">
        <v>0.75979954004287698</v>
      </c>
      <c r="S151">
        <v>0.70341128110885598</v>
      </c>
      <c r="T151">
        <v>0.71709632873535101</v>
      </c>
      <c r="U151">
        <v>0.78452336788177401</v>
      </c>
      <c r="V151">
        <v>0.93764960765838601</v>
      </c>
      <c r="W151">
        <v>1.1938952207565301</v>
      </c>
      <c r="X151">
        <v>1.5477110147476101</v>
      </c>
      <c r="Y151">
        <v>2.00921583175659</v>
      </c>
      <c r="Z151">
        <v>2.4872159957885698</v>
      </c>
      <c r="AA151">
        <v>2.8862383365631099</v>
      </c>
      <c r="AB151">
        <v>3.1170783042907702</v>
      </c>
      <c r="AC151">
        <v>2.97214150428771</v>
      </c>
      <c r="AD151">
        <v>2.62354159355163</v>
      </c>
      <c r="AE151">
        <v>2.2700216770172101</v>
      </c>
      <c r="AF151">
        <v>1.91857898235321</v>
      </c>
      <c r="AG151">
        <v>1.5560877323150599</v>
      </c>
      <c r="AH151">
        <v>1.23866403102874</v>
      </c>
      <c r="AI151">
        <v>4.8330067656934201E-3</v>
      </c>
      <c r="AJ151">
        <v>-8.2653425633907301E-3</v>
      </c>
      <c r="AK151">
        <v>-2.58537894114851E-3</v>
      </c>
      <c r="AL151">
        <v>9.5617852639406898E-4</v>
      </c>
      <c r="AM151">
        <v>7.1517876349389501E-3</v>
      </c>
      <c r="AN151">
        <v>-5.7707712985575104E-3</v>
      </c>
      <c r="AO151">
        <v>1.0604410199448399E-3</v>
      </c>
      <c r="AP151">
        <v>3.05492081679403E-3</v>
      </c>
      <c r="AQ151">
        <v>-5.5725015699863399E-3</v>
      </c>
      <c r="AR151">
        <v>-2.7969940565526399E-3</v>
      </c>
      <c r="AS151">
        <v>-4.5377132482826701E-3</v>
      </c>
      <c r="AT151">
        <v>2.50406749546527E-3</v>
      </c>
      <c r="AU151">
        <v>2.62293219566345E-3</v>
      </c>
      <c r="AV151">
        <v>6.8278191611170699E-3</v>
      </c>
      <c r="AW151">
        <v>1.7803829163312902E-2</v>
      </c>
      <c r="AX151">
        <v>1.45398220047354E-2</v>
      </c>
      <c r="AY151">
        <v>2.9785154387354799E-2</v>
      </c>
      <c r="AZ151">
        <v>0.22348812222480699</v>
      </c>
      <c r="BA151">
        <v>0.180103704333305</v>
      </c>
      <c r="BB151">
        <v>9.4693437218665993E-2</v>
      </c>
      <c r="BC151">
        <v>-0.102142319083213</v>
      </c>
      <c r="BD151">
        <v>-5.4048348218202501E-2</v>
      </c>
      <c r="BE151">
        <v>-2.0515697542577901E-4</v>
      </c>
      <c r="BF151">
        <v>-4.5365248806774599E-3</v>
      </c>
      <c r="BG151">
        <v>1.8445275723934101E-2</v>
      </c>
      <c r="BH151">
        <v>4.6545108780264802E-3</v>
      </c>
      <c r="BI151">
        <v>9.0575404465198499E-3</v>
      </c>
      <c r="BJ151">
        <v>1.13921407610177E-2</v>
      </c>
      <c r="BK151">
        <v>1.6225783154368401E-2</v>
      </c>
      <c r="BL151">
        <v>2.0025009289383802E-3</v>
      </c>
      <c r="BM151">
        <v>8.3768730983137998E-3</v>
      </c>
      <c r="BN151">
        <v>1.07512017711997E-2</v>
      </c>
      <c r="BO151">
        <v>2.8504033107310499E-3</v>
      </c>
      <c r="BP151">
        <v>6.83559337630867E-3</v>
      </c>
      <c r="BQ151">
        <v>6.2312027439474999E-3</v>
      </c>
      <c r="BR151">
        <v>1.4790139161050301E-2</v>
      </c>
      <c r="BS151">
        <v>1.7070708796381898E-2</v>
      </c>
      <c r="BT151">
        <v>2.3399494588375001E-2</v>
      </c>
      <c r="BU151">
        <v>3.6352969706058502E-2</v>
      </c>
      <c r="BV151">
        <v>3.43889333307743E-2</v>
      </c>
      <c r="BW151">
        <v>5.0363443791866302E-2</v>
      </c>
      <c r="BX151">
        <v>0.243955567479133</v>
      </c>
      <c r="BY151">
        <v>0.199546813964843</v>
      </c>
      <c r="BZ151">
        <v>0.112909920513629</v>
      </c>
      <c r="CA151">
        <v>-8.4297083318233407E-2</v>
      </c>
      <c r="CB151">
        <v>-3.7478670477867099E-2</v>
      </c>
      <c r="CC151">
        <v>1.49995675310492E-2</v>
      </c>
      <c r="CD151">
        <v>9.1584920883178694E-3</v>
      </c>
      <c r="CE151">
        <v>3.20575460791587E-2</v>
      </c>
      <c r="CF151">
        <v>1.7574364319443699E-2</v>
      </c>
      <c r="CG151">
        <v>2.07004602998495E-2</v>
      </c>
      <c r="CH151">
        <v>2.1828103810548699E-2</v>
      </c>
      <c r="CI151">
        <v>2.52997782081365E-2</v>
      </c>
      <c r="CJ151">
        <v>9.7757726907730103E-3</v>
      </c>
      <c r="CK151">
        <v>1.56933050602674E-2</v>
      </c>
      <c r="CL151">
        <v>1.8447482958435998E-2</v>
      </c>
      <c r="CM151">
        <v>1.1273308657109699E-2</v>
      </c>
      <c r="CN151">
        <v>1.64681803435087E-2</v>
      </c>
      <c r="CO151">
        <v>1.7000118270516298E-2</v>
      </c>
      <c r="CP151">
        <v>2.7076210826635298E-2</v>
      </c>
      <c r="CQ151">
        <v>3.15184853971004E-2</v>
      </c>
      <c r="CR151">
        <v>3.9971169084310497E-2</v>
      </c>
      <c r="CS151">
        <v>5.4902110248804002E-2</v>
      </c>
      <c r="CT151">
        <v>5.4238043725490501E-2</v>
      </c>
      <c r="CU151">
        <v>7.0941731333732605E-2</v>
      </c>
      <c r="CV151">
        <v>0.26442301273345897</v>
      </c>
      <c r="CW151">
        <v>0.218989923596382</v>
      </c>
      <c r="CX151">
        <v>0.131126403808593</v>
      </c>
      <c r="CY151">
        <v>-6.6451847553253104E-2</v>
      </c>
      <c r="CZ151">
        <v>-2.0908994600176801E-2</v>
      </c>
      <c r="DA151">
        <v>3.02042923867702E-2</v>
      </c>
      <c r="DB151">
        <v>2.2853508591651899E-2</v>
      </c>
      <c r="DC151">
        <v>8.2756718620657903E-3</v>
      </c>
      <c r="DD151">
        <v>7.8547131270170194E-3</v>
      </c>
      <c r="DE151">
        <v>7.0783924311399399E-3</v>
      </c>
      <c r="DF151">
        <v>6.3446145504712998E-3</v>
      </c>
      <c r="DG151">
        <v>5.5165975354611804E-3</v>
      </c>
      <c r="DH151">
        <v>4.7258138656616202E-3</v>
      </c>
      <c r="DI151">
        <v>4.4480748474597896E-3</v>
      </c>
      <c r="DJ151">
        <v>4.67900652438402E-3</v>
      </c>
      <c r="DK151">
        <v>5.12076262384653E-3</v>
      </c>
      <c r="DL151">
        <v>5.8561973273754103E-3</v>
      </c>
      <c r="DM151">
        <v>6.5470361150801104E-3</v>
      </c>
      <c r="DN151">
        <v>7.4694012291729398E-3</v>
      </c>
      <c r="DO151">
        <v>8.7836245074868202E-3</v>
      </c>
      <c r="DP151">
        <v>1.00748632103204E-2</v>
      </c>
      <c r="DQ151">
        <v>1.12770767882466E-2</v>
      </c>
      <c r="DR151">
        <v>1.20674027130007E-2</v>
      </c>
      <c r="DS151">
        <v>1.25107113271951E-2</v>
      </c>
      <c r="DT151">
        <v>1.24433245509862E-2</v>
      </c>
      <c r="DU151">
        <v>1.18205687031149E-2</v>
      </c>
      <c r="DV151">
        <v>1.1074837297201099E-2</v>
      </c>
      <c r="DW151">
        <v>1.08491331338882E-2</v>
      </c>
      <c r="DX151">
        <v>1.0073647834360501E-2</v>
      </c>
      <c r="DY151">
        <v>9.2438161373138393E-3</v>
      </c>
      <c r="DZ151">
        <v>8.3259791135787894E-3</v>
      </c>
      <c r="EA151">
        <v>73.4620361328125</v>
      </c>
      <c r="EB151">
        <v>72.196678161620994</v>
      </c>
      <c r="EC151">
        <v>71.081359863281193</v>
      </c>
      <c r="ED151">
        <v>70.046707153320298</v>
      </c>
      <c r="EE151">
        <v>69.193740844726506</v>
      </c>
      <c r="EF151">
        <v>67.619377136230398</v>
      </c>
      <c r="EG151">
        <v>67.484832763671804</v>
      </c>
      <c r="EH151">
        <v>69.625205993652301</v>
      </c>
      <c r="EI151">
        <v>74.756622314453097</v>
      </c>
      <c r="EJ151">
        <v>81.338935852050696</v>
      </c>
      <c r="EK151">
        <v>87.178741455078097</v>
      </c>
      <c r="EL151">
        <v>91.888412475585895</v>
      </c>
      <c r="EM151">
        <v>95.486854553222599</v>
      </c>
      <c r="EN151">
        <v>98.8375244140625</v>
      </c>
      <c r="EO151">
        <v>100.156372070312</v>
      </c>
      <c r="EP151">
        <v>101.555740356445</v>
      </c>
      <c r="EQ151">
        <v>101.00032043457</v>
      </c>
      <c r="ER151">
        <v>98.460746765136705</v>
      </c>
      <c r="ES151">
        <v>92.516136169433494</v>
      </c>
      <c r="ET151">
        <v>87.662536621093693</v>
      </c>
      <c r="EU151">
        <v>83.647277832031193</v>
      </c>
      <c r="EV151">
        <v>80.540107727050696</v>
      </c>
      <c r="EW151">
        <v>78.222229003906193</v>
      </c>
      <c r="EX151">
        <v>75.677421569824205</v>
      </c>
      <c r="EY151">
        <v>3.3815987408161101E-2</v>
      </c>
      <c r="EZ151">
        <v>6.8086073733866197E-3</v>
      </c>
      <c r="FA151">
        <v>6.8086073733866197E-3</v>
      </c>
      <c r="FB151">
        <v>0</v>
      </c>
      <c r="FC151">
        <v>0</v>
      </c>
    </row>
    <row r="152" spans="1:159" x14ac:dyDescent="0.25">
      <c r="A152" t="s">
        <v>40</v>
      </c>
      <c r="B152" t="s">
        <v>41</v>
      </c>
      <c r="C152" t="s">
        <v>87</v>
      </c>
      <c r="D152" s="3">
        <v>45568</v>
      </c>
      <c r="E152" s="25">
        <v>17</v>
      </c>
      <c r="F152" s="25">
        <v>18</v>
      </c>
      <c r="G152" s="25">
        <v>17</v>
      </c>
      <c r="H152" s="25">
        <v>18</v>
      </c>
      <c r="I152">
        <v>4026</v>
      </c>
      <c r="J152">
        <v>27224</v>
      </c>
      <c r="FB152">
        <v>0</v>
      </c>
      <c r="FC152">
        <v>0</v>
      </c>
    </row>
    <row r="153" spans="1:159" x14ac:dyDescent="0.25">
      <c r="A153" t="s">
        <v>40</v>
      </c>
      <c r="B153" t="s">
        <v>41</v>
      </c>
      <c r="C153" t="s">
        <v>87</v>
      </c>
      <c r="D153" s="3">
        <v>45570</v>
      </c>
      <c r="E153" s="25">
        <v>17</v>
      </c>
      <c r="F153" s="25">
        <v>20</v>
      </c>
      <c r="G153" s="25">
        <v>19</v>
      </c>
      <c r="H153" s="25">
        <v>18</v>
      </c>
      <c r="I153">
        <v>2657</v>
      </c>
      <c r="J153">
        <v>27222</v>
      </c>
      <c r="FB153">
        <v>0</v>
      </c>
      <c r="FC153">
        <v>0</v>
      </c>
    </row>
    <row r="154" spans="1:159" x14ac:dyDescent="0.25">
      <c r="A154" t="s">
        <v>40</v>
      </c>
      <c r="B154" t="s">
        <v>41</v>
      </c>
      <c r="C154" t="s">
        <v>87</v>
      </c>
      <c r="D154" s="3">
        <v>45571</v>
      </c>
      <c r="E154" s="25">
        <v>17</v>
      </c>
      <c r="F154" s="25">
        <v>20</v>
      </c>
      <c r="G154" s="25">
        <v>19</v>
      </c>
      <c r="H154" s="25">
        <v>18</v>
      </c>
      <c r="I154">
        <v>2657</v>
      </c>
      <c r="J154">
        <v>27222</v>
      </c>
      <c r="BJ154" s="20"/>
      <c r="FB154">
        <v>0</v>
      </c>
      <c r="FC154">
        <v>0</v>
      </c>
    </row>
    <row r="155" spans="1:159" x14ac:dyDescent="0.25">
      <c r="A155" t="s">
        <v>40</v>
      </c>
      <c r="B155" t="s">
        <v>41</v>
      </c>
      <c r="C155" t="s">
        <v>85</v>
      </c>
      <c r="D155" s="3">
        <v>45475</v>
      </c>
      <c r="E155" s="25">
        <v>17</v>
      </c>
      <c r="F155" s="25">
        <v>20</v>
      </c>
      <c r="G155" s="25">
        <v>19</v>
      </c>
      <c r="H155" s="25">
        <v>18</v>
      </c>
      <c r="I155">
        <v>1840</v>
      </c>
      <c r="J155">
        <v>5933</v>
      </c>
      <c r="FB155">
        <v>0</v>
      </c>
      <c r="FC155">
        <v>0</v>
      </c>
    </row>
    <row r="156" spans="1:159" x14ac:dyDescent="0.25">
      <c r="A156" t="s">
        <v>40</v>
      </c>
      <c r="B156" t="s">
        <v>41</v>
      </c>
      <c r="C156" t="s">
        <v>85</v>
      </c>
      <c r="D156" s="3">
        <v>45476</v>
      </c>
      <c r="E156" s="25">
        <v>17</v>
      </c>
      <c r="F156" s="25">
        <v>20</v>
      </c>
      <c r="G156" s="25">
        <v>19</v>
      </c>
      <c r="H156" s="25">
        <v>18</v>
      </c>
      <c r="I156">
        <v>2447</v>
      </c>
      <c r="J156">
        <v>5931</v>
      </c>
      <c r="FB156">
        <v>0</v>
      </c>
      <c r="FC156">
        <v>0</v>
      </c>
    </row>
    <row r="157" spans="1:159" x14ac:dyDescent="0.25">
      <c r="A157" t="s">
        <v>40</v>
      </c>
      <c r="B157" t="s">
        <v>41</v>
      </c>
      <c r="C157" t="s">
        <v>85</v>
      </c>
      <c r="D157" s="3">
        <v>45478</v>
      </c>
      <c r="E157" s="25">
        <v>17</v>
      </c>
      <c r="F157" s="25">
        <v>20</v>
      </c>
      <c r="G157" s="25">
        <v>19</v>
      </c>
      <c r="H157" s="25">
        <v>18</v>
      </c>
      <c r="I157">
        <v>3785</v>
      </c>
      <c r="J157">
        <v>6506</v>
      </c>
      <c r="FB157">
        <v>0</v>
      </c>
      <c r="FC157">
        <v>0</v>
      </c>
    </row>
    <row r="158" spans="1:159" x14ac:dyDescent="0.25">
      <c r="A158" t="s">
        <v>40</v>
      </c>
      <c r="B158" t="s">
        <v>41</v>
      </c>
      <c r="C158" t="s">
        <v>85</v>
      </c>
      <c r="D158" s="3">
        <v>45479</v>
      </c>
      <c r="E158" s="25">
        <v>17</v>
      </c>
      <c r="F158" s="25">
        <v>20</v>
      </c>
      <c r="G158" s="25">
        <v>19</v>
      </c>
      <c r="H158" s="25">
        <v>18</v>
      </c>
      <c r="I158">
        <v>3469</v>
      </c>
      <c r="J158">
        <v>5911</v>
      </c>
      <c r="FB158">
        <v>0</v>
      </c>
      <c r="FC158">
        <v>0</v>
      </c>
    </row>
    <row r="159" spans="1:159" x14ac:dyDescent="0.25">
      <c r="A159" t="s">
        <v>40</v>
      </c>
      <c r="B159" t="s">
        <v>41</v>
      </c>
      <c r="C159" t="s">
        <v>85</v>
      </c>
      <c r="D159" s="3">
        <v>45484</v>
      </c>
      <c r="E159" s="25">
        <v>17</v>
      </c>
      <c r="F159" s="25">
        <v>20</v>
      </c>
      <c r="G159" s="25">
        <v>19</v>
      </c>
      <c r="H159" s="25">
        <v>18</v>
      </c>
      <c r="I159">
        <v>3463</v>
      </c>
      <c r="J159">
        <v>5905</v>
      </c>
      <c r="FB159">
        <v>0</v>
      </c>
      <c r="FC159">
        <v>0</v>
      </c>
    </row>
    <row r="160" spans="1:159" x14ac:dyDescent="0.25">
      <c r="A160" t="s">
        <v>40</v>
      </c>
      <c r="B160" t="s">
        <v>41</v>
      </c>
      <c r="C160" t="s">
        <v>85</v>
      </c>
      <c r="D160" s="3">
        <v>45485</v>
      </c>
      <c r="F160" s="25"/>
      <c r="G160" s="25"/>
      <c r="H160" s="25"/>
      <c r="FB160">
        <v>0</v>
      </c>
      <c r="FC160">
        <v>1</v>
      </c>
    </row>
    <row r="161" spans="1:159" x14ac:dyDescent="0.25">
      <c r="A161" t="s">
        <v>40</v>
      </c>
      <c r="B161" t="s">
        <v>41</v>
      </c>
      <c r="C161" t="s">
        <v>85</v>
      </c>
      <c r="D161" s="3">
        <v>45496</v>
      </c>
      <c r="E161" s="25">
        <v>16</v>
      </c>
      <c r="F161" s="25">
        <v>19</v>
      </c>
      <c r="G161" s="25">
        <v>18</v>
      </c>
      <c r="H161" s="25">
        <v>17</v>
      </c>
      <c r="I161">
        <v>2511</v>
      </c>
      <c r="J161">
        <v>5873</v>
      </c>
      <c r="FB161">
        <v>0</v>
      </c>
      <c r="FC161">
        <v>0</v>
      </c>
    </row>
    <row r="162" spans="1:159" x14ac:dyDescent="0.25">
      <c r="A162" t="s">
        <v>40</v>
      </c>
      <c r="B162" t="s">
        <v>41</v>
      </c>
      <c r="C162" t="s">
        <v>85</v>
      </c>
      <c r="D162" s="3">
        <v>45539</v>
      </c>
      <c r="E162" s="25">
        <v>19</v>
      </c>
      <c r="F162" s="25">
        <v>20</v>
      </c>
      <c r="G162" s="25">
        <v>19</v>
      </c>
      <c r="H162" s="25">
        <v>20</v>
      </c>
      <c r="I162">
        <v>107</v>
      </c>
      <c r="J162">
        <v>5800</v>
      </c>
      <c r="BJ162" s="20"/>
      <c r="FB162">
        <v>0</v>
      </c>
      <c r="FC162">
        <v>0</v>
      </c>
    </row>
    <row r="163" spans="1:159" x14ac:dyDescent="0.25">
      <c r="A163" t="s">
        <v>40</v>
      </c>
      <c r="B163" t="s">
        <v>41</v>
      </c>
      <c r="C163" t="s">
        <v>85</v>
      </c>
      <c r="D163" s="3">
        <v>45540</v>
      </c>
      <c r="E163" s="25">
        <v>17</v>
      </c>
      <c r="F163" s="25">
        <v>20</v>
      </c>
      <c r="G163" s="25">
        <v>19</v>
      </c>
      <c r="H163" s="25">
        <v>18</v>
      </c>
      <c r="I163">
        <v>2474</v>
      </c>
      <c r="J163">
        <v>5798</v>
      </c>
      <c r="FB163">
        <v>0</v>
      </c>
      <c r="FC163">
        <v>0</v>
      </c>
    </row>
    <row r="164" spans="1:159" x14ac:dyDescent="0.25">
      <c r="A164" t="s">
        <v>40</v>
      </c>
      <c r="B164" t="s">
        <v>41</v>
      </c>
      <c r="C164" t="s">
        <v>85</v>
      </c>
      <c r="D164" s="3">
        <v>45541</v>
      </c>
      <c r="E164" s="25">
        <v>17</v>
      </c>
      <c r="F164" s="25">
        <v>18</v>
      </c>
      <c r="G164" s="25">
        <v>17</v>
      </c>
      <c r="H164" s="25">
        <v>18</v>
      </c>
      <c r="I164">
        <v>402</v>
      </c>
      <c r="J164">
        <v>6378</v>
      </c>
      <c r="FB164">
        <v>0</v>
      </c>
      <c r="FC164">
        <v>0</v>
      </c>
    </row>
    <row r="165" spans="1:159" x14ac:dyDescent="0.25">
      <c r="A165" t="s">
        <v>40</v>
      </c>
      <c r="B165" t="s">
        <v>41</v>
      </c>
      <c r="C165" t="s">
        <v>85</v>
      </c>
      <c r="D165" s="3">
        <v>45558</v>
      </c>
      <c r="E165" s="25">
        <v>18</v>
      </c>
      <c r="F165" s="25">
        <v>20</v>
      </c>
      <c r="G165" s="25">
        <v>18</v>
      </c>
      <c r="H165" s="25">
        <v>20</v>
      </c>
      <c r="I165">
        <v>5610</v>
      </c>
      <c r="J165">
        <v>6358</v>
      </c>
      <c r="K165">
        <v>0.75909423828125</v>
      </c>
      <c r="L165">
        <v>0.67238748073577803</v>
      </c>
      <c r="M165">
        <v>0.616349756717681</v>
      </c>
      <c r="N165">
        <v>0.57327872514724698</v>
      </c>
      <c r="O165">
        <v>0.55833971500396695</v>
      </c>
      <c r="P165">
        <v>0.56283038854598899</v>
      </c>
      <c r="Q165">
        <v>0.60068506002426103</v>
      </c>
      <c r="R165">
        <v>0.571843922138214</v>
      </c>
      <c r="S165">
        <v>0.43818995356559698</v>
      </c>
      <c r="T165">
        <v>0.38258591294288602</v>
      </c>
      <c r="U165">
        <v>0.37618014216423001</v>
      </c>
      <c r="V165">
        <v>0.37507286667823703</v>
      </c>
      <c r="W165">
        <v>0.39060223102569502</v>
      </c>
      <c r="X165">
        <v>0.42376822233200001</v>
      </c>
      <c r="Y165">
        <v>0.48439085483550998</v>
      </c>
      <c r="Z165">
        <v>0.58547401428222601</v>
      </c>
      <c r="AA165">
        <v>0.71286910772323597</v>
      </c>
      <c r="AB165">
        <v>0.89594233036041204</v>
      </c>
      <c r="AC165">
        <v>1.0649156570434499</v>
      </c>
      <c r="AD165">
        <v>1.1119238138198799</v>
      </c>
      <c r="AE165">
        <v>1.1105613708496</v>
      </c>
      <c r="AF165">
        <v>1.1003602743148799</v>
      </c>
      <c r="AG165">
        <v>1.0007395744323699</v>
      </c>
      <c r="AH165">
        <v>0.86872071027755704</v>
      </c>
      <c r="AI165">
        <v>-1.25416768714785E-2</v>
      </c>
      <c r="AJ165">
        <v>-2.08164248615503E-2</v>
      </c>
      <c r="AK165">
        <v>-1.3711718842387101E-2</v>
      </c>
      <c r="AL165">
        <v>-8.8160522282123496E-3</v>
      </c>
      <c r="AM165">
        <v>7.2840168140828601E-3</v>
      </c>
      <c r="AN165">
        <v>1.1462170630693399E-2</v>
      </c>
      <c r="AO165">
        <v>5.7688159868121104E-3</v>
      </c>
      <c r="AP165">
        <v>-1.09406197443604E-2</v>
      </c>
      <c r="AQ165">
        <v>-2.19660606235265E-2</v>
      </c>
      <c r="AR165">
        <v>-2.3805232718586901E-2</v>
      </c>
      <c r="AS165">
        <v>-1.48889105767011E-2</v>
      </c>
      <c r="AT165">
        <v>-9.9742421880364401E-3</v>
      </c>
      <c r="AU165">
        <v>-9.5499195158481494E-3</v>
      </c>
      <c r="AV165">
        <v>-2.05684118554927E-4</v>
      </c>
      <c r="AW165">
        <v>-4.4482019729912203E-3</v>
      </c>
      <c r="AX165">
        <v>1.86017286032438E-2</v>
      </c>
      <c r="AY165">
        <v>2.34222825383767E-4</v>
      </c>
      <c r="AZ165">
        <v>4.22470038756728E-3</v>
      </c>
      <c r="BA165">
        <v>2.4086653720587401E-3</v>
      </c>
      <c r="BB165">
        <v>-1.1946130543947201E-2</v>
      </c>
      <c r="BC165">
        <v>-2.4035058915614999E-2</v>
      </c>
      <c r="BD165">
        <v>7.8066191636025897E-3</v>
      </c>
      <c r="BE165">
        <v>7.8975027427077207E-3</v>
      </c>
      <c r="BF165">
        <v>-1.72178575303405E-3</v>
      </c>
      <c r="BG165">
        <v>1.66377630084753E-2</v>
      </c>
      <c r="BH165">
        <v>7.5136679224669899E-3</v>
      </c>
      <c r="BI165">
        <v>1.17020430043339E-2</v>
      </c>
      <c r="BJ165">
        <v>1.39818051829934E-2</v>
      </c>
      <c r="BK165">
        <v>2.6602702215313901E-2</v>
      </c>
      <c r="BL165">
        <v>2.8545850887894599E-2</v>
      </c>
      <c r="BM165">
        <v>2.2043753415346101E-2</v>
      </c>
      <c r="BN165">
        <v>5.3655910305678801E-3</v>
      </c>
      <c r="BO165">
        <v>-6.4792032353579903E-3</v>
      </c>
      <c r="BP165">
        <v>-8.2602780312299694E-3</v>
      </c>
      <c r="BQ165">
        <v>1.14273803774267E-3</v>
      </c>
      <c r="BR165">
        <v>5.6318081915378501E-3</v>
      </c>
      <c r="BS165">
        <v>6.5084123052656599E-3</v>
      </c>
      <c r="BT165">
        <v>1.6315676271915401E-2</v>
      </c>
      <c r="BU165">
        <v>1.37686058878898E-2</v>
      </c>
      <c r="BV165">
        <v>3.7465151399374001E-2</v>
      </c>
      <c r="BW165">
        <v>2.1202556788921301E-2</v>
      </c>
      <c r="BX165">
        <v>2.7369840070605202E-2</v>
      </c>
      <c r="BY165">
        <v>2.58263386785984E-2</v>
      </c>
      <c r="BZ165">
        <v>1.1016798205673599E-2</v>
      </c>
      <c r="CA165">
        <v>-9.0620527043938604E-4</v>
      </c>
      <c r="CB165">
        <v>3.2868839800357798E-2</v>
      </c>
      <c r="CC165">
        <v>3.2771579921245499E-2</v>
      </c>
      <c r="CD165">
        <v>2.2241385653614901E-2</v>
      </c>
      <c r="CE165">
        <v>4.5817203819751698E-2</v>
      </c>
      <c r="CF165">
        <v>3.5843759775161702E-2</v>
      </c>
      <c r="CG165">
        <v>3.7115804851055097E-2</v>
      </c>
      <c r="CH165">
        <v>3.6779660731553997E-2</v>
      </c>
      <c r="CI165">
        <v>4.5921389013528803E-2</v>
      </c>
      <c r="CJ165">
        <v>4.5629531145095797E-2</v>
      </c>
      <c r="CK165">
        <v>3.8318689912557602E-2</v>
      </c>
      <c r="CL165">
        <v>2.1671801805496198E-2</v>
      </c>
      <c r="CM165">
        <v>9.0076541528105701E-3</v>
      </c>
      <c r="CN165">
        <v>7.28467619046568E-3</v>
      </c>
      <c r="CO165">
        <v>1.7174387350678399E-2</v>
      </c>
      <c r="CP165">
        <v>2.1237859502434699E-2</v>
      </c>
      <c r="CQ165">
        <v>2.2566743195056901E-2</v>
      </c>
      <c r="CR165">
        <v>3.2837036997079801E-2</v>
      </c>
      <c r="CS165">
        <v>3.1985413283109602E-2</v>
      </c>
      <c r="CT165">
        <v>5.6328576058149303E-2</v>
      </c>
      <c r="CU165">
        <v>4.2170889675617197E-2</v>
      </c>
      <c r="CV165">
        <v>5.0514981150627102E-2</v>
      </c>
      <c r="CW165">
        <v>4.9244012683629899E-2</v>
      </c>
      <c r="CX165">
        <v>3.3979728817939703E-2</v>
      </c>
      <c r="CY165">
        <v>2.22226493060588E-2</v>
      </c>
      <c r="CZ165">
        <v>5.7931061834096902E-2</v>
      </c>
      <c r="DA165">
        <v>5.7645656168460797E-2</v>
      </c>
      <c r="DB165">
        <v>4.6204555779695497E-2</v>
      </c>
      <c r="DC165">
        <v>1.77398398518562E-2</v>
      </c>
      <c r="DD165">
        <v>1.72234736382961E-2</v>
      </c>
      <c r="DE165">
        <v>1.5450470149517E-2</v>
      </c>
      <c r="DF165">
        <v>1.3860112987458701E-2</v>
      </c>
      <c r="DG165">
        <v>1.17449266836047E-2</v>
      </c>
      <c r="DH165">
        <v>1.0386140085756701E-2</v>
      </c>
      <c r="DI165">
        <v>9.8944595083594305E-3</v>
      </c>
      <c r="DJ165">
        <v>9.9134724587202003E-3</v>
      </c>
      <c r="DK165">
        <v>9.4153406098484906E-3</v>
      </c>
      <c r="DL165">
        <v>9.4506610184907896E-3</v>
      </c>
      <c r="DM165">
        <v>9.7465505823493004E-3</v>
      </c>
      <c r="DN165">
        <v>9.4878049567341805E-3</v>
      </c>
      <c r="DO165">
        <v>9.7627723589539493E-3</v>
      </c>
      <c r="DP165">
        <v>1.00442739203572E-2</v>
      </c>
      <c r="DQ165">
        <v>1.10750328749418E-2</v>
      </c>
      <c r="DR165">
        <v>1.14681469276547E-2</v>
      </c>
      <c r="DS165">
        <v>1.2747841887176E-2</v>
      </c>
      <c r="DT165">
        <v>1.4071245677769101E-2</v>
      </c>
      <c r="DU165">
        <v>1.42369344830513E-2</v>
      </c>
      <c r="DV165">
        <v>1.3960469514131499E-2</v>
      </c>
      <c r="DW165">
        <v>1.40613447874784E-2</v>
      </c>
      <c r="DX165">
        <v>1.52367483824491E-2</v>
      </c>
      <c r="DY165">
        <v>1.512236520648E-2</v>
      </c>
      <c r="DZ165">
        <v>1.45685737952589E-2</v>
      </c>
      <c r="EA165">
        <v>66.8414306640625</v>
      </c>
      <c r="EB165">
        <v>65.424201965332003</v>
      </c>
      <c r="EC165">
        <v>64.107276916503906</v>
      </c>
      <c r="ED165">
        <v>63.158359527587798</v>
      </c>
      <c r="EE165">
        <v>62.618900299072202</v>
      </c>
      <c r="EF165">
        <v>61.437747955322202</v>
      </c>
      <c r="EG165">
        <v>61.229560852050703</v>
      </c>
      <c r="EH165">
        <v>63.794475555419901</v>
      </c>
      <c r="EI165">
        <v>70.017784118652301</v>
      </c>
      <c r="EJ165">
        <v>74.907997131347599</v>
      </c>
      <c r="EK165">
        <v>81.245803833007798</v>
      </c>
      <c r="EL165">
        <v>85.730140686035099</v>
      </c>
      <c r="EM165">
        <v>89.619560241699205</v>
      </c>
      <c r="EN165">
        <v>92.407730102539006</v>
      </c>
      <c r="EO165">
        <v>94.435844421386705</v>
      </c>
      <c r="EP165">
        <v>95.532920837402301</v>
      </c>
      <c r="EQ165">
        <v>95.500267028808494</v>
      </c>
      <c r="ER165">
        <v>93.858650207519503</v>
      </c>
      <c r="ES165">
        <v>89.546035766601506</v>
      </c>
      <c r="ET165">
        <v>83.444030761718693</v>
      </c>
      <c r="EU165">
        <v>80.315727233886705</v>
      </c>
      <c r="EV165">
        <v>78.389495849609304</v>
      </c>
      <c r="EW165">
        <v>75.248886108398395</v>
      </c>
      <c r="EX165">
        <v>74.134346008300696</v>
      </c>
      <c r="EY165">
        <v>4.9144562333822202E-2</v>
      </c>
      <c r="EZ165">
        <v>8.1348698586225492E-3</v>
      </c>
      <c r="FA165">
        <v>8.1348698586225492E-3</v>
      </c>
      <c r="FB165">
        <v>0</v>
      </c>
      <c r="FC165">
        <v>0</v>
      </c>
    </row>
    <row r="166" spans="1:159" x14ac:dyDescent="0.25">
      <c r="A166" t="s">
        <v>40</v>
      </c>
      <c r="B166" t="s">
        <v>41</v>
      </c>
      <c r="C166" t="s">
        <v>85</v>
      </c>
      <c r="D166" s="3">
        <v>45559</v>
      </c>
      <c r="E166" s="25">
        <v>19</v>
      </c>
      <c r="F166" s="25">
        <v>20</v>
      </c>
      <c r="G166" s="25">
        <v>19</v>
      </c>
      <c r="H166" s="25">
        <v>20</v>
      </c>
      <c r="I166">
        <v>1114</v>
      </c>
      <c r="J166">
        <v>6358</v>
      </c>
      <c r="FB166">
        <v>0</v>
      </c>
      <c r="FC166">
        <v>0</v>
      </c>
    </row>
    <row r="167" spans="1:159" x14ac:dyDescent="0.25">
      <c r="A167" t="s">
        <v>40</v>
      </c>
      <c r="B167" t="s">
        <v>41</v>
      </c>
      <c r="C167" t="s">
        <v>85</v>
      </c>
      <c r="D167" s="3">
        <v>45566</v>
      </c>
      <c r="E167" s="25">
        <v>17</v>
      </c>
      <c r="F167" s="25">
        <v>20</v>
      </c>
      <c r="G167" s="25">
        <v>19</v>
      </c>
      <c r="H167" s="25">
        <v>17</v>
      </c>
      <c r="I167">
        <v>2705</v>
      </c>
      <c r="J167">
        <v>6352</v>
      </c>
      <c r="DJ167" s="20"/>
      <c r="FB167">
        <v>0</v>
      </c>
      <c r="FC167">
        <v>0</v>
      </c>
    </row>
    <row r="168" spans="1:159" x14ac:dyDescent="0.25">
      <c r="A168" t="s">
        <v>40</v>
      </c>
      <c r="B168" t="s">
        <v>41</v>
      </c>
      <c r="C168" t="s">
        <v>85</v>
      </c>
      <c r="D168" s="3">
        <v>45567</v>
      </c>
      <c r="E168" s="25">
        <v>18</v>
      </c>
      <c r="F168" s="25">
        <v>20</v>
      </c>
      <c r="G168" s="25">
        <v>18</v>
      </c>
      <c r="H168" s="25">
        <v>20</v>
      </c>
      <c r="I168">
        <v>5643</v>
      </c>
      <c r="J168">
        <v>6352</v>
      </c>
      <c r="K168">
        <v>0.86374223232269198</v>
      </c>
      <c r="L168">
        <v>0.78065234422683705</v>
      </c>
      <c r="M168">
        <v>0.70476818084716697</v>
      </c>
      <c r="N168">
        <v>0.64879381656646695</v>
      </c>
      <c r="O168">
        <v>0.61549383401870705</v>
      </c>
      <c r="P168">
        <v>0.61577922105789096</v>
      </c>
      <c r="Q168">
        <v>0.64134097099304099</v>
      </c>
      <c r="R168">
        <v>0.63188350200652998</v>
      </c>
      <c r="S168">
        <v>0.48132514953613198</v>
      </c>
      <c r="T168">
        <v>0.42478930950164701</v>
      </c>
      <c r="U168">
        <v>0.409654051065444</v>
      </c>
      <c r="V168">
        <v>0.425224959850311</v>
      </c>
      <c r="W168">
        <v>0.45841413736343301</v>
      </c>
      <c r="X168">
        <v>0.51171898841857899</v>
      </c>
      <c r="Y168">
        <v>0.61074781417846602</v>
      </c>
      <c r="Z168">
        <v>0.72098779678344704</v>
      </c>
      <c r="AA168">
        <v>0.880099236965179</v>
      </c>
      <c r="AB168">
        <v>1.0895196199417101</v>
      </c>
      <c r="AC168">
        <v>1.2146974802017201</v>
      </c>
      <c r="AD168">
        <v>1.2339242696762001</v>
      </c>
      <c r="AE168">
        <v>1.19931328296661</v>
      </c>
      <c r="AF168">
        <v>1.2039601802825901</v>
      </c>
      <c r="AG168">
        <v>1.1290917396545399</v>
      </c>
      <c r="AH168">
        <v>0.981087446212768</v>
      </c>
      <c r="AI168">
        <v>-4.0954031050205203E-2</v>
      </c>
      <c r="AJ168">
        <v>-2.1827522665262201E-2</v>
      </c>
      <c r="AK168">
        <v>-5.4105510935187296E-3</v>
      </c>
      <c r="AL168">
        <v>-9.5282364636659605E-3</v>
      </c>
      <c r="AM168">
        <v>-2.4598024319857298E-3</v>
      </c>
      <c r="AN168">
        <v>1.06643652543425E-2</v>
      </c>
      <c r="AO168">
        <v>7.3008344043046204E-4</v>
      </c>
      <c r="AP168">
        <v>6.01603556424379E-3</v>
      </c>
      <c r="AQ168">
        <v>-5.36873424425721E-3</v>
      </c>
      <c r="AR168">
        <v>-2.3080669343471501E-3</v>
      </c>
      <c r="AS168">
        <v>-6.9983815774321504E-3</v>
      </c>
      <c r="AT168">
        <v>6.02381257340312E-3</v>
      </c>
      <c r="AU168">
        <v>-1.24246894847601E-3</v>
      </c>
      <c r="AV168">
        <v>-4.3321279808878803E-3</v>
      </c>
      <c r="AW168">
        <v>1.40576448757201E-3</v>
      </c>
      <c r="AX168">
        <v>-1.8505835905671099E-2</v>
      </c>
      <c r="AY168">
        <v>-1.64831578731536E-2</v>
      </c>
      <c r="AZ168">
        <v>1.6588008031249001E-2</v>
      </c>
      <c r="BA168">
        <v>1.4597364701330599E-2</v>
      </c>
      <c r="BB168">
        <v>1.4990744180977299E-2</v>
      </c>
      <c r="BC168">
        <v>-4.7273155301809297E-2</v>
      </c>
      <c r="BD168">
        <v>-3.7598133087158203E-2</v>
      </c>
      <c r="BE168">
        <v>-7.1286382153630196E-3</v>
      </c>
      <c r="BF168">
        <v>3.2185551244765498E-3</v>
      </c>
      <c r="BG168">
        <v>-1.2482229620218201E-2</v>
      </c>
      <c r="BH168">
        <v>5.9284674935042797E-3</v>
      </c>
      <c r="BI168">
        <v>1.95846129208803E-2</v>
      </c>
      <c r="BJ168">
        <v>1.33344000205397E-2</v>
      </c>
      <c r="BK168">
        <v>1.7027664929628299E-2</v>
      </c>
      <c r="BL168">
        <v>2.8231933712959199E-2</v>
      </c>
      <c r="BM168">
        <v>1.73403806984424E-2</v>
      </c>
      <c r="BN168">
        <v>2.3081017658114399E-2</v>
      </c>
      <c r="BO168">
        <v>1.0677197948098099E-2</v>
      </c>
      <c r="BP168">
        <v>1.4678436331450899E-2</v>
      </c>
      <c r="BQ168">
        <v>9.6945501863956399E-3</v>
      </c>
      <c r="BR168">
        <v>2.2983282804489101E-2</v>
      </c>
      <c r="BS168">
        <v>1.6178704798221501E-2</v>
      </c>
      <c r="BT168">
        <v>1.36013403534889E-2</v>
      </c>
      <c r="BU168" s="20">
        <v>2.1667551249265601E-2</v>
      </c>
      <c r="BV168">
        <v>3.7952242419123602E-3</v>
      </c>
      <c r="BW168">
        <v>7.9599590972065908E-3</v>
      </c>
      <c r="BX168">
        <v>4.2555067688226603E-2</v>
      </c>
      <c r="BY168">
        <v>4.00913283228874E-2</v>
      </c>
      <c r="BZ168">
        <v>4.0036652237176798E-2</v>
      </c>
      <c r="CA168">
        <v>-2.0847326144576E-2</v>
      </c>
      <c r="CB168">
        <v>-9.4120698049664393E-3</v>
      </c>
      <c r="CC168">
        <v>2.1183893084526E-2</v>
      </c>
      <c r="CD168">
        <v>2.9941944405436498E-2</v>
      </c>
      <c r="CE168">
        <v>1.59895718097686E-2</v>
      </c>
      <c r="CF168">
        <v>3.3684458583593299E-2</v>
      </c>
      <c r="CG168">
        <v>4.4579777866601902E-2</v>
      </c>
      <c r="CH168">
        <v>3.61970365047454E-2</v>
      </c>
      <c r="CI168">
        <v>3.6515131592750501E-2</v>
      </c>
      <c r="CJ168">
        <v>4.57995012402534E-2</v>
      </c>
      <c r="CK168">
        <v>3.3950679004192297E-2</v>
      </c>
      <c r="CL168">
        <v>4.0146000683307599E-2</v>
      </c>
      <c r="CM168">
        <v>2.67231296747922E-2</v>
      </c>
      <c r="CN168">
        <v>3.1664937734603799E-2</v>
      </c>
      <c r="CO168">
        <v>2.6387482881546E-2</v>
      </c>
      <c r="CP168">
        <v>3.9942752569913802E-2</v>
      </c>
      <c r="CQ168">
        <v>3.3599879592656999E-2</v>
      </c>
      <c r="CR168">
        <v>3.1534809619188302E-2</v>
      </c>
      <c r="CS168">
        <v>4.19293381273746E-2</v>
      </c>
      <c r="CT168">
        <v>2.6096284389495801E-2</v>
      </c>
      <c r="CU168">
        <v>3.2403074204921702E-2</v>
      </c>
      <c r="CV168">
        <v>6.8522125482559204E-2</v>
      </c>
      <c r="CW168">
        <v>6.5585292875766699E-2</v>
      </c>
      <c r="CX168">
        <v>6.5082557499408694E-2</v>
      </c>
      <c r="CY168">
        <v>5.5785030126571603E-3</v>
      </c>
      <c r="CZ168">
        <v>1.8773991614580099E-2</v>
      </c>
      <c r="DA168">
        <v>4.9496423453092499E-2</v>
      </c>
      <c r="DB168">
        <v>5.6665334850549601E-2</v>
      </c>
      <c r="DC168">
        <v>1.73096265643835E-2</v>
      </c>
      <c r="DD168">
        <v>1.6874443739652599E-2</v>
      </c>
      <c r="DE168">
        <v>1.5195980668067899E-2</v>
      </c>
      <c r="DF168">
        <v>1.38994958251714E-2</v>
      </c>
      <c r="DG168">
        <v>1.18475388735532E-2</v>
      </c>
      <c r="DH168">
        <v>1.06803234666585E-2</v>
      </c>
      <c r="DI168">
        <v>1.00983437150716E-2</v>
      </c>
      <c r="DJ168">
        <v>1.0374772362411E-2</v>
      </c>
      <c r="DK168">
        <v>9.7552342340350099E-3</v>
      </c>
      <c r="DL168">
        <v>1.03270607069134E-2</v>
      </c>
      <c r="DM168">
        <v>1.01485820487141E-2</v>
      </c>
      <c r="DN168">
        <v>1.0310625657439201E-2</v>
      </c>
      <c r="DO168">
        <v>1.05913216248154E-2</v>
      </c>
      <c r="DP168">
        <v>1.0902774520218299E-2</v>
      </c>
      <c r="DQ168">
        <v>1.23182917013764E-2</v>
      </c>
      <c r="DR168">
        <v>1.3558081351220601E-2</v>
      </c>
      <c r="DS168">
        <v>1.48603599518537E-2</v>
      </c>
      <c r="DT168">
        <v>1.5786850824952101E-2</v>
      </c>
      <c r="DU168">
        <v>1.5499229542911001E-2</v>
      </c>
      <c r="DV168">
        <v>1.5226830728352E-2</v>
      </c>
      <c r="DW168">
        <v>1.60657633095979E-2</v>
      </c>
      <c r="DX168">
        <v>1.71359088271856E-2</v>
      </c>
      <c r="DY168">
        <v>1.7212796956300701E-2</v>
      </c>
      <c r="DZ168">
        <v>1.6246667131781498E-2</v>
      </c>
      <c r="EA168">
        <v>73.424461364745994</v>
      </c>
      <c r="EB168">
        <v>72.421707153320298</v>
      </c>
      <c r="EC168">
        <v>71.154953002929602</v>
      </c>
      <c r="ED168">
        <v>70.164955139160099</v>
      </c>
      <c r="EE168">
        <v>69.347930908203097</v>
      </c>
      <c r="EF168">
        <v>67.703094482421804</v>
      </c>
      <c r="EG168">
        <v>67.696128845214801</v>
      </c>
      <c r="EH168">
        <v>69.853340148925696</v>
      </c>
      <c r="EI168">
        <v>75.057029724120994</v>
      </c>
      <c r="EJ168">
        <v>81.635841369628906</v>
      </c>
      <c r="EK168">
        <v>87.352371215820298</v>
      </c>
      <c r="EL168">
        <v>92.0233154296875</v>
      </c>
      <c r="EM168">
        <v>95.529884338378906</v>
      </c>
      <c r="EN168">
        <v>98.856216430664006</v>
      </c>
      <c r="EO168">
        <v>100.098487854003</v>
      </c>
      <c r="EP168">
        <v>101.30107879638599</v>
      </c>
      <c r="EQ168">
        <v>100.74599456787099</v>
      </c>
      <c r="ER168">
        <v>97.917106628417898</v>
      </c>
      <c r="ES168">
        <v>91.590507507324205</v>
      </c>
      <c r="ET168">
        <v>87.430046081542898</v>
      </c>
      <c r="EU168">
        <v>83.122016906738196</v>
      </c>
      <c r="EV168">
        <v>80.287635803222599</v>
      </c>
      <c r="EW168">
        <v>78.223464965820298</v>
      </c>
      <c r="EX168">
        <v>75.700401306152301</v>
      </c>
      <c r="EY168">
        <v>5.3985957056283902E-2</v>
      </c>
      <c r="EZ168">
        <v>8.9523876085877401E-3</v>
      </c>
      <c r="FA168">
        <v>8.9523876085877401E-3</v>
      </c>
      <c r="FB168">
        <v>0</v>
      </c>
      <c r="FC168">
        <v>0</v>
      </c>
    </row>
    <row r="169" spans="1:159" x14ac:dyDescent="0.25">
      <c r="A169" t="s">
        <v>40</v>
      </c>
      <c r="B169" t="s">
        <v>41</v>
      </c>
      <c r="C169" t="s">
        <v>85</v>
      </c>
      <c r="D169" s="3">
        <v>45568</v>
      </c>
      <c r="E169" s="25">
        <v>17</v>
      </c>
      <c r="F169" s="25">
        <v>18</v>
      </c>
      <c r="G169" s="25">
        <v>17</v>
      </c>
      <c r="H169" s="25">
        <v>18</v>
      </c>
      <c r="I169">
        <v>1113</v>
      </c>
      <c r="J169">
        <v>6351</v>
      </c>
      <c r="FB169">
        <v>0</v>
      </c>
      <c r="FC169">
        <v>0</v>
      </c>
    </row>
    <row r="170" spans="1:159" x14ac:dyDescent="0.25">
      <c r="A170" t="s">
        <v>40</v>
      </c>
      <c r="B170" t="s">
        <v>41</v>
      </c>
      <c r="C170" t="s">
        <v>85</v>
      </c>
      <c r="D170" s="3">
        <v>45570</v>
      </c>
      <c r="E170" s="25">
        <v>17</v>
      </c>
      <c r="F170" s="25">
        <v>20</v>
      </c>
      <c r="G170" s="25">
        <v>19</v>
      </c>
      <c r="H170" s="25">
        <v>18</v>
      </c>
      <c r="I170">
        <v>668</v>
      </c>
      <c r="J170">
        <v>6350</v>
      </c>
      <c r="CP170" s="20"/>
      <c r="FB170">
        <v>0</v>
      </c>
      <c r="FC170">
        <v>0</v>
      </c>
    </row>
    <row r="171" spans="1:159" x14ac:dyDescent="0.25">
      <c r="A171" t="s">
        <v>40</v>
      </c>
      <c r="B171" t="s">
        <v>41</v>
      </c>
      <c r="C171" t="s">
        <v>85</v>
      </c>
      <c r="D171" s="3">
        <v>45571</v>
      </c>
      <c r="E171" s="25">
        <v>17</v>
      </c>
      <c r="F171" s="25">
        <v>20</v>
      </c>
      <c r="G171" s="25">
        <v>19</v>
      </c>
      <c r="H171" s="25">
        <v>18</v>
      </c>
      <c r="I171">
        <v>668</v>
      </c>
      <c r="J171">
        <v>6350</v>
      </c>
      <c r="FB171">
        <v>0</v>
      </c>
      <c r="FC171">
        <v>0</v>
      </c>
    </row>
    <row r="172" spans="1:159" x14ac:dyDescent="0.25">
      <c r="A172" t="s">
        <v>40</v>
      </c>
      <c r="B172" t="s">
        <v>41</v>
      </c>
      <c r="C172" t="s">
        <v>86</v>
      </c>
      <c r="D172" s="3">
        <v>45475</v>
      </c>
      <c r="E172" s="25">
        <v>17</v>
      </c>
      <c r="F172" s="25">
        <v>20</v>
      </c>
      <c r="G172" s="25">
        <v>19</v>
      </c>
      <c r="H172" s="25">
        <v>18</v>
      </c>
      <c r="I172">
        <v>5262</v>
      </c>
      <c r="J172">
        <v>19353</v>
      </c>
      <c r="FB172">
        <v>0</v>
      </c>
      <c r="FC172">
        <v>0</v>
      </c>
    </row>
    <row r="173" spans="1:159" x14ac:dyDescent="0.25">
      <c r="A173" t="s">
        <v>40</v>
      </c>
      <c r="B173" t="s">
        <v>41</v>
      </c>
      <c r="C173" t="s">
        <v>86</v>
      </c>
      <c r="D173" s="3">
        <v>45476</v>
      </c>
      <c r="E173" s="25">
        <v>17</v>
      </c>
      <c r="F173" s="25">
        <v>20</v>
      </c>
      <c r="G173" s="25">
        <v>19</v>
      </c>
      <c r="H173" s="25">
        <v>18</v>
      </c>
      <c r="I173">
        <v>8599</v>
      </c>
      <c r="J173">
        <v>19352</v>
      </c>
      <c r="FB173">
        <v>0</v>
      </c>
      <c r="FC173">
        <v>0</v>
      </c>
    </row>
    <row r="174" spans="1:159" x14ac:dyDescent="0.25">
      <c r="A174" t="s">
        <v>40</v>
      </c>
      <c r="B174" t="s">
        <v>41</v>
      </c>
      <c r="C174" t="s">
        <v>86</v>
      </c>
      <c r="D174" s="3">
        <v>45478</v>
      </c>
      <c r="E174" s="25">
        <v>17</v>
      </c>
      <c r="F174" s="25">
        <v>20</v>
      </c>
      <c r="G174" s="25">
        <v>19</v>
      </c>
      <c r="H174" s="25">
        <v>18</v>
      </c>
      <c r="I174">
        <v>12327</v>
      </c>
      <c r="J174">
        <v>20361</v>
      </c>
      <c r="FB174">
        <v>0</v>
      </c>
      <c r="FC174">
        <v>0</v>
      </c>
    </row>
    <row r="175" spans="1:159" x14ac:dyDescent="0.25">
      <c r="A175" t="s">
        <v>40</v>
      </c>
      <c r="B175" t="s">
        <v>41</v>
      </c>
      <c r="C175" t="s">
        <v>86</v>
      </c>
      <c r="D175" s="3">
        <v>45479</v>
      </c>
      <c r="E175" s="25">
        <v>17</v>
      </c>
      <c r="F175" s="25">
        <v>20</v>
      </c>
      <c r="G175" s="25">
        <v>19</v>
      </c>
      <c r="H175" s="25">
        <v>18</v>
      </c>
      <c r="I175">
        <v>11688</v>
      </c>
      <c r="J175">
        <v>19312</v>
      </c>
      <c r="DM175" s="20"/>
      <c r="FB175">
        <v>0</v>
      </c>
      <c r="FC175">
        <v>0</v>
      </c>
    </row>
    <row r="176" spans="1:159" x14ac:dyDescent="0.25">
      <c r="A176" t="s">
        <v>40</v>
      </c>
      <c r="B176" t="s">
        <v>41</v>
      </c>
      <c r="C176" t="s">
        <v>86</v>
      </c>
      <c r="D176" s="3">
        <v>45484</v>
      </c>
      <c r="E176" s="25">
        <v>17</v>
      </c>
      <c r="F176" s="25">
        <v>20</v>
      </c>
      <c r="G176" s="25">
        <v>19</v>
      </c>
      <c r="H176" s="25">
        <v>18</v>
      </c>
      <c r="I176">
        <v>11679</v>
      </c>
      <c r="J176">
        <v>19293</v>
      </c>
      <c r="AN176" s="20"/>
      <c r="FB176">
        <v>0</v>
      </c>
      <c r="FC176">
        <v>0</v>
      </c>
    </row>
    <row r="177" spans="1:159" x14ac:dyDescent="0.25">
      <c r="A177" t="s">
        <v>40</v>
      </c>
      <c r="B177" t="s">
        <v>41</v>
      </c>
      <c r="C177" t="s">
        <v>86</v>
      </c>
      <c r="D177" s="3">
        <v>45485</v>
      </c>
      <c r="F177" s="25"/>
      <c r="G177" s="25"/>
      <c r="H177" s="25"/>
      <c r="FB177">
        <v>0</v>
      </c>
      <c r="FC177">
        <v>1</v>
      </c>
    </row>
    <row r="178" spans="1:159" x14ac:dyDescent="0.25">
      <c r="A178" t="s">
        <v>40</v>
      </c>
      <c r="B178" t="s">
        <v>41</v>
      </c>
      <c r="C178" t="s">
        <v>86</v>
      </c>
      <c r="D178" s="3">
        <v>45496</v>
      </c>
      <c r="E178" s="25">
        <v>16</v>
      </c>
      <c r="F178" s="25">
        <v>19</v>
      </c>
      <c r="G178" s="25">
        <v>18</v>
      </c>
      <c r="H178" s="25">
        <v>17</v>
      </c>
      <c r="I178">
        <v>9175</v>
      </c>
      <c r="J178">
        <v>19244</v>
      </c>
      <c r="FB178">
        <v>0</v>
      </c>
      <c r="FC178">
        <v>0</v>
      </c>
    </row>
    <row r="179" spans="1:159" x14ac:dyDescent="0.25">
      <c r="A179" t="s">
        <v>40</v>
      </c>
      <c r="B179" t="s">
        <v>41</v>
      </c>
      <c r="C179" t="s">
        <v>86</v>
      </c>
      <c r="D179" s="3">
        <v>45539</v>
      </c>
      <c r="E179" s="25">
        <v>19</v>
      </c>
      <c r="F179" s="25">
        <v>20</v>
      </c>
      <c r="G179" s="25">
        <v>19</v>
      </c>
      <c r="H179" s="25">
        <v>20</v>
      </c>
      <c r="I179">
        <v>226</v>
      </c>
      <c r="J179">
        <v>19030</v>
      </c>
      <c r="FB179">
        <v>0</v>
      </c>
      <c r="FC179">
        <v>0</v>
      </c>
    </row>
    <row r="180" spans="1:159" x14ac:dyDescent="0.25">
      <c r="A180" t="s">
        <v>40</v>
      </c>
      <c r="B180" t="s">
        <v>41</v>
      </c>
      <c r="C180" t="s">
        <v>86</v>
      </c>
      <c r="D180" s="3">
        <v>45540</v>
      </c>
      <c r="E180" s="25">
        <v>17</v>
      </c>
      <c r="F180" s="25">
        <v>20</v>
      </c>
      <c r="G180" s="25">
        <v>19</v>
      </c>
      <c r="H180" s="25">
        <v>18</v>
      </c>
      <c r="I180">
        <v>7260</v>
      </c>
      <c r="J180">
        <v>19030</v>
      </c>
      <c r="DY180" s="20"/>
      <c r="FB180">
        <v>0</v>
      </c>
      <c r="FC180">
        <v>0</v>
      </c>
    </row>
    <row r="181" spans="1:159" x14ac:dyDescent="0.25">
      <c r="A181" t="s">
        <v>40</v>
      </c>
      <c r="B181" t="s">
        <v>41</v>
      </c>
      <c r="C181" t="s">
        <v>86</v>
      </c>
      <c r="D181" s="3">
        <v>45541</v>
      </c>
      <c r="E181" s="25">
        <v>17</v>
      </c>
      <c r="F181" s="25">
        <v>18</v>
      </c>
      <c r="G181" s="25">
        <v>17</v>
      </c>
      <c r="H181" s="25">
        <v>18</v>
      </c>
      <c r="I181">
        <v>1365</v>
      </c>
      <c r="J181">
        <v>20055</v>
      </c>
      <c r="FB181">
        <v>0</v>
      </c>
      <c r="FC181">
        <v>0</v>
      </c>
    </row>
    <row r="182" spans="1:159" x14ac:dyDescent="0.25">
      <c r="A182" t="s">
        <v>40</v>
      </c>
      <c r="B182" t="s">
        <v>41</v>
      </c>
      <c r="C182" t="s">
        <v>86</v>
      </c>
      <c r="D182" s="3">
        <v>45558</v>
      </c>
      <c r="E182" s="25">
        <v>18</v>
      </c>
      <c r="F182" s="25">
        <v>20</v>
      </c>
      <c r="G182" s="25">
        <v>18</v>
      </c>
      <c r="H182" s="25">
        <v>20</v>
      </c>
      <c r="I182">
        <v>17726</v>
      </c>
      <c r="J182">
        <v>20001</v>
      </c>
      <c r="K182">
        <v>0.86249595880508401</v>
      </c>
      <c r="L182">
        <v>0.77148836851119895</v>
      </c>
      <c r="M182">
        <v>0.69137984514236395</v>
      </c>
      <c r="N182">
        <v>0.63494241237640303</v>
      </c>
      <c r="O182">
        <v>0.611688673496246</v>
      </c>
      <c r="P182">
        <v>0.62632268667221003</v>
      </c>
      <c r="Q182">
        <v>0.67644447088241499</v>
      </c>
      <c r="R182">
        <v>0.63712030649185103</v>
      </c>
      <c r="S182">
        <v>0.45699289441108698</v>
      </c>
      <c r="T182">
        <v>0.38362923264503401</v>
      </c>
      <c r="U182">
        <v>0.36960157752036998</v>
      </c>
      <c r="V182">
        <v>0.39374995231628401</v>
      </c>
      <c r="W182">
        <v>0.44972759485244701</v>
      </c>
      <c r="X182">
        <v>0.54953151941299405</v>
      </c>
      <c r="Y182">
        <v>0.72036725282669001</v>
      </c>
      <c r="Z182">
        <v>0.98868513107299805</v>
      </c>
      <c r="AA182">
        <v>1.3541294336318901</v>
      </c>
      <c r="AB182">
        <v>1.7542432546615601</v>
      </c>
      <c r="AC182">
        <v>1.9658112525939899</v>
      </c>
      <c r="AD182">
        <v>1.8477991819381701</v>
      </c>
      <c r="AE182">
        <v>1.7164896726608201</v>
      </c>
      <c r="AF182">
        <v>1.54574334621429</v>
      </c>
      <c r="AG182">
        <v>1.3175739049911399</v>
      </c>
      <c r="AH182">
        <v>1.0944077968597401</v>
      </c>
      <c r="AI182">
        <v>-2.3556346073746601E-2</v>
      </c>
      <c r="AJ182">
        <v>-1.42383240163326E-2</v>
      </c>
      <c r="AK182">
        <v>-1.72139182686805E-2</v>
      </c>
      <c r="AL182">
        <v>-2.37572155892848E-2</v>
      </c>
      <c r="AM182">
        <v>-1.8372943624854001E-2</v>
      </c>
      <c r="AN182">
        <v>-1.31588410586118E-2</v>
      </c>
      <c r="AO182">
        <v>-1.32927438244223E-2</v>
      </c>
      <c r="AP182">
        <v>-2.9187409672886098E-3</v>
      </c>
      <c r="AQ182">
        <v>-1.13903917372226E-2</v>
      </c>
      <c r="AR182">
        <v>-1.61491800099611E-2</v>
      </c>
      <c r="AS182">
        <v>-1.35651584714651E-2</v>
      </c>
      <c r="AT182">
        <v>-8.3705317229032499E-3</v>
      </c>
      <c r="AU182">
        <v>-9.3114888295531203E-3</v>
      </c>
      <c r="AV182">
        <v>-7.5606964528560604E-3</v>
      </c>
      <c r="AW182">
        <v>1.25094233080744E-2</v>
      </c>
      <c r="AX182">
        <v>1.18199400603771E-2</v>
      </c>
      <c r="AY182">
        <v>2.0844338461756699E-2</v>
      </c>
      <c r="AZ182">
        <v>0.11714741587638799</v>
      </c>
      <c r="BA182">
        <v>0.103129766881465</v>
      </c>
      <c r="BB182">
        <v>3.7003178149461698E-2</v>
      </c>
      <c r="BC182">
        <v>-3.8600668311119003E-2</v>
      </c>
      <c r="BD182">
        <v>-1.9126022234559E-2</v>
      </c>
      <c r="BE182">
        <v>-2.5408351793885201E-3</v>
      </c>
      <c r="BF182">
        <v>-4.5862155966460696E-3</v>
      </c>
      <c r="BG182">
        <v>-7.20457592979073E-3</v>
      </c>
      <c r="BH182">
        <v>1.3911536661908E-3</v>
      </c>
      <c r="BI182">
        <v>-3.27919796109199E-3</v>
      </c>
      <c r="BJ182">
        <v>-1.1348063126206301E-2</v>
      </c>
      <c r="BK182">
        <v>-7.7313575893640501E-3</v>
      </c>
      <c r="BL182">
        <v>-3.9468775503337297E-3</v>
      </c>
      <c r="BM182">
        <v>-4.3367608450353102E-3</v>
      </c>
      <c r="BN182">
        <v>6.1902794986963203E-3</v>
      </c>
      <c r="BO182">
        <v>-1.99576886370778E-3</v>
      </c>
      <c r="BP182">
        <v>-6.6428002901375198E-3</v>
      </c>
      <c r="BQ182">
        <v>-3.6764703691005698E-3</v>
      </c>
      <c r="BR182">
        <v>1.7638012068346099E-3</v>
      </c>
      <c r="BS182">
        <v>1.3370703672990201E-3</v>
      </c>
      <c r="BT182">
        <v>4.0716459043323898E-3</v>
      </c>
      <c r="BU182">
        <v>2.5255570188164701E-2</v>
      </c>
      <c r="BV182">
        <v>2.6202129200100802E-2</v>
      </c>
      <c r="BW182">
        <v>3.7190806120634003E-2</v>
      </c>
      <c r="BX182">
        <v>0.13500592112541099</v>
      </c>
      <c r="BY182">
        <v>0.120982460677623</v>
      </c>
      <c r="BZ182">
        <v>5.3655173629522303E-2</v>
      </c>
      <c r="CA182">
        <v>-2.1844066679477601E-2</v>
      </c>
      <c r="CB182">
        <v>-2.73163802921772E-3</v>
      </c>
      <c r="CC182">
        <v>1.32079981267452E-2</v>
      </c>
      <c r="CD182">
        <v>1.02012129500508E-2</v>
      </c>
      <c r="CE182">
        <v>9.1471951454877801E-3</v>
      </c>
      <c r="CF182">
        <v>1.70206315815448E-2</v>
      </c>
      <c r="CG182">
        <v>1.0655523277819099E-2</v>
      </c>
      <c r="CH182">
        <v>1.0610898025333799E-3</v>
      </c>
      <c r="CI182">
        <v>2.91022867895662E-3</v>
      </c>
      <c r="CJ182">
        <v>5.2650859579443897E-3</v>
      </c>
      <c r="CK182">
        <v>4.6192216686904396E-3</v>
      </c>
      <c r="CL182">
        <v>1.52992997318506E-2</v>
      </c>
      <c r="CM182">
        <v>7.3988540098071003E-3</v>
      </c>
      <c r="CN182">
        <v>2.8635794296860599E-3</v>
      </c>
      <c r="CO182">
        <v>6.2122177332639599E-3</v>
      </c>
      <c r="CP182">
        <v>1.18981339037418E-2</v>
      </c>
      <c r="CQ182">
        <v>1.1985629796981799E-2</v>
      </c>
      <c r="CR182">
        <v>1.5703989192843399E-2</v>
      </c>
      <c r="CS182">
        <v>3.8001716136932297E-2</v>
      </c>
      <c r="CT182">
        <v>4.05843183398246E-2</v>
      </c>
      <c r="CU182">
        <v>5.3537271916866302E-2</v>
      </c>
      <c r="CV182">
        <v>0.15286442637443501</v>
      </c>
      <c r="CW182">
        <v>0.13883516192436199</v>
      </c>
      <c r="CX182">
        <v>7.0307165384292603E-2</v>
      </c>
      <c r="CY182">
        <v>-5.0874664448201604E-3</v>
      </c>
      <c r="CZ182">
        <v>1.3662745244800999E-2</v>
      </c>
      <c r="DA182">
        <v>2.8956830501556299E-2</v>
      </c>
      <c r="DB182">
        <v>2.4988641962408999E-2</v>
      </c>
      <c r="DC182">
        <v>9.9411709234118392E-3</v>
      </c>
      <c r="DD182">
        <v>9.5020476728677698E-3</v>
      </c>
      <c r="DE182">
        <v>8.4717087447643193E-3</v>
      </c>
      <c r="DF182">
        <v>7.5442292727530003E-3</v>
      </c>
      <c r="DG182">
        <v>6.46962504833936E-3</v>
      </c>
      <c r="DH182">
        <v>5.6004761718213497E-3</v>
      </c>
      <c r="DI182">
        <v>5.4448507726192396E-3</v>
      </c>
      <c r="DJ182">
        <v>5.5378912948071896E-3</v>
      </c>
      <c r="DK182">
        <v>5.7115252129733502E-3</v>
      </c>
      <c r="DL182">
        <v>5.7794684544205596E-3</v>
      </c>
      <c r="DM182">
        <v>6.0118953697383404E-3</v>
      </c>
      <c r="DN182">
        <v>6.16123666986823E-3</v>
      </c>
      <c r="DO182">
        <v>6.4738644286990096E-3</v>
      </c>
      <c r="DP182">
        <v>7.0719621144235099E-3</v>
      </c>
      <c r="DQ182">
        <v>7.74910720065236E-3</v>
      </c>
      <c r="DR182">
        <v>8.7437499314546498E-3</v>
      </c>
      <c r="DS182">
        <v>9.9379466846585204E-3</v>
      </c>
      <c r="DT182">
        <v>1.0857202112674699E-2</v>
      </c>
      <c r="DU182">
        <v>1.0853667743504001E-2</v>
      </c>
      <c r="DV182">
        <v>1.01236933842301E-2</v>
      </c>
      <c r="DW182">
        <v>1.01872896775603E-2</v>
      </c>
      <c r="DX182">
        <v>9.9670775234699197E-3</v>
      </c>
      <c r="DY182">
        <v>9.5746107399463602E-3</v>
      </c>
      <c r="DZ182">
        <v>8.9901182800531301E-3</v>
      </c>
      <c r="EA182">
        <v>68.578102111816406</v>
      </c>
      <c r="EB182">
        <v>67.194465637207003</v>
      </c>
      <c r="EC182">
        <v>65.675422668457003</v>
      </c>
      <c r="ED182">
        <v>64.6087646484375</v>
      </c>
      <c r="EE182">
        <v>63.827003479003899</v>
      </c>
      <c r="EF182">
        <v>62.732833862304602</v>
      </c>
      <c r="EG182">
        <v>62.492961883544901</v>
      </c>
      <c r="EH182">
        <v>64.931709289550696</v>
      </c>
      <c r="EI182">
        <v>71.078521728515597</v>
      </c>
      <c r="EJ182">
        <v>76.054794311523395</v>
      </c>
      <c r="EK182">
        <v>81.986564636230398</v>
      </c>
      <c r="EL182">
        <v>86.359954833984304</v>
      </c>
      <c r="EM182">
        <v>90.024642944335895</v>
      </c>
      <c r="EN182">
        <v>92.662048339843693</v>
      </c>
      <c r="EO182">
        <v>94.524299621582003</v>
      </c>
      <c r="EP182">
        <v>95.707023620605398</v>
      </c>
      <c r="EQ182">
        <v>95.875640869140597</v>
      </c>
      <c r="ER182">
        <v>94.52294921875</v>
      </c>
      <c r="ES182">
        <v>90.507980346679602</v>
      </c>
      <c r="ET182">
        <v>84.807174682617102</v>
      </c>
      <c r="EU182">
        <v>81.709289550781193</v>
      </c>
      <c r="EV182">
        <v>79.610153198242102</v>
      </c>
      <c r="EW182">
        <v>76.311630249023395</v>
      </c>
      <c r="EX182">
        <v>75.270812988281193</v>
      </c>
      <c r="EY182">
        <v>3.03145609796047E-2</v>
      </c>
      <c r="EZ182">
        <v>6.1298008076846504E-3</v>
      </c>
      <c r="FA182">
        <v>6.1298008076846504E-3</v>
      </c>
      <c r="FB182">
        <v>0</v>
      </c>
      <c r="FC182">
        <v>0</v>
      </c>
    </row>
    <row r="183" spans="1:159" x14ac:dyDescent="0.25">
      <c r="A183" t="s">
        <v>40</v>
      </c>
      <c r="B183" t="s">
        <v>41</v>
      </c>
      <c r="C183" t="s">
        <v>86</v>
      </c>
      <c r="D183" s="3">
        <v>45559</v>
      </c>
      <c r="E183" s="25">
        <v>19</v>
      </c>
      <c r="F183" s="25">
        <v>20</v>
      </c>
      <c r="G183" s="25">
        <v>19</v>
      </c>
      <c r="H183" s="25">
        <v>20</v>
      </c>
      <c r="I183">
        <v>2139</v>
      </c>
      <c r="J183">
        <v>19999</v>
      </c>
      <c r="FB183">
        <v>0</v>
      </c>
      <c r="FC183">
        <v>0</v>
      </c>
    </row>
    <row r="184" spans="1:159" x14ac:dyDescent="0.25">
      <c r="A184" t="s">
        <v>40</v>
      </c>
      <c r="B184" t="s">
        <v>41</v>
      </c>
      <c r="C184" t="s">
        <v>86</v>
      </c>
      <c r="D184" s="3">
        <v>45566</v>
      </c>
      <c r="E184" s="25">
        <v>17</v>
      </c>
      <c r="F184" s="25">
        <v>20</v>
      </c>
      <c r="G184" s="25">
        <v>19</v>
      </c>
      <c r="H184" s="25">
        <v>17</v>
      </c>
      <c r="I184">
        <v>6172</v>
      </c>
      <c r="J184">
        <v>19987</v>
      </c>
      <c r="FB184">
        <v>0</v>
      </c>
      <c r="FC184">
        <v>0</v>
      </c>
    </row>
    <row r="185" spans="1:159" x14ac:dyDescent="0.25">
      <c r="A185" t="s">
        <v>40</v>
      </c>
      <c r="B185" t="s">
        <v>41</v>
      </c>
      <c r="C185" t="s">
        <v>86</v>
      </c>
      <c r="D185" s="3">
        <v>45567</v>
      </c>
      <c r="E185" s="25">
        <v>18</v>
      </c>
      <c r="F185" s="25">
        <v>20</v>
      </c>
      <c r="G185" s="25">
        <v>18</v>
      </c>
      <c r="H185" s="25">
        <v>20</v>
      </c>
      <c r="I185">
        <v>17723</v>
      </c>
      <c r="J185">
        <v>19982</v>
      </c>
      <c r="K185">
        <v>1.02413594722747</v>
      </c>
      <c r="L185">
        <v>0.89479577541351296</v>
      </c>
      <c r="M185">
        <v>0.79628217220306297</v>
      </c>
      <c r="N185">
        <v>0.72469967603683405</v>
      </c>
      <c r="O185">
        <v>0.682583808898925</v>
      </c>
      <c r="P185">
        <v>0.68215501308441095</v>
      </c>
      <c r="Q185">
        <v>0.72927367687225297</v>
      </c>
      <c r="R185">
        <v>0.71021097898483199</v>
      </c>
      <c r="S185">
        <v>0.51468414068222001</v>
      </c>
      <c r="T185">
        <v>0.44807609915733299</v>
      </c>
      <c r="U185">
        <v>0.45137605071067799</v>
      </c>
      <c r="V185">
        <v>0.49725964665412897</v>
      </c>
      <c r="W185">
        <v>0.60022222995758001</v>
      </c>
      <c r="X185">
        <v>0.78072881698608299</v>
      </c>
      <c r="Y185">
        <v>1.03294897079467</v>
      </c>
      <c r="Z185">
        <v>1.3983068466186499</v>
      </c>
      <c r="AA185">
        <v>1.80970287322998</v>
      </c>
      <c r="AB185">
        <v>2.1785867214202801</v>
      </c>
      <c r="AC185">
        <v>2.2916612625121999</v>
      </c>
      <c r="AD185">
        <v>2.0932042598724299</v>
      </c>
      <c r="AE185">
        <v>1.90225410461425</v>
      </c>
      <c r="AF185">
        <v>1.72014772891998</v>
      </c>
      <c r="AG185">
        <v>1.4577864408493</v>
      </c>
      <c r="AH185">
        <v>1.205695271492</v>
      </c>
      <c r="AI185">
        <v>2.82776774838566E-3</v>
      </c>
      <c r="AJ185">
        <v>5.87638560682535E-3</v>
      </c>
      <c r="AK185">
        <v>2.9008470010012301E-3</v>
      </c>
      <c r="AL185">
        <v>1.6689568292349501E-3</v>
      </c>
      <c r="AM185">
        <v>-1.12040585372596E-3</v>
      </c>
      <c r="AN185">
        <v>-1.8184353830292799E-3</v>
      </c>
      <c r="AO185">
        <v>-1.7498234228696601E-4</v>
      </c>
      <c r="AP185">
        <v>1.03475316427648E-3</v>
      </c>
      <c r="AQ185">
        <v>-1.5383024699985899E-2</v>
      </c>
      <c r="AR185">
        <v>-3.4129652194678701E-3</v>
      </c>
      <c r="AS185">
        <v>-1.6596125205978699E-3</v>
      </c>
      <c r="AT185">
        <v>-8.1831179559230804E-3</v>
      </c>
      <c r="AU185">
        <v>-1.15706380456686E-2</v>
      </c>
      <c r="AV185">
        <v>2.5574895553290801E-3</v>
      </c>
      <c r="AW185">
        <v>4.9635996110737298E-3</v>
      </c>
      <c r="AX185">
        <v>9.3789454549550993E-3</v>
      </c>
      <c r="AY185">
        <v>3.9394828490912897E-3</v>
      </c>
      <c r="AZ185">
        <v>8.9385122060775701E-2</v>
      </c>
      <c r="BA185">
        <v>0.100894913077354</v>
      </c>
      <c r="BB185">
        <v>3.4087348729371997E-2</v>
      </c>
      <c r="BC185">
        <v>-9.2247925698757102E-2</v>
      </c>
      <c r="BD185">
        <v>-5.06472624838352E-2</v>
      </c>
      <c r="BE185">
        <v>-3.5215131938457399E-2</v>
      </c>
      <c r="BF185">
        <v>-1.6694188117980902E-2</v>
      </c>
      <c r="BG185">
        <v>1.896633207798E-2</v>
      </c>
      <c r="BH185">
        <v>2.1122345700859999E-2</v>
      </c>
      <c r="BI185">
        <v>1.6826653853058801E-2</v>
      </c>
      <c r="BJ185">
        <v>1.4119398780167099E-2</v>
      </c>
      <c r="BK185">
        <v>9.8946932703256607E-3</v>
      </c>
      <c r="BL185">
        <v>7.5592724606394698E-3</v>
      </c>
      <c r="BM185">
        <v>8.5727153345942393E-3</v>
      </c>
      <c r="BN185">
        <v>1.0585462674498501E-2</v>
      </c>
      <c r="BO185">
        <v>-5.8344714343547804E-3</v>
      </c>
      <c r="BP185">
        <v>6.3607259653508602E-3</v>
      </c>
      <c r="BQ185">
        <v>8.4490822628140397E-3</v>
      </c>
      <c r="BR185">
        <v>2.4575525894760999E-3</v>
      </c>
      <c r="BS185">
        <v>-1.95342872757464E-5</v>
      </c>
      <c r="BT185">
        <v>1.5642832964658699E-2</v>
      </c>
      <c r="BU185">
        <v>1.97687949985265E-2</v>
      </c>
      <c r="BV185">
        <v>2.6143219321966098E-2</v>
      </c>
      <c r="BW185">
        <v>2.2758355364203401E-2</v>
      </c>
      <c r="BX185">
        <v>0.109221324324607</v>
      </c>
      <c r="BY185">
        <v>0.119922317564487</v>
      </c>
      <c r="BZ185">
        <v>5.1989134401082902E-2</v>
      </c>
      <c r="CA185">
        <v>-7.4257552623748696E-2</v>
      </c>
      <c r="CB185">
        <v>-3.30825075507164E-2</v>
      </c>
      <c r="CC185">
        <v>-1.86188630759716E-2</v>
      </c>
      <c r="CD185">
        <v>-1.2366267619654499E-3</v>
      </c>
      <c r="CE185">
        <v>3.5104896873235703E-2</v>
      </c>
      <c r="CF185">
        <v>3.6368306726217201E-2</v>
      </c>
      <c r="CG185">
        <v>3.0752461403608301E-2</v>
      </c>
      <c r="CH185">
        <v>2.6569841429591099E-2</v>
      </c>
      <c r="CI185">
        <v>2.0909791812300599E-2</v>
      </c>
      <c r="CJ185">
        <v>1.69369801878929E-2</v>
      </c>
      <c r="CK185">
        <v>1.73204131424427E-2</v>
      </c>
      <c r="CL185">
        <v>2.0136171951889902E-2</v>
      </c>
      <c r="CM185">
        <v>3.7140818312764098E-3</v>
      </c>
      <c r="CN185">
        <v>1.6134416684508299E-2</v>
      </c>
      <c r="CO185">
        <v>1.8557777628302501E-2</v>
      </c>
      <c r="CP185">
        <v>1.30982231348752E-2</v>
      </c>
      <c r="CQ185">
        <v>1.1531569994986E-2</v>
      </c>
      <c r="CR185">
        <v>2.8728175908327099E-2</v>
      </c>
      <c r="CS185">
        <v>3.4573990851640701E-2</v>
      </c>
      <c r="CT185">
        <v>4.2907491326332002E-2</v>
      </c>
      <c r="CU185">
        <v>4.15772274136543E-2</v>
      </c>
      <c r="CV185">
        <v>0.129057526588439</v>
      </c>
      <c r="CW185">
        <v>0.13894972205162001</v>
      </c>
      <c r="CX185">
        <v>6.9890923798084204E-2</v>
      </c>
      <c r="CY185">
        <v>-5.6267183274030602E-2</v>
      </c>
      <c r="CZ185">
        <v>-1.55177526175975E-2</v>
      </c>
      <c r="DA185">
        <v>-2.0225949119776401E-3</v>
      </c>
      <c r="DB185">
        <v>1.4220934361219399E-2</v>
      </c>
      <c r="DC185">
        <v>9.8115503787994298E-3</v>
      </c>
      <c r="DD185">
        <v>9.2688854783773405E-3</v>
      </c>
      <c r="DE185">
        <v>8.4662893787026405E-3</v>
      </c>
      <c r="DF185">
        <v>7.5693312101066104E-3</v>
      </c>
      <c r="DG185">
        <v>6.6967047750949799E-3</v>
      </c>
      <c r="DH185">
        <v>5.7012415491044504E-3</v>
      </c>
      <c r="DI185">
        <v>5.3182225674390697E-3</v>
      </c>
      <c r="DJ185">
        <v>5.8064190670847797E-3</v>
      </c>
      <c r="DK185">
        <v>5.8051082305610102E-3</v>
      </c>
      <c r="DL185">
        <v>5.9419823810458097E-3</v>
      </c>
      <c r="DM185">
        <v>6.1456500552594601E-3</v>
      </c>
      <c r="DN185">
        <v>6.4690685831010298E-3</v>
      </c>
      <c r="DO185">
        <v>7.0225726813077901E-3</v>
      </c>
      <c r="DP185">
        <v>7.9553239047527296E-3</v>
      </c>
      <c r="DQ185">
        <v>9.0009197592735204E-3</v>
      </c>
      <c r="DR185">
        <v>1.01919546723365E-2</v>
      </c>
      <c r="DS185">
        <v>1.14410622045397E-2</v>
      </c>
      <c r="DT185">
        <v>1.2059556320309601E-2</v>
      </c>
      <c r="DU185">
        <v>1.1567838490009299E-2</v>
      </c>
      <c r="DV185">
        <v>1.08835129067301E-2</v>
      </c>
      <c r="DW185">
        <v>1.09373684972524E-2</v>
      </c>
      <c r="DX185">
        <v>1.0678612627088999E-2</v>
      </c>
      <c r="DY185">
        <v>1.0089814662933299E-2</v>
      </c>
      <c r="DZ185">
        <v>9.3975299969315494E-3</v>
      </c>
      <c r="EA185">
        <v>74.070533752441406</v>
      </c>
      <c r="EB185">
        <v>72.822265625</v>
      </c>
      <c r="EC185">
        <v>71.613838195800696</v>
      </c>
      <c r="ED185">
        <v>70.679138183593693</v>
      </c>
      <c r="EE185">
        <v>69.891159057617102</v>
      </c>
      <c r="EF185">
        <v>68.280036926269503</v>
      </c>
      <c r="EG185">
        <v>68.101104736328097</v>
      </c>
      <c r="EH185">
        <v>70.1568603515625</v>
      </c>
      <c r="EI185">
        <v>75.203849792480398</v>
      </c>
      <c r="EJ185">
        <v>81.824806213378906</v>
      </c>
      <c r="EK185">
        <v>87.509132385253906</v>
      </c>
      <c r="EL185">
        <v>92.162513732910099</v>
      </c>
      <c r="EM185">
        <v>95.488197326660099</v>
      </c>
      <c r="EN185">
        <v>98.661888122558494</v>
      </c>
      <c r="EO185">
        <v>99.882133483886705</v>
      </c>
      <c r="EP185">
        <v>101.21775817871</v>
      </c>
      <c r="EQ185">
        <v>100.79133605957</v>
      </c>
      <c r="ER185">
        <v>98.424606323242102</v>
      </c>
      <c r="ES185">
        <v>92.576423645019503</v>
      </c>
      <c r="ET185">
        <v>87.886123657226506</v>
      </c>
      <c r="EU185">
        <v>84.124893188476506</v>
      </c>
      <c r="EV185">
        <v>81.065589904785099</v>
      </c>
      <c r="EW185">
        <v>78.856964111328097</v>
      </c>
      <c r="EX185">
        <v>76.360366821289006</v>
      </c>
      <c r="EY185">
        <v>3.34752425551414E-2</v>
      </c>
      <c r="EZ185">
        <v>6.6474610939621899E-3</v>
      </c>
      <c r="FA185">
        <v>6.6474610939621899E-3</v>
      </c>
      <c r="FB185">
        <v>0</v>
      </c>
      <c r="FC185">
        <v>0</v>
      </c>
    </row>
    <row r="186" spans="1:159" x14ac:dyDescent="0.25">
      <c r="A186" t="s">
        <v>40</v>
      </c>
      <c r="B186" t="s">
        <v>41</v>
      </c>
      <c r="C186" t="s">
        <v>86</v>
      </c>
      <c r="D186" s="3">
        <v>45568</v>
      </c>
      <c r="E186" s="25">
        <v>17</v>
      </c>
      <c r="F186" s="25">
        <v>18</v>
      </c>
      <c r="G186" s="25">
        <v>17</v>
      </c>
      <c r="H186" s="25">
        <v>18</v>
      </c>
      <c r="I186">
        <v>2138</v>
      </c>
      <c r="J186">
        <v>19980</v>
      </c>
      <c r="FB186">
        <v>0</v>
      </c>
      <c r="FC186">
        <v>0</v>
      </c>
    </row>
    <row r="187" spans="1:159" x14ac:dyDescent="0.25">
      <c r="A187" t="s">
        <v>40</v>
      </c>
      <c r="B187" t="s">
        <v>41</v>
      </c>
      <c r="C187" t="s">
        <v>86</v>
      </c>
      <c r="D187" s="3">
        <v>45570</v>
      </c>
      <c r="E187" s="25">
        <v>17</v>
      </c>
      <c r="F187" s="25">
        <v>20</v>
      </c>
      <c r="G187" s="25">
        <v>19</v>
      </c>
      <c r="H187" s="25">
        <v>18</v>
      </c>
      <c r="I187">
        <v>1305</v>
      </c>
      <c r="J187">
        <v>19975</v>
      </c>
      <c r="FB187">
        <v>0</v>
      </c>
      <c r="FC187">
        <v>0</v>
      </c>
    </row>
    <row r="188" spans="1:159" x14ac:dyDescent="0.25">
      <c r="A188" t="s">
        <v>40</v>
      </c>
      <c r="B188" t="s">
        <v>41</v>
      </c>
      <c r="C188" t="s">
        <v>86</v>
      </c>
      <c r="D188" s="3">
        <v>45571</v>
      </c>
      <c r="E188" s="25">
        <v>17</v>
      </c>
      <c r="F188" s="25">
        <v>20</v>
      </c>
      <c r="G188" s="25">
        <v>19</v>
      </c>
      <c r="H188" s="25">
        <v>18</v>
      </c>
      <c r="I188">
        <v>1305</v>
      </c>
      <c r="J188">
        <v>19975</v>
      </c>
      <c r="FB188">
        <v>0</v>
      </c>
      <c r="FC188">
        <v>0</v>
      </c>
    </row>
    <row r="189" spans="1:159" x14ac:dyDescent="0.25">
      <c r="A189" t="s">
        <v>40</v>
      </c>
      <c r="B189" t="s">
        <v>41</v>
      </c>
      <c r="C189" t="s">
        <v>76</v>
      </c>
      <c r="D189" s="3">
        <v>45475</v>
      </c>
      <c r="E189" s="25">
        <v>17</v>
      </c>
      <c r="F189" s="25">
        <v>20</v>
      </c>
      <c r="G189" s="25">
        <v>19</v>
      </c>
      <c r="H189" s="25">
        <v>18</v>
      </c>
      <c r="I189">
        <v>6224</v>
      </c>
      <c r="J189">
        <v>22637</v>
      </c>
      <c r="DP189" s="20"/>
      <c r="FB189">
        <v>0</v>
      </c>
      <c r="FC189">
        <v>0</v>
      </c>
    </row>
    <row r="190" spans="1:159" x14ac:dyDescent="0.25">
      <c r="A190" t="s">
        <v>40</v>
      </c>
      <c r="B190" t="s">
        <v>41</v>
      </c>
      <c r="C190" t="s">
        <v>76</v>
      </c>
      <c r="D190" s="3">
        <v>45476</v>
      </c>
      <c r="E190" s="25">
        <v>17</v>
      </c>
      <c r="F190" s="25">
        <v>20</v>
      </c>
      <c r="G190" s="25">
        <v>19</v>
      </c>
      <c r="H190" s="25">
        <v>18</v>
      </c>
      <c r="I190">
        <v>9888</v>
      </c>
      <c r="J190">
        <v>22635</v>
      </c>
      <c r="BO190" s="20"/>
      <c r="CM190" s="20"/>
      <c r="FB190">
        <v>0</v>
      </c>
      <c r="FC190">
        <v>0</v>
      </c>
    </row>
    <row r="191" spans="1:159" x14ac:dyDescent="0.25">
      <c r="A191" t="s">
        <v>40</v>
      </c>
      <c r="B191" t="s">
        <v>41</v>
      </c>
      <c r="C191" t="s">
        <v>76</v>
      </c>
      <c r="D191" s="3">
        <v>45478</v>
      </c>
      <c r="E191" s="25">
        <v>17</v>
      </c>
      <c r="F191" s="25">
        <v>20</v>
      </c>
      <c r="G191" s="25">
        <v>19</v>
      </c>
      <c r="H191" s="25">
        <v>18</v>
      </c>
      <c r="I191">
        <v>13481</v>
      </c>
      <c r="J191">
        <v>22610</v>
      </c>
      <c r="BW191" s="20"/>
      <c r="FB191">
        <v>0</v>
      </c>
      <c r="FC191">
        <v>0</v>
      </c>
    </row>
    <row r="192" spans="1:159" x14ac:dyDescent="0.25">
      <c r="A192" t="s">
        <v>40</v>
      </c>
      <c r="B192" t="s">
        <v>41</v>
      </c>
      <c r="C192" t="s">
        <v>76</v>
      </c>
      <c r="D192" s="3">
        <v>45479</v>
      </c>
      <c r="E192" s="25">
        <v>17</v>
      </c>
      <c r="F192" s="25">
        <v>20</v>
      </c>
      <c r="G192" s="25">
        <v>19</v>
      </c>
      <c r="H192" s="25">
        <v>18</v>
      </c>
      <c r="I192">
        <v>13455</v>
      </c>
      <c r="J192">
        <v>22573</v>
      </c>
      <c r="FB192">
        <v>0</v>
      </c>
      <c r="FC192">
        <v>0</v>
      </c>
    </row>
    <row r="193" spans="1:159" x14ac:dyDescent="0.25">
      <c r="A193" t="s">
        <v>40</v>
      </c>
      <c r="B193" t="s">
        <v>41</v>
      </c>
      <c r="C193" t="s">
        <v>76</v>
      </c>
      <c r="D193" s="3">
        <v>45484</v>
      </c>
      <c r="E193" s="25">
        <v>17</v>
      </c>
      <c r="F193" s="25">
        <v>20</v>
      </c>
      <c r="G193" s="25">
        <v>19</v>
      </c>
      <c r="H193" s="25">
        <v>18</v>
      </c>
      <c r="I193">
        <v>13440</v>
      </c>
      <c r="J193">
        <v>22545</v>
      </c>
      <c r="FB193">
        <v>0</v>
      </c>
      <c r="FC193">
        <v>0</v>
      </c>
    </row>
    <row r="194" spans="1:159" x14ac:dyDescent="0.25">
      <c r="A194" t="s">
        <v>40</v>
      </c>
      <c r="B194" t="s">
        <v>41</v>
      </c>
      <c r="C194" t="s">
        <v>76</v>
      </c>
      <c r="D194" s="3">
        <v>45485</v>
      </c>
      <c r="F194" s="25"/>
      <c r="G194" s="25"/>
      <c r="H194" s="25"/>
      <c r="FB194">
        <v>0</v>
      </c>
      <c r="FC194">
        <v>1</v>
      </c>
    </row>
    <row r="195" spans="1:159" x14ac:dyDescent="0.25">
      <c r="A195" t="s">
        <v>40</v>
      </c>
      <c r="B195" t="s">
        <v>41</v>
      </c>
      <c r="C195" t="s">
        <v>76</v>
      </c>
      <c r="D195" s="3">
        <v>45496</v>
      </c>
      <c r="E195" s="25">
        <v>16</v>
      </c>
      <c r="F195" s="25">
        <v>19</v>
      </c>
      <c r="G195" s="25">
        <v>18</v>
      </c>
      <c r="H195" s="25">
        <v>17</v>
      </c>
      <c r="I195">
        <v>10520</v>
      </c>
      <c r="J195">
        <v>22483</v>
      </c>
      <c r="FB195">
        <v>0</v>
      </c>
      <c r="FC195">
        <v>0</v>
      </c>
    </row>
    <row r="196" spans="1:159" x14ac:dyDescent="0.25">
      <c r="A196" t="s">
        <v>40</v>
      </c>
      <c r="B196" t="s">
        <v>41</v>
      </c>
      <c r="C196" t="s">
        <v>76</v>
      </c>
      <c r="D196" s="3">
        <v>45539</v>
      </c>
      <c r="E196" s="25">
        <v>19</v>
      </c>
      <c r="F196" s="25">
        <v>20</v>
      </c>
      <c r="G196" s="25">
        <v>19</v>
      </c>
      <c r="H196" s="25">
        <v>20</v>
      </c>
      <c r="I196">
        <v>362</v>
      </c>
      <c r="J196">
        <v>22323</v>
      </c>
      <c r="FB196">
        <v>0</v>
      </c>
      <c r="FC196">
        <v>0</v>
      </c>
    </row>
    <row r="197" spans="1:159" x14ac:dyDescent="0.25">
      <c r="A197" t="s">
        <v>40</v>
      </c>
      <c r="B197" t="s">
        <v>41</v>
      </c>
      <c r="C197" t="s">
        <v>76</v>
      </c>
      <c r="D197" s="3">
        <v>45540</v>
      </c>
      <c r="E197" s="25">
        <v>17</v>
      </c>
      <c r="F197" s="25">
        <v>20</v>
      </c>
      <c r="G197" s="25">
        <v>19</v>
      </c>
      <c r="H197" s="25">
        <v>18</v>
      </c>
      <c r="I197">
        <v>8542</v>
      </c>
      <c r="J197">
        <v>22321</v>
      </c>
      <c r="FB197">
        <v>0</v>
      </c>
      <c r="FC197">
        <v>0</v>
      </c>
    </row>
    <row r="198" spans="1:159" x14ac:dyDescent="0.25">
      <c r="A198" t="s">
        <v>40</v>
      </c>
      <c r="B198" t="s">
        <v>41</v>
      </c>
      <c r="C198" t="s">
        <v>76</v>
      </c>
      <c r="D198" s="3">
        <v>45541</v>
      </c>
      <c r="E198" s="25">
        <v>17</v>
      </c>
      <c r="F198" s="25">
        <v>18</v>
      </c>
      <c r="G198" s="25">
        <v>17</v>
      </c>
      <c r="H198" s="25">
        <v>18</v>
      </c>
      <c r="I198">
        <v>1655</v>
      </c>
      <c r="J198">
        <v>22325</v>
      </c>
      <c r="DP198" s="20"/>
      <c r="FB198">
        <v>0</v>
      </c>
      <c r="FC198">
        <v>0</v>
      </c>
    </row>
    <row r="199" spans="1:159" x14ac:dyDescent="0.25">
      <c r="A199" t="s">
        <v>40</v>
      </c>
      <c r="B199" t="s">
        <v>41</v>
      </c>
      <c r="C199" t="s">
        <v>76</v>
      </c>
      <c r="D199" s="3">
        <v>45558</v>
      </c>
      <c r="E199" s="25">
        <v>18</v>
      </c>
      <c r="F199" s="25">
        <v>20</v>
      </c>
      <c r="G199" s="25">
        <v>18</v>
      </c>
      <c r="H199" s="25">
        <v>20</v>
      </c>
      <c r="I199">
        <v>19663</v>
      </c>
      <c r="J199">
        <v>22268</v>
      </c>
      <c r="K199">
        <v>1.0950124263763401</v>
      </c>
      <c r="L199">
        <v>0.98051917552947898</v>
      </c>
      <c r="M199">
        <v>0.88254570960998502</v>
      </c>
      <c r="N199">
        <v>0.81100314855575495</v>
      </c>
      <c r="O199">
        <v>0.78538113832473699</v>
      </c>
      <c r="P199">
        <v>0.79358398914337103</v>
      </c>
      <c r="Q199">
        <v>0.850172579288482</v>
      </c>
      <c r="R199">
        <v>0.76110142469406095</v>
      </c>
      <c r="S199">
        <v>0.453509122133255</v>
      </c>
      <c r="T199">
        <v>0.30141624808311401</v>
      </c>
      <c r="U199">
        <v>0.23176619410514801</v>
      </c>
      <c r="V199">
        <v>0.225096315145492</v>
      </c>
      <c r="W199">
        <v>0.25257027149200401</v>
      </c>
      <c r="X199">
        <v>0.33658134937286299</v>
      </c>
      <c r="Y199">
        <v>0.50924843549728305</v>
      </c>
      <c r="Z199">
        <v>0.84441739320755005</v>
      </c>
      <c r="AA199">
        <v>1.35466957092285</v>
      </c>
      <c r="AB199">
        <v>1.96608781814575</v>
      </c>
      <c r="AC199">
        <v>2.3701300621032702</v>
      </c>
      <c r="AD199">
        <v>2.2664122581481898</v>
      </c>
      <c r="AE199">
        <v>2.0945944786071702</v>
      </c>
      <c r="AF199">
        <v>1.8928707838058401</v>
      </c>
      <c r="AG199">
        <v>1.62071776390075</v>
      </c>
      <c r="AH199">
        <v>1.35847151279449</v>
      </c>
      <c r="AI199">
        <v>-4.0578324347734403E-2</v>
      </c>
      <c r="AJ199">
        <v>-2.9059221968054699E-2</v>
      </c>
      <c r="AK199">
        <v>-2.2021364420652299E-2</v>
      </c>
      <c r="AL199">
        <v>-2.4681065231561598E-2</v>
      </c>
      <c r="AM199">
        <v>-1.28753259778022E-2</v>
      </c>
      <c r="AN199">
        <v>-6.88711693510413E-3</v>
      </c>
      <c r="AO199">
        <v>-6.7729805596172801E-3</v>
      </c>
      <c r="AP199">
        <v>1.56458560377359E-3</v>
      </c>
      <c r="AQ199">
        <v>-3.0431947670876902E-3</v>
      </c>
      <c r="AR199">
        <v>-4.0347455069422696E-3</v>
      </c>
      <c r="AS199">
        <v>-6.8079554475843898E-3</v>
      </c>
      <c r="AT199">
        <v>1.7631892114877701E-3</v>
      </c>
      <c r="AU199">
        <v>-3.0390524771064498E-3</v>
      </c>
      <c r="AV199">
        <v>-7.0552257820963799E-3</v>
      </c>
      <c r="AW199">
        <v>1.49848885484971E-4</v>
      </c>
      <c r="AX199">
        <v>2.2552555892616502E-3</v>
      </c>
      <c r="AY199">
        <v>-8.8216364383697499E-4</v>
      </c>
      <c r="AZ199">
        <v>0.10889451205730399</v>
      </c>
      <c r="BA199">
        <v>0.11077760159969301</v>
      </c>
      <c r="BB199">
        <v>3.012640401721E-2</v>
      </c>
      <c r="BC199">
        <v>-8.2710526883602101E-2</v>
      </c>
      <c r="BD199">
        <v>-4.4917754828929901E-2</v>
      </c>
      <c r="BE199">
        <v>-1.39533532783389E-2</v>
      </c>
      <c r="BF199">
        <v>-1.2750674970448E-2</v>
      </c>
      <c r="BG199">
        <v>-2.0896796137094401E-2</v>
      </c>
      <c r="BH199">
        <v>-1.0253616608679199E-2</v>
      </c>
      <c r="BI199">
        <v>-5.2476804703474001E-3</v>
      </c>
      <c r="BJ199">
        <v>-9.7043141722679103E-3</v>
      </c>
      <c r="BK199">
        <v>1.19514857942704E-4</v>
      </c>
      <c r="BL199">
        <v>4.2144460603594702E-3</v>
      </c>
      <c r="BM199">
        <v>3.7535326555371202E-3</v>
      </c>
      <c r="BN199">
        <v>1.21697289869189E-2</v>
      </c>
      <c r="BO199">
        <v>7.59740872308611E-3</v>
      </c>
      <c r="BP199">
        <v>6.3542714342474903E-3</v>
      </c>
      <c r="BQ199">
        <v>3.3403576817363501E-3</v>
      </c>
      <c r="BR199">
        <v>1.1621086858212899E-2</v>
      </c>
      <c r="BS199">
        <v>7.3188762180507096E-3</v>
      </c>
      <c r="BT199">
        <v>4.4804108329117203E-3</v>
      </c>
      <c r="BU199">
        <v>1.3248850591480701E-2</v>
      </c>
      <c r="BV199">
        <v>1.7763258889317499E-2</v>
      </c>
      <c r="BW199">
        <v>1.7652587965130799E-2</v>
      </c>
      <c r="BX199">
        <v>0.13000333309173501</v>
      </c>
      <c r="BY199">
        <v>0.13230717182159399</v>
      </c>
      <c r="BZ199">
        <v>5.0072591751813798E-2</v>
      </c>
      <c r="CA199">
        <v>-6.2964349985122597E-2</v>
      </c>
      <c r="CB199">
        <v>-2.5423124432563698E-2</v>
      </c>
      <c r="CC199">
        <v>4.9016745761036803E-3</v>
      </c>
      <c r="CD199">
        <v>4.75696520879864E-3</v>
      </c>
      <c r="CE199">
        <v>-1.21526909060776E-3</v>
      </c>
      <c r="CF199">
        <v>8.5519887506961805E-3</v>
      </c>
      <c r="CG199">
        <v>1.1526003479957501E-2</v>
      </c>
      <c r="CH199">
        <v>5.2724359557032498E-3</v>
      </c>
      <c r="CI199">
        <v>1.31143555045127E-2</v>
      </c>
      <c r="CJ199">
        <v>1.53160085901618E-2</v>
      </c>
      <c r="CK199">
        <v>1.42800454050302E-2</v>
      </c>
      <c r="CL199">
        <v>2.2774871438741601E-2</v>
      </c>
      <c r="CM199">
        <v>1.8238011747598599E-2</v>
      </c>
      <c r="CN199">
        <v>1.6743287444114598E-2</v>
      </c>
      <c r="CO199">
        <v>1.3488670811057001E-2</v>
      </c>
      <c r="CP199">
        <v>2.1478984504938101E-2</v>
      </c>
      <c r="CQ199">
        <v>1.7676804214715899E-2</v>
      </c>
      <c r="CR199">
        <v>1.60160474479198E-2</v>
      </c>
      <c r="CS199">
        <v>2.6347851380705799E-2</v>
      </c>
      <c r="CT199">
        <v>3.3271260559558799E-2</v>
      </c>
      <c r="CU199">
        <v>3.6187339574098497E-2</v>
      </c>
      <c r="CV199">
        <v>0.15111215412616699</v>
      </c>
      <c r="CW199">
        <v>0.15383674204349501</v>
      </c>
      <c r="CX199">
        <v>7.0018783211707999E-2</v>
      </c>
      <c r="CY199">
        <v>-4.3218176811933497E-2</v>
      </c>
      <c r="CZ199">
        <v>-5.9284940361976598E-3</v>
      </c>
      <c r="DA199">
        <v>2.3756703361868799E-2</v>
      </c>
      <c r="DB199">
        <v>2.2264605388045301E-2</v>
      </c>
      <c r="DC199">
        <v>1.1965518817305501E-2</v>
      </c>
      <c r="DD199">
        <v>1.1432996019721E-2</v>
      </c>
      <c r="DE199">
        <v>1.01976757869124E-2</v>
      </c>
      <c r="DF199">
        <v>9.1052176430821401E-3</v>
      </c>
      <c r="DG199">
        <v>7.90030229836702E-3</v>
      </c>
      <c r="DH199">
        <v>6.7492709495127201E-3</v>
      </c>
      <c r="DI199">
        <v>6.3996654935181098E-3</v>
      </c>
      <c r="DJ199">
        <v>6.4474693499505503E-3</v>
      </c>
      <c r="DK199">
        <v>6.4690276049077502E-3</v>
      </c>
      <c r="DL199">
        <v>6.3160737045109203E-3</v>
      </c>
      <c r="DM199">
        <v>6.1697363853454503E-3</v>
      </c>
      <c r="DN199">
        <v>5.9931762516498496E-3</v>
      </c>
      <c r="DO199">
        <v>6.2971734441816798E-3</v>
      </c>
      <c r="DP199">
        <v>7.0131691172719002E-3</v>
      </c>
      <c r="DQ199">
        <v>7.9636275768279995E-3</v>
      </c>
      <c r="DR199">
        <v>9.4281965866684896E-3</v>
      </c>
      <c r="DS199">
        <v>1.1268328875303201E-2</v>
      </c>
      <c r="DT199">
        <v>1.28332497552037E-2</v>
      </c>
      <c r="DU199">
        <v>1.3089047744870101E-2</v>
      </c>
      <c r="DV199">
        <v>1.2126421555876701E-2</v>
      </c>
      <c r="DW199">
        <v>1.2004821561276901E-2</v>
      </c>
      <c r="DX199">
        <v>1.18518937379121E-2</v>
      </c>
      <c r="DY199">
        <v>1.14630432799458E-2</v>
      </c>
      <c r="DZ199">
        <v>1.0643889196216999E-2</v>
      </c>
      <c r="EA199">
        <v>68.292663574218693</v>
      </c>
      <c r="EB199">
        <v>66.921501159667898</v>
      </c>
      <c r="EC199">
        <v>65.396125793457003</v>
      </c>
      <c r="ED199">
        <v>64.32666015625</v>
      </c>
      <c r="EE199">
        <v>63.474746704101499</v>
      </c>
      <c r="EF199">
        <v>62.493869781494098</v>
      </c>
      <c r="EG199">
        <v>62.259273529052699</v>
      </c>
      <c r="EH199">
        <v>64.704689025878906</v>
      </c>
      <c r="EI199">
        <v>70.800071716308494</v>
      </c>
      <c r="EJ199">
        <v>75.806777954101506</v>
      </c>
      <c r="EK199">
        <v>81.726882934570298</v>
      </c>
      <c r="EL199">
        <v>86.138557434082003</v>
      </c>
      <c r="EM199">
        <v>89.808242797851506</v>
      </c>
      <c r="EN199">
        <v>92.508628845214801</v>
      </c>
      <c r="EO199">
        <v>94.428527832031193</v>
      </c>
      <c r="EP199">
        <v>95.610664367675696</v>
      </c>
      <c r="EQ199">
        <v>95.773323059082003</v>
      </c>
      <c r="ER199">
        <v>94.419609069824205</v>
      </c>
      <c r="ES199">
        <v>90.343200683593693</v>
      </c>
      <c r="ET199">
        <v>84.614799499511705</v>
      </c>
      <c r="EU199">
        <v>81.520988464355398</v>
      </c>
      <c r="EV199">
        <v>79.421371459960895</v>
      </c>
      <c r="EW199">
        <v>76.136726379394503</v>
      </c>
      <c r="EX199">
        <v>75.075958251953097</v>
      </c>
      <c r="EY199">
        <v>1.0643889196216999E-2</v>
      </c>
      <c r="EZ199">
        <v>7.3262508958578101E-3</v>
      </c>
      <c r="FA199">
        <v>7.3262508958578101E-3</v>
      </c>
      <c r="FB199">
        <v>0</v>
      </c>
      <c r="FC199">
        <v>0</v>
      </c>
    </row>
    <row r="200" spans="1:159" x14ac:dyDescent="0.25">
      <c r="A200" t="s">
        <v>40</v>
      </c>
      <c r="B200" t="s">
        <v>41</v>
      </c>
      <c r="C200" t="s">
        <v>76</v>
      </c>
      <c r="D200" s="3">
        <v>45559</v>
      </c>
      <c r="E200" s="25">
        <v>19</v>
      </c>
      <c r="F200" s="25">
        <v>20</v>
      </c>
      <c r="G200" s="25">
        <v>19</v>
      </c>
      <c r="H200" s="25">
        <v>20</v>
      </c>
      <c r="I200">
        <v>2662</v>
      </c>
      <c r="J200">
        <v>22267</v>
      </c>
      <c r="BK200" s="20"/>
      <c r="FB200">
        <v>0</v>
      </c>
      <c r="FC200">
        <v>0</v>
      </c>
    </row>
    <row r="201" spans="1:159" x14ac:dyDescent="0.25">
      <c r="A201" t="s">
        <v>40</v>
      </c>
      <c r="B201" t="s">
        <v>41</v>
      </c>
      <c r="C201" t="s">
        <v>76</v>
      </c>
      <c r="D201" s="3">
        <v>45566</v>
      </c>
      <c r="E201" s="25">
        <v>17</v>
      </c>
      <c r="F201" s="25">
        <v>20</v>
      </c>
      <c r="G201" s="25">
        <v>19</v>
      </c>
      <c r="H201" s="25">
        <v>17</v>
      </c>
      <c r="I201">
        <v>7307</v>
      </c>
      <c r="J201">
        <v>22255</v>
      </c>
      <c r="FB201">
        <v>0</v>
      </c>
      <c r="FC201">
        <v>0</v>
      </c>
    </row>
    <row r="202" spans="1:159" x14ac:dyDescent="0.25">
      <c r="A202" t="s">
        <v>40</v>
      </c>
      <c r="B202" t="s">
        <v>41</v>
      </c>
      <c r="C202" t="s">
        <v>76</v>
      </c>
      <c r="D202" s="3">
        <v>45567</v>
      </c>
      <c r="E202" s="25">
        <v>18</v>
      </c>
      <c r="F202" s="25">
        <v>20</v>
      </c>
      <c r="G202" s="25">
        <v>18</v>
      </c>
      <c r="H202" s="25">
        <v>20</v>
      </c>
      <c r="I202">
        <v>19742</v>
      </c>
      <c r="J202">
        <v>22254</v>
      </c>
      <c r="K202">
        <v>1.3260873556137001</v>
      </c>
      <c r="L202">
        <v>1.1606687307357699</v>
      </c>
      <c r="M202">
        <v>1.0294543504714899</v>
      </c>
      <c r="N202">
        <v>0.93540006875991799</v>
      </c>
      <c r="O202">
        <v>0.88157564401626498</v>
      </c>
      <c r="P202">
        <v>0.86295092105865401</v>
      </c>
      <c r="Q202">
        <v>0.91614693403243996</v>
      </c>
      <c r="R202">
        <v>0.86109185218811002</v>
      </c>
      <c r="S202">
        <v>0.53285712003707797</v>
      </c>
      <c r="T202">
        <v>0.38008651137351901</v>
      </c>
      <c r="U202">
        <v>0.321996510028839</v>
      </c>
      <c r="V202">
        <v>0.33342644572257901</v>
      </c>
      <c r="W202">
        <v>0.41219383478164601</v>
      </c>
      <c r="X202">
        <v>0.58780872821807795</v>
      </c>
      <c r="Y202">
        <v>0.89785254001617398</v>
      </c>
      <c r="Z202">
        <v>1.3822562694549501</v>
      </c>
      <c r="AA202">
        <v>2.0168685913085902</v>
      </c>
      <c r="AB202">
        <v>2.64639091491699</v>
      </c>
      <c r="AC202">
        <v>2.8676331043243399</v>
      </c>
      <c r="AD202">
        <v>2.6276485919952299</v>
      </c>
      <c r="AE202">
        <v>2.38153052330017</v>
      </c>
      <c r="AF202">
        <v>2.1381630897521902</v>
      </c>
      <c r="AG202">
        <v>1.82999956607818</v>
      </c>
      <c r="AH202">
        <v>1.52805519104003</v>
      </c>
      <c r="AI202">
        <v>8.4443105151876796E-4</v>
      </c>
      <c r="AJ202">
        <v>3.8387712556868701E-3</v>
      </c>
      <c r="AK202">
        <v>1.54017210006713E-2</v>
      </c>
      <c r="AL202">
        <v>1.03700058534741E-2</v>
      </c>
      <c r="AM202">
        <v>1.2119545601308301E-2</v>
      </c>
      <c r="AN202">
        <v>1.4102378627285301E-3</v>
      </c>
      <c r="AO202">
        <v>7.3989853262901297E-3</v>
      </c>
      <c r="AP202">
        <v>1.2649817392229999E-2</v>
      </c>
      <c r="AQ202">
        <v>-1.27590652555227E-2</v>
      </c>
      <c r="AR202">
        <v>-4.69336658716201E-3</v>
      </c>
      <c r="AS202">
        <v>-7.8257303684949805E-3</v>
      </c>
      <c r="AT202">
        <v>-9.6276514232158591E-3</v>
      </c>
      <c r="AU202">
        <v>-1.5233280137181201E-2</v>
      </c>
      <c r="AV202">
        <v>-1.14351892843842E-2</v>
      </c>
      <c r="AW202">
        <v>-1.18013927713036E-2</v>
      </c>
      <c r="AX202">
        <v>-6.3637397252023203E-3</v>
      </c>
      <c r="AY202">
        <v>7.68029736354947E-3</v>
      </c>
      <c r="AZ202">
        <v>0.14968268573284099</v>
      </c>
      <c r="BA202">
        <v>0.121560908854007</v>
      </c>
      <c r="BB202">
        <v>3.4462675452232298E-2</v>
      </c>
      <c r="BC202">
        <v>-0.119084879755973</v>
      </c>
      <c r="BD202">
        <v>-7.6485313475131905E-2</v>
      </c>
      <c r="BE202">
        <v>-3.3956170082092202E-2</v>
      </c>
      <c r="BF202">
        <v>-1.7430054023861798E-2</v>
      </c>
      <c r="BG202">
        <v>2.01878547668457E-2</v>
      </c>
      <c r="BH202">
        <v>2.21892856061458E-2</v>
      </c>
      <c r="BI202">
        <v>3.1920690089464097E-2</v>
      </c>
      <c r="BJ202">
        <v>2.5261048227548499E-2</v>
      </c>
      <c r="BK202">
        <v>2.52483133226633E-2</v>
      </c>
      <c r="BL202">
        <v>1.25490454956889E-2</v>
      </c>
      <c r="BM202">
        <v>1.7775444313883702E-2</v>
      </c>
      <c r="BN202">
        <v>2.3523610085248899E-2</v>
      </c>
      <c r="BO202">
        <v>-1.87387724872678E-3</v>
      </c>
      <c r="BP202">
        <v>6.1706369742751104E-3</v>
      </c>
      <c r="BQ202">
        <v>2.7738302014768102E-3</v>
      </c>
      <c r="BR202">
        <v>1.07810657937079E-3</v>
      </c>
      <c r="BS202">
        <v>-3.5826647654175702E-3</v>
      </c>
      <c r="BT202">
        <v>1.85924977995455E-3</v>
      </c>
      <c r="BU202">
        <v>3.6359380465000798E-3</v>
      </c>
      <c r="BV202">
        <v>1.1569371446967101E-2</v>
      </c>
      <c r="BW202">
        <v>2.8196318075060799E-2</v>
      </c>
      <c r="BX202">
        <v>0.17218530178069999</v>
      </c>
      <c r="BY202">
        <v>0.14360518753528501</v>
      </c>
      <c r="BZ202">
        <v>5.5507801473140703E-2</v>
      </c>
      <c r="CA202">
        <v>-9.8108381032943698E-2</v>
      </c>
      <c r="CB202">
        <v>-5.5658213794231401E-2</v>
      </c>
      <c r="CC202">
        <v>-1.4020361006259901E-2</v>
      </c>
      <c r="CD202">
        <v>1.41710112802684E-3</v>
      </c>
      <c r="CE202">
        <v>3.9531279355287503E-2</v>
      </c>
      <c r="CF202">
        <v>4.0539801120758001E-2</v>
      </c>
      <c r="CG202">
        <v>4.8439659178256898E-2</v>
      </c>
      <c r="CH202">
        <v>4.0152091532945598E-2</v>
      </c>
      <c r="CI202">
        <v>3.8377080112695597E-2</v>
      </c>
      <c r="CJ202">
        <v>2.3687852546572599E-2</v>
      </c>
      <c r="CK202">
        <v>2.8151903301477401E-2</v>
      </c>
      <c r="CL202">
        <v>3.4397404640913003E-2</v>
      </c>
      <c r="CM202">
        <v>9.0113105252385105E-3</v>
      </c>
      <c r="CN202">
        <v>1.70346405357122E-2</v>
      </c>
      <c r="CO202">
        <v>1.33733907714486E-2</v>
      </c>
      <c r="CP202">
        <v>1.17838643491268E-2</v>
      </c>
      <c r="CQ202">
        <v>8.0679506063461304E-3</v>
      </c>
      <c r="CR202">
        <v>1.5153688378631999E-2</v>
      </c>
      <c r="CS202">
        <v>1.9073268398642498E-2</v>
      </c>
      <c r="CT202">
        <v>2.95024830847978E-2</v>
      </c>
      <c r="CU202">
        <v>4.8712339252233498E-2</v>
      </c>
      <c r="CV202">
        <v>0.19468791782855899</v>
      </c>
      <c r="CW202">
        <v>0.165649458765983</v>
      </c>
      <c r="CX202">
        <v>7.6552927494049003E-2</v>
      </c>
      <c r="CY202">
        <v>-7.7131882309913594E-2</v>
      </c>
      <c r="CZ202">
        <v>-3.4831114113330799E-2</v>
      </c>
      <c r="DA202">
        <v>5.9154490008950199E-3</v>
      </c>
      <c r="DB202">
        <v>2.02642567455768E-2</v>
      </c>
      <c r="DC202">
        <v>1.1759966611862099E-2</v>
      </c>
      <c r="DD202">
        <v>1.11563205718994E-2</v>
      </c>
      <c r="DE202">
        <v>1.0042820125818201E-2</v>
      </c>
      <c r="DF202">
        <v>9.0531110763549805E-3</v>
      </c>
      <c r="DG202">
        <v>7.9817241057753494E-3</v>
      </c>
      <c r="DH202">
        <v>6.7719141952693402E-3</v>
      </c>
      <c r="DI202">
        <v>6.3084391877055099E-3</v>
      </c>
      <c r="DJ202">
        <v>6.6107967868447304E-3</v>
      </c>
      <c r="DK202">
        <v>6.6177244298159998E-3</v>
      </c>
      <c r="DL202">
        <v>6.6048451699316502E-3</v>
      </c>
      <c r="DM202">
        <v>6.4440751448273598E-3</v>
      </c>
      <c r="DN202">
        <v>6.5086386166512897E-3</v>
      </c>
      <c r="DO202">
        <v>7.0830709300935199E-3</v>
      </c>
      <c r="DP202">
        <v>8.0824447795748693E-3</v>
      </c>
      <c r="DQ202">
        <v>9.3852309510111791E-3</v>
      </c>
      <c r="DR202">
        <v>1.09025575220584E-2</v>
      </c>
      <c r="DS202">
        <v>1.24728549271821E-2</v>
      </c>
      <c r="DT202">
        <v>1.36806219816207E-2</v>
      </c>
      <c r="DU202">
        <v>1.34019684046506E-2</v>
      </c>
      <c r="DV202">
        <v>1.27945290878415E-2</v>
      </c>
      <c r="DW202">
        <v>1.27528067678213E-2</v>
      </c>
      <c r="DX202">
        <v>1.26619776710867E-2</v>
      </c>
      <c r="DY202">
        <v>1.21201118454337E-2</v>
      </c>
      <c r="DZ202">
        <v>1.14582572132349E-2</v>
      </c>
      <c r="EA202">
        <v>73.866828918457003</v>
      </c>
      <c r="EB202">
        <v>72.554206848144503</v>
      </c>
      <c r="EC202">
        <v>71.362388610839801</v>
      </c>
      <c r="ED202">
        <v>70.473602294921804</v>
      </c>
      <c r="EE202">
        <v>69.595054626464801</v>
      </c>
      <c r="EF202">
        <v>68.071983337402301</v>
      </c>
      <c r="EG202">
        <v>67.924919128417898</v>
      </c>
      <c r="EH202">
        <v>69.991424560546804</v>
      </c>
      <c r="EI202">
        <v>75.082077026367102</v>
      </c>
      <c r="EJ202">
        <v>81.664604187011705</v>
      </c>
      <c r="EK202">
        <v>87.379943847656193</v>
      </c>
      <c r="EL202">
        <v>92.045242309570298</v>
      </c>
      <c r="EM202">
        <v>95.446037292480398</v>
      </c>
      <c r="EN202">
        <v>98.648300170898395</v>
      </c>
      <c r="EO202">
        <v>99.898117065429602</v>
      </c>
      <c r="EP202">
        <v>101.24346160888599</v>
      </c>
      <c r="EQ202">
        <v>100.76050567626901</v>
      </c>
      <c r="ER202">
        <v>98.335403442382798</v>
      </c>
      <c r="ES202">
        <v>92.486289978027301</v>
      </c>
      <c r="ET202">
        <v>87.680419921875</v>
      </c>
      <c r="EU202">
        <v>83.987518310546804</v>
      </c>
      <c r="EV202">
        <v>80.854362487792898</v>
      </c>
      <c r="EW202">
        <v>78.563819885253906</v>
      </c>
      <c r="EX202">
        <v>76.109191894531193</v>
      </c>
      <c r="EY202">
        <v>1.14582572132349E-2</v>
      </c>
      <c r="EZ202">
        <v>7.6773269101977296E-3</v>
      </c>
      <c r="FA202">
        <v>7.6773269101977296E-3</v>
      </c>
      <c r="FB202">
        <v>0</v>
      </c>
      <c r="FC202">
        <v>0</v>
      </c>
    </row>
    <row r="203" spans="1:159" x14ac:dyDescent="0.25">
      <c r="A203" t="s">
        <v>40</v>
      </c>
      <c r="B203" t="s">
        <v>41</v>
      </c>
      <c r="C203" t="s">
        <v>76</v>
      </c>
      <c r="D203" s="3">
        <v>45568</v>
      </c>
      <c r="E203" s="25">
        <v>17</v>
      </c>
      <c r="F203" s="25">
        <v>18</v>
      </c>
      <c r="G203" s="25">
        <v>17</v>
      </c>
      <c r="H203" s="25">
        <v>18</v>
      </c>
      <c r="I203">
        <v>2661</v>
      </c>
      <c r="J203">
        <v>22254</v>
      </c>
      <c r="FB203">
        <v>0</v>
      </c>
      <c r="FC203">
        <v>0</v>
      </c>
    </row>
    <row r="204" spans="1:159" x14ac:dyDescent="0.25">
      <c r="A204" t="s">
        <v>40</v>
      </c>
      <c r="B204" t="s">
        <v>41</v>
      </c>
      <c r="C204" t="s">
        <v>76</v>
      </c>
      <c r="D204" s="3">
        <v>45570</v>
      </c>
      <c r="E204" s="25">
        <v>17</v>
      </c>
      <c r="F204" s="25">
        <v>20</v>
      </c>
      <c r="G204" s="25">
        <v>19</v>
      </c>
      <c r="H204" s="25">
        <v>18</v>
      </c>
      <c r="I204">
        <v>1698</v>
      </c>
      <c r="J204">
        <v>22250</v>
      </c>
      <c r="FB204">
        <v>0</v>
      </c>
      <c r="FC204">
        <v>0</v>
      </c>
    </row>
    <row r="205" spans="1:159" x14ac:dyDescent="0.25">
      <c r="A205" t="s">
        <v>40</v>
      </c>
      <c r="B205" t="s">
        <v>41</v>
      </c>
      <c r="C205" t="s">
        <v>76</v>
      </c>
      <c r="D205" s="3">
        <v>45571</v>
      </c>
      <c r="E205" s="25">
        <v>17</v>
      </c>
      <c r="F205" s="25">
        <v>20</v>
      </c>
      <c r="G205" s="25">
        <v>19</v>
      </c>
      <c r="H205" s="25">
        <v>18</v>
      </c>
      <c r="I205">
        <v>1698</v>
      </c>
      <c r="J205">
        <v>22250</v>
      </c>
      <c r="ED205" s="20"/>
      <c r="FB205">
        <v>0</v>
      </c>
      <c r="FC205">
        <v>0</v>
      </c>
    </row>
    <row r="206" spans="1:159" x14ac:dyDescent="0.25">
      <c r="A206" t="s">
        <v>40</v>
      </c>
      <c r="B206" t="s">
        <v>41</v>
      </c>
      <c r="C206" t="s">
        <v>75</v>
      </c>
      <c r="D206" s="3">
        <v>45475</v>
      </c>
      <c r="E206" s="25">
        <v>17</v>
      </c>
      <c r="F206" s="25">
        <v>20</v>
      </c>
      <c r="G206" s="25">
        <v>19</v>
      </c>
      <c r="H206" s="25">
        <v>18</v>
      </c>
      <c r="I206">
        <v>11728</v>
      </c>
      <c r="J206">
        <v>37766</v>
      </c>
      <c r="DL206" s="20"/>
      <c r="FB206">
        <v>0</v>
      </c>
      <c r="FC206">
        <v>0</v>
      </c>
    </row>
    <row r="207" spans="1:159" x14ac:dyDescent="0.25">
      <c r="A207" t="s">
        <v>40</v>
      </c>
      <c r="B207" t="s">
        <v>41</v>
      </c>
      <c r="C207" t="s">
        <v>75</v>
      </c>
      <c r="D207" s="3">
        <v>45476</v>
      </c>
      <c r="E207" s="25">
        <v>17</v>
      </c>
      <c r="F207" s="25">
        <v>20</v>
      </c>
      <c r="G207" s="25">
        <v>19</v>
      </c>
      <c r="H207" s="25">
        <v>18</v>
      </c>
      <c r="I207">
        <v>14939</v>
      </c>
      <c r="J207">
        <v>37761</v>
      </c>
      <c r="FB207">
        <v>0</v>
      </c>
      <c r="FC207">
        <v>0</v>
      </c>
    </row>
    <row r="208" spans="1:159" x14ac:dyDescent="0.25">
      <c r="A208" t="s">
        <v>40</v>
      </c>
      <c r="B208" t="s">
        <v>41</v>
      </c>
      <c r="C208" t="s">
        <v>75</v>
      </c>
      <c r="D208" s="3">
        <v>45478</v>
      </c>
      <c r="E208" s="25">
        <v>17</v>
      </c>
      <c r="F208" s="25">
        <v>20</v>
      </c>
      <c r="G208" s="25">
        <v>19</v>
      </c>
      <c r="H208" s="25">
        <v>18</v>
      </c>
      <c r="I208">
        <v>23560</v>
      </c>
      <c r="J208">
        <v>40201</v>
      </c>
      <c r="FB208">
        <v>0</v>
      </c>
      <c r="FC208">
        <v>0</v>
      </c>
    </row>
    <row r="209" spans="1:159" x14ac:dyDescent="0.25">
      <c r="A209" t="s">
        <v>40</v>
      </c>
      <c r="B209" t="s">
        <v>41</v>
      </c>
      <c r="C209" t="s">
        <v>75</v>
      </c>
      <c r="D209" s="3">
        <v>45479</v>
      </c>
      <c r="E209" s="25">
        <v>17</v>
      </c>
      <c r="F209" s="25">
        <v>20</v>
      </c>
      <c r="G209" s="25">
        <v>19</v>
      </c>
      <c r="H209" s="25">
        <v>18</v>
      </c>
      <c r="I209">
        <v>22001</v>
      </c>
      <c r="J209">
        <v>37665</v>
      </c>
      <c r="FB209">
        <v>0</v>
      </c>
      <c r="FC209">
        <v>0</v>
      </c>
    </row>
    <row r="210" spans="1:159" x14ac:dyDescent="0.25">
      <c r="A210" t="s">
        <v>40</v>
      </c>
      <c r="B210" t="s">
        <v>41</v>
      </c>
      <c r="C210" t="s">
        <v>75</v>
      </c>
      <c r="D210" s="3">
        <v>45484</v>
      </c>
      <c r="E210" s="25">
        <v>17</v>
      </c>
      <c r="F210" s="25">
        <v>20</v>
      </c>
      <c r="G210" s="25">
        <v>19</v>
      </c>
      <c r="H210" s="25">
        <v>18</v>
      </c>
      <c r="I210">
        <v>21978</v>
      </c>
      <c r="J210">
        <v>37615</v>
      </c>
      <c r="FB210">
        <v>0</v>
      </c>
      <c r="FC210">
        <v>0</v>
      </c>
    </row>
    <row r="211" spans="1:159" x14ac:dyDescent="0.25">
      <c r="A211" t="s">
        <v>40</v>
      </c>
      <c r="B211" t="s">
        <v>41</v>
      </c>
      <c r="C211" t="s">
        <v>75</v>
      </c>
      <c r="D211" s="3">
        <v>45485</v>
      </c>
      <c r="F211" s="25"/>
      <c r="G211" s="25"/>
      <c r="H211" s="25"/>
      <c r="FB211">
        <v>0</v>
      </c>
      <c r="FC211">
        <v>1</v>
      </c>
    </row>
    <row r="212" spans="1:159" x14ac:dyDescent="0.25">
      <c r="A212" t="s">
        <v>40</v>
      </c>
      <c r="B212" t="s">
        <v>41</v>
      </c>
      <c r="C212" t="s">
        <v>75</v>
      </c>
      <c r="D212" s="3">
        <v>45496</v>
      </c>
      <c r="E212" s="25">
        <v>16</v>
      </c>
      <c r="F212" s="25">
        <v>19</v>
      </c>
      <c r="G212" s="25">
        <v>18</v>
      </c>
      <c r="H212" s="25">
        <v>17</v>
      </c>
      <c r="I212">
        <v>15391</v>
      </c>
      <c r="J212">
        <v>37494</v>
      </c>
      <c r="FB212">
        <v>0</v>
      </c>
      <c r="FC212">
        <v>0</v>
      </c>
    </row>
    <row r="213" spans="1:159" x14ac:dyDescent="0.25">
      <c r="A213" t="s">
        <v>40</v>
      </c>
      <c r="B213" t="s">
        <v>41</v>
      </c>
      <c r="C213" t="s">
        <v>75</v>
      </c>
      <c r="D213" s="3">
        <v>45539</v>
      </c>
      <c r="E213" s="25">
        <v>19</v>
      </c>
      <c r="F213" s="25">
        <v>20</v>
      </c>
      <c r="G213" s="25">
        <v>19</v>
      </c>
      <c r="H213" s="25">
        <v>20</v>
      </c>
      <c r="I213">
        <v>945</v>
      </c>
      <c r="J213">
        <v>37065</v>
      </c>
      <c r="EX213" s="20"/>
      <c r="FB213">
        <v>0</v>
      </c>
      <c r="FC213">
        <v>0</v>
      </c>
    </row>
    <row r="214" spans="1:159" x14ac:dyDescent="0.25">
      <c r="A214" t="s">
        <v>40</v>
      </c>
      <c r="B214" t="s">
        <v>41</v>
      </c>
      <c r="C214" t="s">
        <v>75</v>
      </c>
      <c r="D214" s="3">
        <v>45540</v>
      </c>
      <c r="E214" s="25">
        <v>17</v>
      </c>
      <c r="F214" s="25">
        <v>20</v>
      </c>
      <c r="G214" s="25">
        <v>19</v>
      </c>
      <c r="H214" s="25">
        <v>18</v>
      </c>
      <c r="I214">
        <v>16455</v>
      </c>
      <c r="J214">
        <v>37063</v>
      </c>
      <c r="FB214">
        <v>0</v>
      </c>
      <c r="FC214">
        <v>0</v>
      </c>
    </row>
    <row r="215" spans="1:159" x14ac:dyDescent="0.25">
      <c r="A215" t="s">
        <v>40</v>
      </c>
      <c r="B215" t="s">
        <v>41</v>
      </c>
      <c r="C215" t="s">
        <v>75</v>
      </c>
      <c r="D215" s="3">
        <v>45541</v>
      </c>
      <c r="E215" s="25">
        <v>17</v>
      </c>
      <c r="F215" s="25">
        <v>18</v>
      </c>
      <c r="G215" s="25">
        <v>17</v>
      </c>
      <c r="H215" s="25">
        <v>18</v>
      </c>
      <c r="I215">
        <v>2627</v>
      </c>
      <c r="J215">
        <v>39521</v>
      </c>
      <c r="FB215">
        <v>0</v>
      </c>
      <c r="FC215">
        <v>0</v>
      </c>
    </row>
    <row r="216" spans="1:159" x14ac:dyDescent="0.25">
      <c r="A216" t="s">
        <v>40</v>
      </c>
      <c r="B216" t="s">
        <v>41</v>
      </c>
      <c r="C216" t="s">
        <v>75</v>
      </c>
      <c r="D216" s="3">
        <v>45558</v>
      </c>
      <c r="E216" s="25">
        <v>18</v>
      </c>
      <c r="F216" s="25">
        <v>20</v>
      </c>
      <c r="G216" s="25">
        <v>18</v>
      </c>
      <c r="H216" s="25">
        <v>20</v>
      </c>
      <c r="I216">
        <v>34743</v>
      </c>
      <c r="J216">
        <v>39390</v>
      </c>
      <c r="K216">
        <v>0.84245347976684504</v>
      </c>
      <c r="L216">
        <v>0.75821822881698597</v>
      </c>
      <c r="M216">
        <v>0.69375807046890203</v>
      </c>
      <c r="N216">
        <v>0.64349091053009</v>
      </c>
      <c r="O216">
        <v>0.62116080522537198</v>
      </c>
      <c r="P216">
        <v>0.63396161794662398</v>
      </c>
      <c r="Q216">
        <v>0.69195532798767001</v>
      </c>
      <c r="R216">
        <v>0.69476455450057895</v>
      </c>
      <c r="S216">
        <v>0.57161760330200095</v>
      </c>
      <c r="T216">
        <v>0.51373976469039895</v>
      </c>
      <c r="U216">
        <v>0.50471061468124301</v>
      </c>
      <c r="V216">
        <v>0.52049201726913397</v>
      </c>
      <c r="W216">
        <v>0.56802439689636197</v>
      </c>
      <c r="X216">
        <v>0.66163879632949796</v>
      </c>
      <c r="Y216">
        <v>0.83119112253188998</v>
      </c>
      <c r="Z216">
        <v>1.0950021743774401</v>
      </c>
      <c r="AA216">
        <v>1.43425476551055</v>
      </c>
      <c r="AB216">
        <v>1.7889480590820299</v>
      </c>
      <c r="AC216">
        <v>1.9478559494018499</v>
      </c>
      <c r="AD216">
        <v>1.8094962835311801</v>
      </c>
      <c r="AE216">
        <v>1.6511645317077599</v>
      </c>
      <c r="AF216">
        <v>1.4822590351104701</v>
      </c>
      <c r="AG216">
        <v>1.2547584772109901</v>
      </c>
      <c r="AH216">
        <v>1.03837442398071</v>
      </c>
      <c r="AI216">
        <v>-1.61144845187664E-2</v>
      </c>
      <c r="AJ216">
        <v>-1.47412652149796E-2</v>
      </c>
      <c r="AK216">
        <v>-7.3167309165000898E-3</v>
      </c>
      <c r="AL216">
        <v>-1.08760213479399E-2</v>
      </c>
      <c r="AM216">
        <v>-5.6996792554855303E-3</v>
      </c>
      <c r="AN216">
        <v>-1.2451574439182799E-3</v>
      </c>
      <c r="AO216">
        <v>-3.6879677791148398E-3</v>
      </c>
      <c r="AP216">
        <v>3.0698957853019198E-3</v>
      </c>
      <c r="AQ216">
        <v>-1.5883541200309901E-3</v>
      </c>
      <c r="AR216">
        <v>-4.6722912229597499E-3</v>
      </c>
      <c r="AS216">
        <v>-5.1849172450602003E-3</v>
      </c>
      <c r="AT216">
        <v>-5.5671096779406001E-3</v>
      </c>
      <c r="AU216">
        <v>-6.6150450147688302E-3</v>
      </c>
      <c r="AV216">
        <v>-4.7544226981699397E-3</v>
      </c>
      <c r="AW216">
        <v>7.7297575771808598E-3</v>
      </c>
      <c r="AX216">
        <v>2.4175910279154701E-2</v>
      </c>
      <c r="AY216">
        <v>3.3320989459753002E-2</v>
      </c>
      <c r="AZ216">
        <v>0.13250477612018499</v>
      </c>
      <c r="BA216">
        <v>0.114662580192089</v>
      </c>
      <c r="BB216">
        <v>5.0768770277500097E-2</v>
      </c>
      <c r="BC216">
        <v>-4.9245625734329203E-2</v>
      </c>
      <c r="BD216">
        <v>-2.3037001490592901E-2</v>
      </c>
      <c r="BE216">
        <v>-5.8882939629256699E-3</v>
      </c>
      <c r="BF216">
        <v>-7.6469951309263698E-3</v>
      </c>
      <c r="BG216">
        <v>-3.77064850181341E-3</v>
      </c>
      <c r="BH216">
        <v>-2.7809452731162301E-3</v>
      </c>
      <c r="BI216">
        <v>3.40740801766514E-3</v>
      </c>
      <c r="BJ216">
        <v>-1.2853747466578999E-3</v>
      </c>
      <c r="BK216">
        <v>2.4877237156033499E-3</v>
      </c>
      <c r="BL216">
        <v>5.7563618756830597E-3</v>
      </c>
      <c r="BM216">
        <v>2.8731301426887499E-3</v>
      </c>
      <c r="BN216">
        <v>9.7569189965724893E-3</v>
      </c>
      <c r="BO216">
        <v>5.4667084477841802E-3</v>
      </c>
      <c r="BP216">
        <v>2.7407289016991802E-3</v>
      </c>
      <c r="BQ216">
        <v>2.7051635552197599E-3</v>
      </c>
      <c r="BR216">
        <v>2.6870011352002599E-3</v>
      </c>
      <c r="BS216">
        <v>2.40325927734375E-3</v>
      </c>
      <c r="BT216">
        <v>5.4014050401747201E-3</v>
      </c>
      <c r="BU216">
        <v>1.9082300364971098E-2</v>
      </c>
      <c r="BV216">
        <v>3.67906764149665E-2</v>
      </c>
      <c r="BW216">
        <v>4.7335129231214502E-2</v>
      </c>
      <c r="BX216">
        <v>0.14728017151355699</v>
      </c>
      <c r="BY216">
        <v>0.12923616170883101</v>
      </c>
      <c r="BZ216">
        <v>6.4178459346294403E-2</v>
      </c>
      <c r="CA216">
        <v>-3.61134186387062E-2</v>
      </c>
      <c r="CB216">
        <v>-1.0333016514778101E-2</v>
      </c>
      <c r="CC216">
        <v>6.1134337447583597E-3</v>
      </c>
      <c r="CD216">
        <v>3.3434559591114499E-3</v>
      </c>
      <c r="CE216">
        <v>8.573186583817E-3</v>
      </c>
      <c r="CF216">
        <v>9.1793751344084705E-3</v>
      </c>
      <c r="CG216">
        <v>1.41315469518303E-2</v>
      </c>
      <c r="CH216">
        <v>8.3052720874547906E-3</v>
      </c>
      <c r="CI216">
        <v>1.06751266866922E-2</v>
      </c>
      <c r="CJ216" s="20">
        <v>1.27578815445303E-2</v>
      </c>
      <c r="CK216">
        <v>9.4342278316616995E-3</v>
      </c>
      <c r="CL216">
        <v>1.6443941742181702E-2</v>
      </c>
      <c r="CM216">
        <v>1.25217707827687E-2</v>
      </c>
      <c r="CN216">
        <v>1.01537490263581E-2</v>
      </c>
      <c r="CO216">
        <v>1.0595244355499699E-2</v>
      </c>
      <c r="CP216">
        <v>1.0941111482679801E-2</v>
      </c>
      <c r="CQ216">
        <v>1.14215640351176E-2</v>
      </c>
      <c r="CR216">
        <v>1.55572332441806E-2</v>
      </c>
      <c r="CS216">
        <v>3.04348431527614E-2</v>
      </c>
      <c r="CT216">
        <v>4.9405440688133198E-2</v>
      </c>
      <c r="CU216">
        <v>6.1349269002676003E-2</v>
      </c>
      <c r="CV216">
        <v>0.16205556690692899</v>
      </c>
      <c r="CW216">
        <v>0.14380975067615501</v>
      </c>
      <c r="CX216">
        <v>7.7588148415088598E-2</v>
      </c>
      <c r="CY216">
        <v>-2.2981211543083101E-2</v>
      </c>
      <c r="CZ216">
        <v>2.3709691595286101E-3</v>
      </c>
      <c r="DA216">
        <v>1.8115160986781099E-2</v>
      </c>
      <c r="DB216">
        <v>1.4333906583487901E-2</v>
      </c>
      <c r="DC216">
        <v>7.5045190751552504E-3</v>
      </c>
      <c r="DD216">
        <v>7.2713582776486804E-3</v>
      </c>
      <c r="DE216">
        <v>6.5198135562240999E-3</v>
      </c>
      <c r="DF216">
        <v>5.8306991122663004E-3</v>
      </c>
      <c r="DG216">
        <v>4.97758761048316E-3</v>
      </c>
      <c r="DH216">
        <v>4.2566214688122203E-3</v>
      </c>
      <c r="DI216">
        <v>3.9888643659651201E-3</v>
      </c>
      <c r="DJ216">
        <v>4.0654214099049499E-3</v>
      </c>
      <c r="DK216">
        <v>4.2891735211014704E-3</v>
      </c>
      <c r="DL216">
        <v>4.5067961327731601E-3</v>
      </c>
      <c r="DM216">
        <v>4.7968286089599098E-3</v>
      </c>
      <c r="DN216">
        <v>5.01814298331737E-3</v>
      </c>
      <c r="DO216">
        <v>5.4827397689223203E-3</v>
      </c>
      <c r="DP216">
        <v>6.17430498823523E-3</v>
      </c>
      <c r="DQ216">
        <v>6.9018560461699902E-3</v>
      </c>
      <c r="DR216">
        <v>7.66923278570175E-3</v>
      </c>
      <c r="DS216">
        <v>8.5199913010001096E-3</v>
      </c>
      <c r="DT216">
        <v>8.9827980846166593E-3</v>
      </c>
      <c r="DU216">
        <v>8.8601093739271095E-3</v>
      </c>
      <c r="DV216">
        <v>8.1525128334760597E-3</v>
      </c>
      <c r="DW216">
        <v>7.9838149249553594E-3</v>
      </c>
      <c r="DX216">
        <v>7.7234748750925003E-3</v>
      </c>
      <c r="DY216">
        <v>7.2965323925018302E-3</v>
      </c>
      <c r="DZ216">
        <v>6.6817197948694203E-3</v>
      </c>
      <c r="EA216">
        <v>66.458183288574205</v>
      </c>
      <c r="EB216">
        <v>65.068801879882798</v>
      </c>
      <c r="EC216">
        <v>63.724624633788999</v>
      </c>
      <c r="ED216">
        <v>62.7565307617187</v>
      </c>
      <c r="EE216">
        <v>62.159637451171797</v>
      </c>
      <c r="EF216">
        <v>61.04048538208</v>
      </c>
      <c r="EG216">
        <v>60.874626159667898</v>
      </c>
      <c r="EH216">
        <v>63.467964172363203</v>
      </c>
      <c r="EI216">
        <v>69.694572448730398</v>
      </c>
      <c r="EJ216">
        <v>74.706092834472599</v>
      </c>
      <c r="EK216">
        <v>80.986015319824205</v>
      </c>
      <c r="EL216">
        <v>85.643180847167898</v>
      </c>
      <c r="EM216">
        <v>89.566368103027301</v>
      </c>
      <c r="EN216">
        <v>92.366653442382798</v>
      </c>
      <c r="EO216">
        <v>94.426551818847599</v>
      </c>
      <c r="EP216">
        <v>95.546455383300696</v>
      </c>
      <c r="EQ216">
        <v>95.529708862304602</v>
      </c>
      <c r="ER216">
        <v>93.944320678710895</v>
      </c>
      <c r="ES216">
        <v>89.547286987304602</v>
      </c>
      <c r="ET216">
        <v>83.348686218261705</v>
      </c>
      <c r="EU216">
        <v>80.189033508300696</v>
      </c>
      <c r="EV216">
        <v>78.227310180664006</v>
      </c>
      <c r="EW216">
        <v>75.103401184082003</v>
      </c>
      <c r="EX216">
        <v>73.913314819335895</v>
      </c>
      <c r="EY216">
        <v>6.8763107061386095E-2</v>
      </c>
      <c r="EZ216">
        <v>5.0072800368070602E-3</v>
      </c>
      <c r="FA216">
        <v>5.0072800368070602E-3</v>
      </c>
      <c r="FB216">
        <v>0</v>
      </c>
      <c r="FC216">
        <v>0</v>
      </c>
    </row>
    <row r="217" spans="1:159" x14ac:dyDescent="0.25">
      <c r="A217" t="s">
        <v>40</v>
      </c>
      <c r="B217" t="s">
        <v>41</v>
      </c>
      <c r="C217" t="s">
        <v>75</v>
      </c>
      <c r="D217" s="3">
        <v>45559</v>
      </c>
      <c r="E217" s="25">
        <v>19</v>
      </c>
      <c r="F217" s="25">
        <v>20</v>
      </c>
      <c r="G217" s="25">
        <v>19</v>
      </c>
      <c r="H217" s="25">
        <v>20</v>
      </c>
      <c r="I217">
        <v>7035</v>
      </c>
      <c r="J217">
        <v>39387</v>
      </c>
      <c r="FB217">
        <v>0</v>
      </c>
      <c r="FC217">
        <v>0</v>
      </c>
    </row>
    <row r="218" spans="1:159" x14ac:dyDescent="0.25">
      <c r="A218" t="s">
        <v>40</v>
      </c>
      <c r="B218" t="s">
        <v>41</v>
      </c>
      <c r="C218" t="s">
        <v>75</v>
      </c>
      <c r="D218" s="3">
        <v>45566</v>
      </c>
      <c r="E218" s="25">
        <v>17</v>
      </c>
      <c r="F218" s="25">
        <v>20</v>
      </c>
      <c r="G218" s="25">
        <v>19</v>
      </c>
      <c r="H218" s="25">
        <v>17</v>
      </c>
      <c r="I218">
        <v>18139</v>
      </c>
      <c r="J218">
        <v>39352</v>
      </c>
      <c r="FB218">
        <v>0</v>
      </c>
      <c r="FC218">
        <v>0</v>
      </c>
    </row>
    <row r="219" spans="1:159" x14ac:dyDescent="0.25">
      <c r="A219" t="s">
        <v>40</v>
      </c>
      <c r="B219" t="s">
        <v>41</v>
      </c>
      <c r="C219" t="s">
        <v>75</v>
      </c>
      <c r="D219" s="3">
        <v>45567</v>
      </c>
      <c r="E219" s="25">
        <v>18</v>
      </c>
      <c r="F219" s="25">
        <v>20</v>
      </c>
      <c r="G219" s="25">
        <v>18</v>
      </c>
      <c r="H219" s="25">
        <v>20</v>
      </c>
      <c r="I219">
        <v>34841</v>
      </c>
      <c r="J219">
        <v>39346</v>
      </c>
      <c r="K219">
        <v>1.0287165641784599</v>
      </c>
      <c r="L219">
        <v>0.90748769044875999</v>
      </c>
      <c r="M219">
        <v>0.80583447217941195</v>
      </c>
      <c r="N219">
        <v>0.73574399948120095</v>
      </c>
      <c r="O219">
        <v>0.69857329130172696</v>
      </c>
      <c r="P219">
        <v>0.69198572635650601</v>
      </c>
      <c r="Q219">
        <v>0.74417287111282304</v>
      </c>
      <c r="R219">
        <v>0.75987464189529397</v>
      </c>
      <c r="S219">
        <v>0.62435477972030595</v>
      </c>
      <c r="T219">
        <v>0.58068877458572299</v>
      </c>
      <c r="U219">
        <v>0.59379577636718694</v>
      </c>
      <c r="V219">
        <v>0.66698026657104403</v>
      </c>
      <c r="W219">
        <v>0.80893570184707597</v>
      </c>
      <c r="X219">
        <v>1.0283175706863401</v>
      </c>
      <c r="Y219">
        <v>1.3503654003143299</v>
      </c>
      <c r="Z219">
        <v>1.74006295204162</v>
      </c>
      <c r="AA219">
        <v>2.1176486015319802</v>
      </c>
      <c r="AB219">
        <v>2.42563605308532</v>
      </c>
      <c r="AC219">
        <v>2.4412710666656401</v>
      </c>
      <c r="AD219">
        <v>2.2077770233154199</v>
      </c>
      <c r="AE219">
        <v>1.95014548301696</v>
      </c>
      <c r="AF219">
        <v>1.7316300868987999</v>
      </c>
      <c r="AG219">
        <v>1.4567830562591499</v>
      </c>
      <c r="AH219">
        <v>1.19590532779693</v>
      </c>
      <c r="AI219">
        <v>2.1975787822157101E-3</v>
      </c>
      <c r="AJ219">
        <v>5.3961464436724695E-4</v>
      </c>
      <c r="AK219">
        <v>6.8108300911262599E-4</v>
      </c>
      <c r="AL219">
        <v>2.3369896225631198E-3</v>
      </c>
      <c r="AM219">
        <v>9.8699489608407003E-3</v>
      </c>
      <c r="AN219">
        <v>1.1302492348477201E-3</v>
      </c>
      <c r="AO219">
        <v>3.4855934791266901E-3</v>
      </c>
      <c r="AP219">
        <v>1.0519041679799499E-2</v>
      </c>
      <c r="AQ219">
        <v>-5.1354030147194802E-3</v>
      </c>
      <c r="AR219">
        <v>-2.6535277720540702E-4</v>
      </c>
      <c r="AS219">
        <v>-3.9500552229583203E-3</v>
      </c>
      <c r="AT219">
        <v>6.1358237871900201E-4</v>
      </c>
      <c r="AU219">
        <v>4.3349084444344E-3</v>
      </c>
      <c r="AV219">
        <v>1.5817347448319099E-3</v>
      </c>
      <c r="AW219">
        <v>1.48929059505462E-2</v>
      </c>
      <c r="AX219">
        <v>2.17077359557151E-2</v>
      </c>
      <c r="AY219">
        <v>2.4339225143194101E-2</v>
      </c>
      <c r="AZ219">
        <v>0.16606850922107599</v>
      </c>
      <c r="BA219">
        <v>0.13725747168064101</v>
      </c>
      <c r="BB219">
        <v>6.6487371921539307E-2</v>
      </c>
      <c r="BC219">
        <v>-0.109107747673988</v>
      </c>
      <c r="BD219">
        <v>-5.6505311280488899E-2</v>
      </c>
      <c r="BE219">
        <v>-1.47773576900362E-2</v>
      </c>
      <c r="BF219">
        <v>-5.0708753988146704E-3</v>
      </c>
      <c r="BG219">
        <v>1.44145293161273E-2</v>
      </c>
      <c r="BH219">
        <v>1.2348006479442101E-2</v>
      </c>
      <c r="BI219">
        <v>1.1409905739128499E-2</v>
      </c>
      <c r="BJ219">
        <v>1.19772655889391E-2</v>
      </c>
      <c r="BK219">
        <v>1.8275298178195901E-2</v>
      </c>
      <c r="BL219">
        <v>8.217160589993E-3</v>
      </c>
      <c r="BM219">
        <v>1.00208325311541E-2</v>
      </c>
      <c r="BN219">
        <v>1.7448171973228399E-2</v>
      </c>
      <c r="BO219">
        <v>2.02576187439262E-3</v>
      </c>
      <c r="BP219">
        <v>7.4961176142096502E-3</v>
      </c>
      <c r="BQ219">
        <v>4.3089408427476796E-3</v>
      </c>
      <c r="BR219">
        <v>9.6737686544656701E-3</v>
      </c>
      <c r="BS219">
        <v>1.45770600065588E-2</v>
      </c>
      <c r="BT219">
        <v>1.33692407980561E-2</v>
      </c>
      <c r="BU219">
        <v>2.81658824533224E-2</v>
      </c>
      <c r="BV219">
        <v>3.6303926259279203E-2</v>
      </c>
      <c r="BW219">
        <v>3.9970718324184397E-2</v>
      </c>
      <c r="BX219">
        <v>0.18204118311405099</v>
      </c>
      <c r="BY219">
        <v>0.15262134373187999</v>
      </c>
      <c r="BZ219">
        <v>8.0930829048156697E-2</v>
      </c>
      <c r="CA219">
        <v>-9.4870612025260898E-2</v>
      </c>
      <c r="CB219">
        <v>-4.28254567086696E-2</v>
      </c>
      <c r="CC219">
        <v>-1.9060540944337799E-3</v>
      </c>
      <c r="CD219">
        <v>6.7443386651575496E-3</v>
      </c>
      <c r="CE219">
        <v>2.6631480082869498E-2</v>
      </c>
      <c r="CF219">
        <v>2.41563990712165E-2</v>
      </c>
      <c r="CG219">
        <v>2.21387278288602E-2</v>
      </c>
      <c r="CH219">
        <v>2.1617541089653899E-2</v>
      </c>
      <c r="CI219">
        <v>2.6680646464228599E-2</v>
      </c>
      <c r="CJ219" s="20">
        <v>1.53040718287229E-2</v>
      </c>
      <c r="CK219">
        <v>1.6556071117520301E-2</v>
      </c>
      <c r="CL219">
        <v>2.4377301335334702E-2</v>
      </c>
      <c r="CM219">
        <v>9.1869272291660291E-3</v>
      </c>
      <c r="CN219">
        <v>1.5257587656378699E-2</v>
      </c>
      <c r="CO219">
        <v>1.25679364427924E-2</v>
      </c>
      <c r="CP219">
        <v>1.87339540570974E-2</v>
      </c>
      <c r="CQ219">
        <v>2.48192120343446E-2</v>
      </c>
      <c r="CR219">
        <v>2.51567475497722E-2</v>
      </c>
      <c r="CS219">
        <v>4.1438858956098501E-2</v>
      </c>
      <c r="CT219">
        <v>5.0900116562843302E-2</v>
      </c>
      <c r="CU219">
        <v>5.5602211505174602E-2</v>
      </c>
      <c r="CV219">
        <v>0.19801385700702601</v>
      </c>
      <c r="CW219">
        <v>0.16798521578311901</v>
      </c>
      <c r="CX219">
        <v>9.5374286174774101E-2</v>
      </c>
      <c r="CY219">
        <v>-8.0633476376533494E-2</v>
      </c>
      <c r="CZ219">
        <v>-2.9145600274205201E-2</v>
      </c>
      <c r="DA219">
        <v>1.09652495011687E-2</v>
      </c>
      <c r="DB219">
        <v>1.8559552729129701E-2</v>
      </c>
      <c r="DC219">
        <v>7.4273785576224301E-3</v>
      </c>
      <c r="DD219">
        <v>7.1789924986660402E-3</v>
      </c>
      <c r="DE219">
        <v>6.5226610749959902E-3</v>
      </c>
      <c r="DF219">
        <v>5.8608716353774001E-3</v>
      </c>
      <c r="DG219">
        <v>5.1100892014801502E-3</v>
      </c>
      <c r="DH219">
        <v>4.3085361830890101E-3</v>
      </c>
      <c r="DI219">
        <v>3.9731431752443296E-3</v>
      </c>
      <c r="DJ219">
        <v>4.2126118205487702E-3</v>
      </c>
      <c r="DK219">
        <v>4.3536792509257698E-3</v>
      </c>
      <c r="DL219">
        <v>4.71863895654678E-3</v>
      </c>
      <c r="DM219">
        <v>5.0211129710078196E-3</v>
      </c>
      <c r="DN219">
        <v>5.5082021281123101E-3</v>
      </c>
      <c r="DO219">
        <v>6.2267859466373903E-3</v>
      </c>
      <c r="DP219">
        <v>7.1662948466837397E-3</v>
      </c>
      <c r="DQ219">
        <v>8.0693969503044995E-3</v>
      </c>
      <c r="DR219">
        <v>8.8738538324832899E-3</v>
      </c>
      <c r="DS219">
        <v>9.5032732933759603E-3</v>
      </c>
      <c r="DT219">
        <v>9.7106993198394706E-3</v>
      </c>
      <c r="DU219">
        <v>9.3405712395906396E-3</v>
      </c>
      <c r="DV219">
        <v>8.7809963151812501E-3</v>
      </c>
      <c r="DW219">
        <v>8.6555620655417408E-3</v>
      </c>
      <c r="DX219">
        <v>8.3167618140578201E-3</v>
      </c>
      <c r="DY219">
        <v>7.8251967206597293E-3</v>
      </c>
      <c r="DZ219">
        <v>7.1831401437520903E-3</v>
      </c>
      <c r="EA219">
        <v>73.288887023925696</v>
      </c>
      <c r="EB219">
        <v>72.205375671386705</v>
      </c>
      <c r="EC219">
        <v>71.047981262207003</v>
      </c>
      <c r="ED219">
        <v>70.017120361328097</v>
      </c>
      <c r="EE219">
        <v>69.156173706054602</v>
      </c>
      <c r="EF219">
        <v>67.560142517089801</v>
      </c>
      <c r="EG219">
        <v>67.563850402832003</v>
      </c>
      <c r="EH219">
        <v>69.693283081054602</v>
      </c>
      <c r="EI219">
        <v>74.8924560546875</v>
      </c>
      <c r="EJ219">
        <v>81.599594116210895</v>
      </c>
      <c r="EK219">
        <v>87.413352966308494</v>
      </c>
      <c r="EL219">
        <v>92.118850708007798</v>
      </c>
      <c r="EM219">
        <v>95.637763977050696</v>
      </c>
      <c r="EN219">
        <v>98.991325378417898</v>
      </c>
      <c r="EO219">
        <v>100.27360534667901</v>
      </c>
      <c r="EP219">
        <v>101.485107421875</v>
      </c>
      <c r="EQ219">
        <v>100.919464111328</v>
      </c>
      <c r="ER219">
        <v>98.093345642089801</v>
      </c>
      <c r="ES219">
        <v>91.718978881835895</v>
      </c>
      <c r="ET219">
        <v>87.284210205078097</v>
      </c>
      <c r="EU219">
        <v>83.086921691894503</v>
      </c>
      <c r="EV219">
        <v>80.151382446289006</v>
      </c>
      <c r="EW219">
        <v>78.028282165527301</v>
      </c>
      <c r="EX219">
        <v>75.500572204589801</v>
      </c>
      <c r="EY219">
        <v>7.5594581663608496E-2</v>
      </c>
      <c r="EZ219">
        <v>5.3608650341629904E-3</v>
      </c>
      <c r="FA219">
        <v>5.3608650341629904E-3</v>
      </c>
      <c r="FB219">
        <v>0</v>
      </c>
      <c r="FC219">
        <v>0</v>
      </c>
    </row>
    <row r="220" spans="1:159" x14ac:dyDescent="0.25">
      <c r="A220" t="s">
        <v>40</v>
      </c>
      <c r="B220" t="s">
        <v>41</v>
      </c>
      <c r="C220" t="s">
        <v>75</v>
      </c>
      <c r="D220" s="3">
        <v>45568</v>
      </c>
      <c r="E220" s="25">
        <v>17</v>
      </c>
      <c r="F220" s="25">
        <v>18</v>
      </c>
      <c r="G220" s="25">
        <v>17</v>
      </c>
      <c r="H220" s="25">
        <v>18</v>
      </c>
      <c r="I220">
        <v>7027</v>
      </c>
      <c r="J220">
        <v>39343</v>
      </c>
      <c r="FB220">
        <v>0</v>
      </c>
      <c r="FC220">
        <v>0</v>
      </c>
    </row>
    <row r="221" spans="1:159" x14ac:dyDescent="0.25">
      <c r="A221" t="s">
        <v>40</v>
      </c>
      <c r="B221" t="s">
        <v>41</v>
      </c>
      <c r="C221" t="s">
        <v>75</v>
      </c>
      <c r="D221" s="3">
        <v>45570</v>
      </c>
      <c r="E221" s="25">
        <v>17</v>
      </c>
      <c r="F221" s="25">
        <v>20</v>
      </c>
      <c r="G221" s="25">
        <v>19</v>
      </c>
      <c r="H221" s="25">
        <v>18</v>
      </c>
      <c r="I221">
        <v>4453</v>
      </c>
      <c r="J221">
        <v>39336</v>
      </c>
      <c r="FB221">
        <v>0</v>
      </c>
      <c r="FC221">
        <v>0</v>
      </c>
    </row>
    <row r="222" spans="1:159" x14ac:dyDescent="0.25">
      <c r="A222" t="s">
        <v>40</v>
      </c>
      <c r="B222" t="s">
        <v>41</v>
      </c>
      <c r="C222" t="s">
        <v>75</v>
      </c>
      <c r="D222" s="3">
        <v>45571</v>
      </c>
      <c r="E222" s="25">
        <v>17</v>
      </c>
      <c r="F222" s="25">
        <v>20</v>
      </c>
      <c r="G222" s="25">
        <v>19</v>
      </c>
      <c r="H222" s="25">
        <v>18</v>
      </c>
      <c r="I222">
        <v>4453</v>
      </c>
      <c r="J222">
        <v>39336</v>
      </c>
      <c r="FB222">
        <v>0</v>
      </c>
      <c r="FC222">
        <v>0</v>
      </c>
    </row>
    <row r="223" spans="1:159" x14ac:dyDescent="0.25">
      <c r="A223" t="s">
        <v>40</v>
      </c>
      <c r="B223" t="s">
        <v>41</v>
      </c>
      <c r="C223" t="s">
        <v>77</v>
      </c>
      <c r="D223" s="3">
        <v>45475</v>
      </c>
      <c r="E223" s="25">
        <v>17</v>
      </c>
      <c r="F223" s="25">
        <v>20</v>
      </c>
      <c r="G223" s="25">
        <v>19</v>
      </c>
      <c r="H223" s="25">
        <v>18</v>
      </c>
      <c r="I223">
        <v>9213</v>
      </c>
      <c r="J223">
        <v>31048</v>
      </c>
      <c r="FB223">
        <v>0</v>
      </c>
      <c r="FC223">
        <v>0</v>
      </c>
    </row>
    <row r="224" spans="1:159" x14ac:dyDescent="0.25">
      <c r="A224" t="s">
        <v>40</v>
      </c>
      <c r="B224" t="s">
        <v>41</v>
      </c>
      <c r="C224" t="s">
        <v>77</v>
      </c>
      <c r="D224" s="3">
        <v>45476</v>
      </c>
      <c r="E224" s="25">
        <v>17</v>
      </c>
      <c r="F224" s="25">
        <v>20</v>
      </c>
      <c r="G224" s="25">
        <v>19</v>
      </c>
      <c r="H224" s="25">
        <v>18</v>
      </c>
      <c r="I224">
        <v>13454</v>
      </c>
      <c r="J224">
        <v>31045</v>
      </c>
      <c r="CN224" s="20"/>
      <c r="FB224">
        <v>0</v>
      </c>
      <c r="FC224">
        <v>0</v>
      </c>
    </row>
    <row r="225" spans="1:159" x14ac:dyDescent="0.25">
      <c r="A225" t="s">
        <v>40</v>
      </c>
      <c r="B225" t="s">
        <v>41</v>
      </c>
      <c r="C225" t="s">
        <v>77</v>
      </c>
      <c r="D225" s="3">
        <v>45478</v>
      </c>
      <c r="E225" s="25">
        <v>17</v>
      </c>
      <c r="F225" s="25">
        <v>20</v>
      </c>
      <c r="G225" s="25">
        <v>19</v>
      </c>
      <c r="H225" s="25">
        <v>18</v>
      </c>
      <c r="I225">
        <v>21515</v>
      </c>
      <c r="J225">
        <v>35217</v>
      </c>
      <c r="FB225">
        <v>0</v>
      </c>
      <c r="FC225">
        <v>0</v>
      </c>
    </row>
    <row r="226" spans="1:159" x14ac:dyDescent="0.25">
      <c r="A226" t="s">
        <v>40</v>
      </c>
      <c r="B226" t="s">
        <v>41</v>
      </c>
      <c r="C226" t="s">
        <v>77</v>
      </c>
      <c r="D226" s="3">
        <v>45479</v>
      </c>
      <c r="E226" s="25">
        <v>17</v>
      </c>
      <c r="F226" s="25">
        <v>20</v>
      </c>
      <c r="G226" s="25">
        <v>19</v>
      </c>
      <c r="H226" s="25">
        <v>18</v>
      </c>
      <c r="I226">
        <v>18863</v>
      </c>
      <c r="J226">
        <v>30963</v>
      </c>
      <c r="FB226">
        <v>0</v>
      </c>
      <c r="FC226">
        <v>0</v>
      </c>
    </row>
    <row r="227" spans="1:159" x14ac:dyDescent="0.25">
      <c r="A227" t="s">
        <v>40</v>
      </c>
      <c r="B227" t="s">
        <v>41</v>
      </c>
      <c r="C227" t="s">
        <v>77</v>
      </c>
      <c r="D227" s="3">
        <v>45484</v>
      </c>
      <c r="E227" s="25">
        <v>17</v>
      </c>
      <c r="F227" s="25">
        <v>20</v>
      </c>
      <c r="G227" s="25">
        <v>19</v>
      </c>
      <c r="H227" s="25">
        <v>18</v>
      </c>
      <c r="I227">
        <v>18844</v>
      </c>
      <c r="J227">
        <v>30919</v>
      </c>
      <c r="CN227" s="20"/>
      <c r="FB227">
        <v>0</v>
      </c>
      <c r="FC227">
        <v>0</v>
      </c>
    </row>
    <row r="228" spans="1:159" x14ac:dyDescent="0.25">
      <c r="A228" t="s">
        <v>40</v>
      </c>
      <c r="B228" t="s">
        <v>41</v>
      </c>
      <c r="C228" t="s">
        <v>77</v>
      </c>
      <c r="D228" s="3">
        <v>45485</v>
      </c>
      <c r="F228" s="25"/>
      <c r="G228" s="25"/>
      <c r="H228" s="25"/>
      <c r="EF228" s="20"/>
      <c r="FB228">
        <v>0</v>
      </c>
      <c r="FC228">
        <v>1</v>
      </c>
    </row>
    <row r="229" spans="1:159" x14ac:dyDescent="0.25">
      <c r="A229" t="s">
        <v>40</v>
      </c>
      <c r="B229" t="s">
        <v>41</v>
      </c>
      <c r="C229" t="s">
        <v>77</v>
      </c>
      <c r="D229" s="3">
        <v>45496</v>
      </c>
      <c r="E229" s="25">
        <v>16</v>
      </c>
      <c r="F229" s="25">
        <v>19</v>
      </c>
      <c r="G229" s="25">
        <v>18</v>
      </c>
      <c r="H229" s="25">
        <v>17</v>
      </c>
      <c r="I229">
        <v>13945</v>
      </c>
      <c r="J229">
        <v>30801</v>
      </c>
      <c r="FB229">
        <v>0</v>
      </c>
      <c r="FC229">
        <v>0</v>
      </c>
    </row>
    <row r="230" spans="1:159" x14ac:dyDescent="0.25">
      <c r="A230" t="s">
        <v>40</v>
      </c>
      <c r="B230" t="s">
        <v>41</v>
      </c>
      <c r="C230" t="s">
        <v>77</v>
      </c>
      <c r="D230" s="3">
        <v>45539</v>
      </c>
      <c r="E230" s="25">
        <v>19</v>
      </c>
      <c r="F230" s="25">
        <v>20</v>
      </c>
      <c r="G230" s="25">
        <v>19</v>
      </c>
      <c r="H230" s="25">
        <v>20</v>
      </c>
      <c r="I230">
        <v>722</v>
      </c>
      <c r="J230">
        <v>30347</v>
      </c>
      <c r="FB230">
        <v>0</v>
      </c>
      <c r="FC230">
        <v>0</v>
      </c>
    </row>
    <row r="231" spans="1:159" x14ac:dyDescent="0.25">
      <c r="A231" t="s">
        <v>40</v>
      </c>
      <c r="B231" t="s">
        <v>41</v>
      </c>
      <c r="C231" t="s">
        <v>77</v>
      </c>
      <c r="D231" s="3">
        <v>45540</v>
      </c>
      <c r="E231" s="25">
        <v>17</v>
      </c>
      <c r="F231" s="25">
        <v>20</v>
      </c>
      <c r="G231" s="25">
        <v>19</v>
      </c>
      <c r="H231" s="25">
        <v>18</v>
      </c>
      <c r="I231">
        <v>12475</v>
      </c>
      <c r="J231">
        <v>30346</v>
      </c>
      <c r="CL231" s="20"/>
      <c r="DF231" s="20"/>
      <c r="FB231">
        <v>0</v>
      </c>
      <c r="FC231">
        <v>0</v>
      </c>
    </row>
    <row r="232" spans="1:159" x14ac:dyDescent="0.25">
      <c r="A232" t="s">
        <v>40</v>
      </c>
      <c r="B232" t="s">
        <v>41</v>
      </c>
      <c r="C232" t="s">
        <v>77</v>
      </c>
      <c r="D232" s="3">
        <v>45541</v>
      </c>
      <c r="E232" s="25">
        <v>17</v>
      </c>
      <c r="F232" s="25">
        <v>18</v>
      </c>
      <c r="G232" s="25">
        <v>17</v>
      </c>
      <c r="H232" s="25">
        <v>18</v>
      </c>
      <c r="I232">
        <v>1684</v>
      </c>
      <c r="J232">
        <v>34505</v>
      </c>
      <c r="FB232">
        <v>0</v>
      </c>
      <c r="FC232">
        <v>0</v>
      </c>
    </row>
    <row r="233" spans="1:159" x14ac:dyDescent="0.25">
      <c r="A233" t="s">
        <v>40</v>
      </c>
      <c r="B233" t="s">
        <v>41</v>
      </c>
      <c r="C233" t="s">
        <v>77</v>
      </c>
      <c r="D233" s="3">
        <v>45558</v>
      </c>
      <c r="E233" s="25">
        <v>18</v>
      </c>
      <c r="F233" s="25">
        <v>20</v>
      </c>
      <c r="G233" s="25">
        <v>18</v>
      </c>
      <c r="H233" s="25">
        <v>20</v>
      </c>
      <c r="I233">
        <v>30526</v>
      </c>
      <c r="J233">
        <v>34370</v>
      </c>
      <c r="K233">
        <v>0.66678565740585305</v>
      </c>
      <c r="L233">
        <v>0.59095674753188998</v>
      </c>
      <c r="M233">
        <v>0.54101485013961703</v>
      </c>
      <c r="N233">
        <v>0.50652927160262995</v>
      </c>
      <c r="O233">
        <v>0.48886176943778897</v>
      </c>
      <c r="P233">
        <v>0.50090759992599398</v>
      </c>
      <c r="Q233">
        <v>0.54832255840301503</v>
      </c>
      <c r="R233">
        <v>0.59745335578918402</v>
      </c>
      <c r="S233">
        <v>0.608464956283569</v>
      </c>
      <c r="T233">
        <v>0.64379352331161399</v>
      </c>
      <c r="U233">
        <v>0.70130956172943104</v>
      </c>
      <c r="V233">
        <v>0.76674127578735296</v>
      </c>
      <c r="W233">
        <v>0.88032895326614302</v>
      </c>
      <c r="X233">
        <v>1.04593694210052</v>
      </c>
      <c r="Y233">
        <v>1.25634729862213</v>
      </c>
      <c r="Z233">
        <v>1.5000764131546001</v>
      </c>
      <c r="AA233">
        <v>1.71610939502716</v>
      </c>
      <c r="AB233">
        <v>1.83835089206695</v>
      </c>
      <c r="AC233">
        <v>1.7797948122024501</v>
      </c>
      <c r="AD233">
        <v>1.5967367887496899</v>
      </c>
      <c r="AE233">
        <v>1.4400066137313801</v>
      </c>
      <c r="AF233">
        <v>1.26198577880859</v>
      </c>
      <c r="AG233">
        <v>1.0463842153549101</v>
      </c>
      <c r="AH233">
        <v>0.84470385313034002</v>
      </c>
      <c r="AI233">
        <v>1.3508722186088499E-3</v>
      </c>
      <c r="AJ233">
        <v>-9.7675481811165792E-3</v>
      </c>
      <c r="AK233">
        <v>-3.3185910433530799E-3</v>
      </c>
      <c r="AL233">
        <v>-1.2311537284404E-3</v>
      </c>
      <c r="AM233">
        <v>-1.94754113908857E-3</v>
      </c>
      <c r="AN233">
        <v>-2.0154474768787601E-3</v>
      </c>
      <c r="AO233">
        <v>-4.9120449693873503E-4</v>
      </c>
      <c r="AP233">
        <v>4.9791205674409801E-4</v>
      </c>
      <c r="AQ233">
        <v>-7.7052395790815301E-3</v>
      </c>
      <c r="AR233">
        <v>-7.9946368932723895E-3</v>
      </c>
      <c r="AS233">
        <v>-4.69799665734171E-3</v>
      </c>
      <c r="AT233">
        <v>-1.5312850475311199E-2</v>
      </c>
      <c r="AU233">
        <v>-9.2533985152840597E-3</v>
      </c>
      <c r="AV233">
        <v>5.5440631695091698E-3</v>
      </c>
      <c r="AW233">
        <v>1.96091514080762E-2</v>
      </c>
      <c r="AX233">
        <v>3.1877003610134097E-2</v>
      </c>
      <c r="AY233">
        <v>3.8878928869962602E-2</v>
      </c>
      <c r="AZ233">
        <v>0.11305483430624</v>
      </c>
      <c r="BA233">
        <v>9.1646328568458502E-2</v>
      </c>
      <c r="BB233">
        <v>4.0453340858220999E-2</v>
      </c>
      <c r="BC233">
        <v>-4.5145269483327803E-2</v>
      </c>
      <c r="BD233">
        <v>-1.96847859770059E-2</v>
      </c>
      <c r="BE233">
        <v>-6.7344740964472198E-3</v>
      </c>
      <c r="BF233">
        <v>-5.9641939587891102E-3</v>
      </c>
      <c r="BG233">
        <v>1.09757296741008E-2</v>
      </c>
      <c r="BH233">
        <v>-4.3426564661785901E-4</v>
      </c>
      <c r="BI233">
        <v>5.00355008989572E-3</v>
      </c>
      <c r="BJ233">
        <v>6.2540480867028202E-3</v>
      </c>
      <c r="BK233">
        <v>4.3987818062305398E-3</v>
      </c>
      <c r="BL233">
        <v>3.614978864789E-3</v>
      </c>
      <c r="BM233">
        <v>4.9886335618793904E-3</v>
      </c>
      <c r="BN233">
        <v>6.1768107116222304E-3</v>
      </c>
      <c r="BO233">
        <v>-1.2567230733111501E-3</v>
      </c>
      <c r="BP233">
        <v>-5.4845359409227902E-4</v>
      </c>
      <c r="BQ233">
        <v>3.91056481748819E-3</v>
      </c>
      <c r="BR233">
        <v>-5.6549413129687301E-3</v>
      </c>
      <c r="BS233">
        <v>1.4925417490303499E-3</v>
      </c>
      <c r="BT233">
        <v>1.7614515498280501E-2</v>
      </c>
      <c r="BU233">
        <v>3.28153073787689E-2</v>
      </c>
      <c r="BV233">
        <v>4.5934177935123402E-2</v>
      </c>
      <c r="BW233">
        <v>5.3652103990316301E-2</v>
      </c>
      <c r="BX233">
        <v>0.12756720185279799</v>
      </c>
      <c r="BY233">
        <v>0.105450123548507</v>
      </c>
      <c r="BZ233">
        <v>5.3130317479371997E-2</v>
      </c>
      <c r="CA233">
        <v>-3.28649431467056E-2</v>
      </c>
      <c r="CB233">
        <v>-8.2835936918854696E-3</v>
      </c>
      <c r="CC233">
        <v>3.5277174320071901E-3</v>
      </c>
      <c r="CD233">
        <v>3.2394758891314199E-3</v>
      </c>
      <c r="CE233">
        <v>2.0600587129592798E-2</v>
      </c>
      <c r="CF233">
        <v>8.8990163058042492E-3</v>
      </c>
      <c r="CG233">
        <v>1.33256912231445E-2</v>
      </c>
      <c r="CH233">
        <v>1.3739249669015401E-2</v>
      </c>
      <c r="CI233">
        <v>1.07451044023036E-2</v>
      </c>
      <c r="CJ233">
        <v>9.2454049736261298E-3</v>
      </c>
      <c r="CK233">
        <v>1.04684717953205E-2</v>
      </c>
      <c r="CL233">
        <v>1.18557093665003E-2</v>
      </c>
      <c r="CM233">
        <v>5.1917931996285898E-3</v>
      </c>
      <c r="CN233">
        <v>6.8977293558418699E-3</v>
      </c>
      <c r="CO233">
        <v>1.2519126757979299E-2</v>
      </c>
      <c r="CP233">
        <v>4.0029673837125301E-3</v>
      </c>
      <c r="CQ233">
        <v>1.2238482013344701E-2</v>
      </c>
      <c r="CR233">
        <v>2.9684968292713099E-2</v>
      </c>
      <c r="CS233">
        <v>4.6021461486816399E-2</v>
      </c>
      <c r="CT233">
        <v>5.99913522601127E-2</v>
      </c>
      <c r="CU233">
        <v>6.8425282835960305E-2</v>
      </c>
      <c r="CV233">
        <v>0.142079561948776</v>
      </c>
      <c r="CW233">
        <v>0.119253918528556</v>
      </c>
      <c r="CX233">
        <v>6.5807297825813196E-2</v>
      </c>
      <c r="CY233">
        <v>-2.0584616810083299E-2</v>
      </c>
      <c r="CZ233">
        <v>3.1175981275737199E-3</v>
      </c>
      <c r="DA233">
        <v>1.3789908960461599E-2</v>
      </c>
      <c r="DB233">
        <v>1.24431457370519E-2</v>
      </c>
      <c r="DC233">
        <v>5.8514978736638997E-3</v>
      </c>
      <c r="DD233">
        <v>5.6742327287793099E-3</v>
      </c>
      <c r="DE233">
        <v>5.0595025531947604E-3</v>
      </c>
      <c r="DF233">
        <v>4.5506795868277498E-3</v>
      </c>
      <c r="DG233">
        <v>3.8582903798669499E-3</v>
      </c>
      <c r="DH233">
        <v>3.4230560995638301E-3</v>
      </c>
      <c r="DI233">
        <v>3.33150499500334E-3</v>
      </c>
      <c r="DJ233">
        <v>3.4525252413004602E-3</v>
      </c>
      <c r="DK233">
        <v>3.9204196073114803E-3</v>
      </c>
      <c r="DL233">
        <v>4.5269578695297198E-3</v>
      </c>
      <c r="DM233">
        <v>5.2336337976157596E-3</v>
      </c>
      <c r="DN233">
        <v>5.8715916238725099E-3</v>
      </c>
      <c r="DO233">
        <v>6.5330676734447401E-3</v>
      </c>
      <c r="DP233">
        <v>7.3383138515055102E-3</v>
      </c>
      <c r="DQ233">
        <v>8.0287726595997793E-3</v>
      </c>
      <c r="DR233">
        <v>8.5461549460887892E-3</v>
      </c>
      <c r="DS233">
        <v>8.9814532548189094E-3</v>
      </c>
      <c r="DT233">
        <v>8.8228909298777494E-3</v>
      </c>
      <c r="DU233">
        <v>8.3921123296022398E-3</v>
      </c>
      <c r="DV233">
        <v>7.70705472677946E-3</v>
      </c>
      <c r="DW233">
        <v>7.46590876951813E-3</v>
      </c>
      <c r="DX233">
        <v>6.9314325228333404E-3</v>
      </c>
      <c r="DY233">
        <v>6.23896950855851E-3</v>
      </c>
      <c r="DZ233">
        <v>5.5954339914023798E-3</v>
      </c>
      <c r="EA233">
        <v>67.333511352539006</v>
      </c>
      <c r="EB233">
        <v>65.982704162597599</v>
      </c>
      <c r="EC233">
        <v>64.558670043945298</v>
      </c>
      <c r="ED233">
        <v>63.504791259765597</v>
      </c>
      <c r="EE233">
        <v>62.848251342773402</v>
      </c>
      <c r="EF233">
        <v>61.678329467773402</v>
      </c>
      <c r="EG233">
        <v>61.4923286437988</v>
      </c>
      <c r="EH233">
        <v>64.004386901855398</v>
      </c>
      <c r="EI233">
        <v>70.130844116210895</v>
      </c>
      <c r="EJ233">
        <v>75.113426208495994</v>
      </c>
      <c r="EK233">
        <v>81.302497863769503</v>
      </c>
      <c r="EL233">
        <v>85.869712829589801</v>
      </c>
      <c r="EM233">
        <v>89.766876220703097</v>
      </c>
      <c r="EN233">
        <v>92.480758666992102</v>
      </c>
      <c r="EO233">
        <v>94.499908447265597</v>
      </c>
      <c r="EP233">
        <v>95.676780700683494</v>
      </c>
      <c r="EQ233">
        <v>95.739273071289006</v>
      </c>
      <c r="ER233">
        <v>94.287673950195298</v>
      </c>
      <c r="ES233">
        <v>90.045860290527301</v>
      </c>
      <c r="ET233">
        <v>84.2276611328125</v>
      </c>
      <c r="EU233">
        <v>81.075462341308494</v>
      </c>
      <c r="EV233">
        <v>78.880828857421804</v>
      </c>
      <c r="EW233">
        <v>75.639213562011705</v>
      </c>
      <c r="EX233">
        <v>74.504234313964801</v>
      </c>
      <c r="EY233">
        <v>6.6931121051311396E-2</v>
      </c>
      <c r="EZ233">
        <v>4.8035825602710204E-3</v>
      </c>
      <c r="FA233">
        <v>4.8035825602710204E-3</v>
      </c>
      <c r="FB233">
        <v>0</v>
      </c>
      <c r="FC233">
        <v>0</v>
      </c>
    </row>
    <row r="234" spans="1:159" x14ac:dyDescent="0.25">
      <c r="A234" t="s">
        <v>40</v>
      </c>
      <c r="B234" t="s">
        <v>41</v>
      </c>
      <c r="C234" t="s">
        <v>77</v>
      </c>
      <c r="D234" s="3">
        <v>45559</v>
      </c>
      <c r="E234" s="25">
        <v>19</v>
      </c>
      <c r="F234" s="25">
        <v>20</v>
      </c>
      <c r="G234" s="25">
        <v>19</v>
      </c>
      <c r="H234" s="25">
        <v>20</v>
      </c>
      <c r="I234">
        <v>5344</v>
      </c>
      <c r="J234">
        <v>34367</v>
      </c>
      <c r="FB234">
        <v>0</v>
      </c>
      <c r="FC234">
        <v>0</v>
      </c>
    </row>
    <row r="235" spans="1:159" x14ac:dyDescent="0.25">
      <c r="A235" t="s">
        <v>40</v>
      </c>
      <c r="B235" t="s">
        <v>41</v>
      </c>
      <c r="C235" t="s">
        <v>77</v>
      </c>
      <c r="D235" s="3">
        <v>45566</v>
      </c>
      <c r="E235" s="25">
        <v>17</v>
      </c>
      <c r="F235" s="25">
        <v>20</v>
      </c>
      <c r="G235" s="25">
        <v>19</v>
      </c>
      <c r="H235" s="25">
        <v>17</v>
      </c>
      <c r="I235">
        <v>13939</v>
      </c>
      <c r="J235">
        <v>34321</v>
      </c>
      <c r="FB235">
        <v>0</v>
      </c>
      <c r="FC235">
        <v>0</v>
      </c>
    </row>
    <row r="236" spans="1:159" x14ac:dyDescent="0.25">
      <c r="A236" t="s">
        <v>40</v>
      </c>
      <c r="B236" t="s">
        <v>41</v>
      </c>
      <c r="C236" t="s">
        <v>77</v>
      </c>
      <c r="D236" s="3">
        <v>45567</v>
      </c>
      <c r="E236" s="25">
        <v>18</v>
      </c>
      <c r="F236" s="25">
        <v>20</v>
      </c>
      <c r="G236" s="25">
        <v>18</v>
      </c>
      <c r="H236" s="25">
        <v>20</v>
      </c>
      <c r="I236">
        <v>30417</v>
      </c>
      <c r="J236">
        <v>34312</v>
      </c>
      <c r="K236">
        <v>0.77773636579513505</v>
      </c>
      <c r="L236">
        <v>0.68124073743820102</v>
      </c>
      <c r="M236">
        <v>0.61046963930130005</v>
      </c>
      <c r="N236">
        <v>0.56218832731246904</v>
      </c>
      <c r="O236">
        <v>0.53784984350204401</v>
      </c>
      <c r="P236">
        <v>0.54297417402267401</v>
      </c>
      <c r="Q236">
        <v>0.57946169376373202</v>
      </c>
      <c r="R236">
        <v>0.62576639652252097</v>
      </c>
      <c r="S236">
        <v>0.63950037956237704</v>
      </c>
      <c r="T236">
        <v>0.69485920667648304</v>
      </c>
      <c r="U236">
        <v>0.78388988971710205</v>
      </c>
      <c r="V236">
        <v>0.92898374795913596</v>
      </c>
      <c r="W236">
        <v>1.1503666639328001</v>
      </c>
      <c r="X236">
        <v>1.43835008144378</v>
      </c>
      <c r="Y236">
        <v>1.7796539068221999</v>
      </c>
      <c r="Z236">
        <v>2.0923194885253902</v>
      </c>
      <c r="AA236">
        <v>2.2864732742309499</v>
      </c>
      <c r="AB236">
        <v>2.34113144874572</v>
      </c>
      <c r="AC236">
        <v>2.1735582351684499</v>
      </c>
      <c r="AD236">
        <v>1.9312334060668901</v>
      </c>
      <c r="AE236">
        <v>1.6866809129714899</v>
      </c>
      <c r="AF236">
        <v>1.4539505243301301</v>
      </c>
      <c r="AG236">
        <v>1.1898983716964699</v>
      </c>
      <c r="AH236">
        <v>0.94828063249588002</v>
      </c>
      <c r="AI236">
        <v>-2.2978000924922499E-4</v>
      </c>
      <c r="AJ236">
        <v>-7.2289444506168296E-3</v>
      </c>
      <c r="AK236">
        <v>-1.0599460452794999E-2</v>
      </c>
      <c r="AL236">
        <v>-5.7012513279914804E-3</v>
      </c>
      <c r="AM236">
        <v>-6.9942272966727604E-4</v>
      </c>
      <c r="AN236">
        <v>-2.6678154245018898E-3</v>
      </c>
      <c r="AO236">
        <v>-2.6337548624724102E-3</v>
      </c>
      <c r="AP236">
        <v>-2.2589121945202299E-3</v>
      </c>
      <c r="AQ236">
        <v>-5.9081120416522E-3</v>
      </c>
      <c r="AR236">
        <v>-2.0831425208598302E-3</v>
      </c>
      <c r="AS236">
        <v>-2.3198467679321701E-3</v>
      </c>
      <c r="AT236">
        <v>3.4665958955883902E-3</v>
      </c>
      <c r="AU236">
        <v>4.0260613895952702E-3</v>
      </c>
      <c r="AV236">
        <v>1.1315967887639901E-2</v>
      </c>
      <c r="AW236">
        <v>2.2992955520748998E-2</v>
      </c>
      <c r="AX236">
        <v>1.3672068715095499E-2</v>
      </c>
      <c r="AY236">
        <v>1.18346074596047E-2</v>
      </c>
      <c r="AZ236">
        <v>0.14039021730422899</v>
      </c>
      <c r="BA236">
        <v>0.123681798577308</v>
      </c>
      <c r="BB236">
        <v>6.5075010061263996E-2</v>
      </c>
      <c r="BC236">
        <v>-7.9580456018447807E-2</v>
      </c>
      <c r="BD236">
        <v>-3.9492178708314798E-2</v>
      </c>
      <c r="BE236">
        <v>-5.4782144725322697E-3</v>
      </c>
      <c r="BF236">
        <v>-5.6233857758343202E-3</v>
      </c>
      <c r="BG236">
        <v>9.4340173527598294E-3</v>
      </c>
      <c r="BH236">
        <v>2.0355370361357901E-3</v>
      </c>
      <c r="BI236">
        <v>-2.1016239188611499E-3</v>
      </c>
      <c r="BJ236">
        <v>1.87835143879055E-3</v>
      </c>
      <c r="BK236">
        <v>5.8484803885221403E-3</v>
      </c>
      <c r="BL236">
        <v>3.0529887881129902E-3</v>
      </c>
      <c r="BM236">
        <v>2.75621865876019E-3</v>
      </c>
      <c r="BN236">
        <v>3.4942899364978001E-3</v>
      </c>
      <c r="BO236">
        <v>4.2593336547724903E-4</v>
      </c>
      <c r="BP236">
        <v>5.4971650242805403E-3</v>
      </c>
      <c r="BQ236">
        <v>6.4724725671112503E-3</v>
      </c>
      <c r="BR236">
        <v>1.3646244071424E-2</v>
      </c>
      <c r="BS236">
        <v>1.58768743276596E-2</v>
      </c>
      <c r="BT236">
        <v>2.47572138905525E-2</v>
      </c>
      <c r="BU236">
        <v>3.7751119583845097E-2</v>
      </c>
      <c r="BV236">
        <v>2.9106227681040701E-2</v>
      </c>
      <c r="BW236">
        <v>2.7415717020630798E-2</v>
      </c>
      <c r="BX236">
        <v>0.15540978312492301</v>
      </c>
      <c r="BY236">
        <v>0.138004541397094</v>
      </c>
      <c r="BZ236">
        <v>7.8594937920570304E-2</v>
      </c>
      <c r="CA236">
        <v>-6.6414959728717804E-2</v>
      </c>
      <c r="CB236">
        <v>-2.74305418133735E-2</v>
      </c>
      <c r="CC236">
        <v>5.4800012148916704E-3</v>
      </c>
      <c r="CD236">
        <v>3.9955931715667196E-3</v>
      </c>
      <c r="CE236">
        <v>1.9097814336419099E-2</v>
      </c>
      <c r="CF236">
        <v>1.13000180572271E-2</v>
      </c>
      <c r="CG236">
        <v>6.3962126150727203E-3</v>
      </c>
      <c r="CH236">
        <v>9.4579542055725999E-3</v>
      </c>
      <c r="CI236">
        <v>1.2396383099257899E-2</v>
      </c>
      <c r="CJ236">
        <v>8.7737934663891706E-3</v>
      </c>
      <c r="CK236">
        <v>8.1461919471621496E-3</v>
      </c>
      <c r="CL236">
        <v>9.2474920675158501E-3</v>
      </c>
      <c r="CM236">
        <v>6.7599788308143598E-3</v>
      </c>
      <c r="CN236">
        <v>1.30774723365902E-2</v>
      </c>
      <c r="CO236">
        <v>1.52647914364933E-2</v>
      </c>
      <c r="CP236">
        <v>2.3825891315937001E-2</v>
      </c>
      <c r="CQ236">
        <v>2.77276877313852E-2</v>
      </c>
      <c r="CR236">
        <v>3.8198459893465E-2</v>
      </c>
      <c r="CS236">
        <v>5.2509281784296001E-2</v>
      </c>
      <c r="CT236">
        <v>4.4540386646986001E-2</v>
      </c>
      <c r="CU236">
        <v>4.2996827512979501E-2</v>
      </c>
      <c r="CV236">
        <v>0.17042934894561701</v>
      </c>
      <c r="CW236">
        <v>0.15232728421687999</v>
      </c>
      <c r="CX236">
        <v>9.2114865779876695E-2</v>
      </c>
      <c r="CY236">
        <v>-5.3249463438987697E-2</v>
      </c>
      <c r="CZ236">
        <v>-1.53689067810773E-2</v>
      </c>
      <c r="DA236">
        <v>1.6438215970993E-2</v>
      </c>
      <c r="DB236">
        <v>1.3614571653306399E-2</v>
      </c>
      <c r="DC236">
        <v>5.8751716278493396E-3</v>
      </c>
      <c r="DD236">
        <v>5.6324047036468896E-3</v>
      </c>
      <c r="DE236">
        <v>5.1663178019225502E-3</v>
      </c>
      <c r="DF236">
        <v>4.6080714091658497E-3</v>
      </c>
      <c r="DG236">
        <v>3.9808424189686697E-3</v>
      </c>
      <c r="DH236">
        <v>3.47800203599035E-3</v>
      </c>
      <c r="DI236">
        <v>3.27687128446996E-3</v>
      </c>
      <c r="DJ236">
        <v>3.4976985771209002E-3</v>
      </c>
      <c r="DK236">
        <v>3.8508262950927002E-3</v>
      </c>
      <c r="DL236">
        <v>4.6084998175501797E-3</v>
      </c>
      <c r="DM236">
        <v>5.3453505970537602E-3</v>
      </c>
      <c r="DN236">
        <v>6.1887865886092099E-3</v>
      </c>
      <c r="DO236">
        <v>7.2047826834022903E-3</v>
      </c>
      <c r="DP236">
        <v>8.1716971471905708E-3</v>
      </c>
      <c r="DQ236">
        <v>8.9723262935876794E-3</v>
      </c>
      <c r="DR236">
        <v>9.3833021819591505E-3</v>
      </c>
      <c r="DS236">
        <v>9.4726420938968606E-3</v>
      </c>
      <c r="DT236">
        <v>9.1312471777200595E-3</v>
      </c>
      <c r="DU236">
        <v>8.7076080963015504E-3</v>
      </c>
      <c r="DV236">
        <v>8.2195317372679693E-3</v>
      </c>
      <c r="DW236">
        <v>8.0040534958243301E-3</v>
      </c>
      <c r="DX236">
        <v>7.3329536244273099E-3</v>
      </c>
      <c r="DY236">
        <v>6.6621219739317799E-3</v>
      </c>
      <c r="DZ236">
        <v>5.8479239232838102E-3</v>
      </c>
      <c r="EA236">
        <v>73.526252746582003</v>
      </c>
      <c r="EB236">
        <v>72.376190185546804</v>
      </c>
      <c r="EC236">
        <v>71.222885131835895</v>
      </c>
      <c r="ED236">
        <v>70.158088684082003</v>
      </c>
      <c r="EE236">
        <v>69.360984802245994</v>
      </c>
      <c r="EF236">
        <v>67.720726013183494</v>
      </c>
      <c r="EG236">
        <v>67.602821350097599</v>
      </c>
      <c r="EH236">
        <v>69.755821228027301</v>
      </c>
      <c r="EI236">
        <v>74.892395019531193</v>
      </c>
      <c r="EJ236">
        <v>81.478477478027301</v>
      </c>
      <c r="EK236">
        <v>87.265907287597599</v>
      </c>
      <c r="EL236">
        <v>91.948791503906193</v>
      </c>
      <c r="EM236">
        <v>95.510948181152301</v>
      </c>
      <c r="EN236">
        <v>98.858375549316406</v>
      </c>
      <c r="EO236">
        <v>100.13864898681599</v>
      </c>
      <c r="EP236">
        <v>101.48699188232401</v>
      </c>
      <c r="EQ236">
        <v>100.939682006835</v>
      </c>
      <c r="ER236">
        <v>98.330421447753906</v>
      </c>
      <c r="ES236">
        <v>92.278236389160099</v>
      </c>
      <c r="ET236">
        <v>87.681411743164006</v>
      </c>
      <c r="EU236">
        <v>83.524215698242102</v>
      </c>
      <c r="EV236">
        <v>80.540496826171804</v>
      </c>
      <c r="EW236">
        <v>78.330390930175696</v>
      </c>
      <c r="EX236">
        <v>75.767997741699205</v>
      </c>
      <c r="EY236">
        <v>7.1512132883071802E-2</v>
      </c>
      <c r="EZ236">
        <v>5.0195483490824604E-3</v>
      </c>
      <c r="FA236">
        <v>5.0195483490824604E-3</v>
      </c>
      <c r="FB236">
        <v>0</v>
      </c>
      <c r="FC236">
        <v>0</v>
      </c>
    </row>
    <row r="237" spans="1:159" x14ac:dyDescent="0.25">
      <c r="A237" t="s">
        <v>40</v>
      </c>
      <c r="B237" t="s">
        <v>41</v>
      </c>
      <c r="C237" t="s">
        <v>77</v>
      </c>
      <c r="D237" s="3">
        <v>45568</v>
      </c>
      <c r="E237" s="25">
        <v>17</v>
      </c>
      <c r="F237" s="25">
        <v>18</v>
      </c>
      <c r="G237" s="25">
        <v>17</v>
      </c>
      <c r="H237" s="25">
        <v>18</v>
      </c>
      <c r="I237">
        <v>5337</v>
      </c>
      <c r="J237">
        <v>34305</v>
      </c>
      <c r="FB237">
        <v>0</v>
      </c>
      <c r="FC237">
        <v>0</v>
      </c>
    </row>
    <row r="238" spans="1:159" x14ac:dyDescent="0.25">
      <c r="A238" t="s">
        <v>40</v>
      </c>
      <c r="B238" t="s">
        <v>41</v>
      </c>
      <c r="C238" t="s">
        <v>77</v>
      </c>
      <c r="D238" s="3">
        <v>45570</v>
      </c>
      <c r="E238" s="25">
        <v>17</v>
      </c>
      <c r="F238" s="25">
        <v>20</v>
      </c>
      <c r="G238" s="25">
        <v>19</v>
      </c>
      <c r="H238" s="25">
        <v>18</v>
      </c>
      <c r="I238">
        <v>3360</v>
      </c>
      <c r="J238">
        <v>34298</v>
      </c>
      <c r="AL238" s="20"/>
      <c r="FB238">
        <v>0</v>
      </c>
      <c r="FC238">
        <v>0</v>
      </c>
    </row>
    <row r="239" spans="1:159" x14ac:dyDescent="0.25">
      <c r="A239" t="s">
        <v>40</v>
      </c>
      <c r="B239" t="s">
        <v>41</v>
      </c>
      <c r="C239" t="s">
        <v>77</v>
      </c>
      <c r="D239" s="3">
        <v>45571</v>
      </c>
      <c r="E239" s="25">
        <v>17</v>
      </c>
      <c r="F239" s="25">
        <v>20</v>
      </c>
      <c r="G239" s="25">
        <v>19</v>
      </c>
      <c r="H239" s="25">
        <v>18</v>
      </c>
      <c r="I239">
        <v>3360</v>
      </c>
      <c r="J239">
        <v>34298</v>
      </c>
      <c r="FB239">
        <v>0</v>
      </c>
      <c r="FC239">
        <v>0</v>
      </c>
    </row>
    <row r="240" spans="1:159" x14ac:dyDescent="0.25">
      <c r="A240" t="s">
        <v>40</v>
      </c>
      <c r="B240" t="s">
        <v>41</v>
      </c>
      <c r="C240" t="s">
        <v>84</v>
      </c>
      <c r="D240" s="3">
        <v>45475</v>
      </c>
      <c r="E240" s="25">
        <v>17</v>
      </c>
      <c r="F240" s="25">
        <v>20</v>
      </c>
      <c r="G240" s="25">
        <v>19</v>
      </c>
      <c r="H240" s="25">
        <v>18</v>
      </c>
      <c r="I240">
        <v>751</v>
      </c>
      <c r="J240">
        <v>2576</v>
      </c>
      <c r="FB240">
        <v>0</v>
      </c>
      <c r="FC240">
        <v>0</v>
      </c>
    </row>
    <row r="241" spans="1:159" x14ac:dyDescent="0.25">
      <c r="A241" t="s">
        <v>40</v>
      </c>
      <c r="B241" t="s">
        <v>41</v>
      </c>
      <c r="C241" t="s">
        <v>84</v>
      </c>
      <c r="D241" s="3">
        <v>45476</v>
      </c>
      <c r="E241" s="25">
        <v>17</v>
      </c>
      <c r="F241" s="25">
        <v>20</v>
      </c>
      <c r="G241" s="25">
        <v>19</v>
      </c>
      <c r="H241" s="25">
        <v>18</v>
      </c>
      <c r="I241">
        <v>962</v>
      </c>
      <c r="J241">
        <v>2576</v>
      </c>
      <c r="BH241" s="20"/>
      <c r="FB241">
        <v>0</v>
      </c>
      <c r="FC241">
        <v>0</v>
      </c>
    </row>
    <row r="242" spans="1:159" x14ac:dyDescent="0.25">
      <c r="A242" t="s">
        <v>40</v>
      </c>
      <c r="B242" t="s">
        <v>41</v>
      </c>
      <c r="C242" t="s">
        <v>84</v>
      </c>
      <c r="D242" s="3">
        <v>45478</v>
      </c>
      <c r="E242" s="25">
        <v>17</v>
      </c>
      <c r="F242" s="25">
        <v>20</v>
      </c>
      <c r="G242" s="25">
        <v>19</v>
      </c>
      <c r="H242" s="25">
        <v>18</v>
      </c>
      <c r="I242">
        <v>1691</v>
      </c>
      <c r="J242">
        <v>2755</v>
      </c>
      <c r="FB242">
        <v>0</v>
      </c>
      <c r="FC242">
        <v>0</v>
      </c>
    </row>
    <row r="243" spans="1:159" x14ac:dyDescent="0.25">
      <c r="A243" t="s">
        <v>40</v>
      </c>
      <c r="B243" t="s">
        <v>41</v>
      </c>
      <c r="C243" t="s">
        <v>84</v>
      </c>
      <c r="D243" s="3">
        <v>45479</v>
      </c>
      <c r="E243" s="25">
        <v>17</v>
      </c>
      <c r="F243" s="25">
        <v>20</v>
      </c>
      <c r="G243" s="25">
        <v>19</v>
      </c>
      <c r="H243" s="25">
        <v>18</v>
      </c>
      <c r="I243">
        <v>1574</v>
      </c>
      <c r="J243">
        <v>2560</v>
      </c>
      <c r="FB243">
        <v>0</v>
      </c>
      <c r="FC243">
        <v>0</v>
      </c>
    </row>
    <row r="244" spans="1:159" x14ac:dyDescent="0.25">
      <c r="A244" t="s">
        <v>40</v>
      </c>
      <c r="B244" t="s">
        <v>41</v>
      </c>
      <c r="C244" t="s">
        <v>84</v>
      </c>
      <c r="D244" s="3">
        <v>45484</v>
      </c>
      <c r="E244" s="25">
        <v>17</v>
      </c>
      <c r="F244" s="25">
        <v>20</v>
      </c>
      <c r="G244" s="25">
        <v>19</v>
      </c>
      <c r="H244" s="25">
        <v>18</v>
      </c>
      <c r="I244">
        <v>1572</v>
      </c>
      <c r="J244">
        <v>2555</v>
      </c>
      <c r="FB244">
        <v>0</v>
      </c>
      <c r="FC244">
        <v>0</v>
      </c>
    </row>
    <row r="245" spans="1:159" x14ac:dyDescent="0.25">
      <c r="A245" t="s">
        <v>40</v>
      </c>
      <c r="B245" t="s">
        <v>41</v>
      </c>
      <c r="C245" t="s">
        <v>84</v>
      </c>
      <c r="D245" s="3">
        <v>45485</v>
      </c>
      <c r="F245" s="25"/>
      <c r="G245" s="25"/>
      <c r="H245" s="25"/>
      <c r="FB245">
        <v>0</v>
      </c>
      <c r="FC245">
        <v>1</v>
      </c>
    </row>
    <row r="246" spans="1:159" x14ac:dyDescent="0.25">
      <c r="A246" t="s">
        <v>40</v>
      </c>
      <c r="B246" t="s">
        <v>41</v>
      </c>
      <c r="C246" t="s">
        <v>84</v>
      </c>
      <c r="D246" s="3">
        <v>45496</v>
      </c>
      <c r="E246" s="25">
        <v>16</v>
      </c>
      <c r="F246" s="25">
        <v>19</v>
      </c>
      <c r="G246" s="25">
        <v>18</v>
      </c>
      <c r="H246" s="25">
        <v>17</v>
      </c>
      <c r="I246">
        <v>968</v>
      </c>
      <c r="J246">
        <v>2541</v>
      </c>
      <c r="FB246">
        <v>0</v>
      </c>
      <c r="FC246">
        <v>0</v>
      </c>
    </row>
    <row r="247" spans="1:159" x14ac:dyDescent="0.25">
      <c r="A247" t="s">
        <v>40</v>
      </c>
      <c r="B247" t="s">
        <v>41</v>
      </c>
      <c r="C247" t="s">
        <v>84</v>
      </c>
      <c r="D247" s="3">
        <v>45539</v>
      </c>
      <c r="E247" s="25">
        <v>19</v>
      </c>
      <c r="F247" s="25">
        <v>20</v>
      </c>
      <c r="G247" s="25">
        <v>19</v>
      </c>
      <c r="H247" s="25">
        <v>20</v>
      </c>
      <c r="I247">
        <v>47</v>
      </c>
      <c r="J247">
        <v>2482</v>
      </c>
      <c r="FB247">
        <v>1</v>
      </c>
      <c r="FC247">
        <v>0</v>
      </c>
    </row>
    <row r="248" spans="1:159" x14ac:dyDescent="0.25">
      <c r="A248" t="s">
        <v>40</v>
      </c>
      <c r="B248" t="s">
        <v>41</v>
      </c>
      <c r="C248" t="s">
        <v>84</v>
      </c>
      <c r="D248" s="3">
        <v>45540</v>
      </c>
      <c r="E248" s="25">
        <v>17</v>
      </c>
      <c r="F248" s="25">
        <v>20</v>
      </c>
      <c r="G248" s="25">
        <v>19</v>
      </c>
      <c r="H248" s="25">
        <v>18</v>
      </c>
      <c r="I248">
        <v>1313</v>
      </c>
      <c r="J248">
        <v>2482</v>
      </c>
      <c r="FB248">
        <v>0</v>
      </c>
      <c r="FC248">
        <v>0</v>
      </c>
    </row>
    <row r="249" spans="1:159" x14ac:dyDescent="0.25">
      <c r="A249" t="s">
        <v>40</v>
      </c>
      <c r="B249" t="s">
        <v>41</v>
      </c>
      <c r="C249" t="s">
        <v>84</v>
      </c>
      <c r="D249" s="3">
        <v>45541</v>
      </c>
      <c r="E249" s="25">
        <v>17</v>
      </c>
      <c r="F249" s="25">
        <v>18</v>
      </c>
      <c r="G249" s="25">
        <v>17</v>
      </c>
      <c r="H249" s="25">
        <v>18</v>
      </c>
      <c r="I249">
        <v>87</v>
      </c>
      <c r="J249">
        <v>2673</v>
      </c>
      <c r="FB249">
        <v>1</v>
      </c>
      <c r="FC249">
        <v>0</v>
      </c>
    </row>
    <row r="250" spans="1:159" x14ac:dyDescent="0.25">
      <c r="A250" t="s">
        <v>40</v>
      </c>
      <c r="B250" t="s">
        <v>41</v>
      </c>
      <c r="C250" t="s">
        <v>84</v>
      </c>
      <c r="D250" s="3">
        <v>45558</v>
      </c>
      <c r="E250" s="25">
        <v>18</v>
      </c>
      <c r="F250" s="25">
        <v>20</v>
      </c>
      <c r="G250" s="25">
        <v>18</v>
      </c>
      <c r="H250" s="25">
        <v>20</v>
      </c>
      <c r="I250">
        <v>2350</v>
      </c>
      <c r="J250">
        <v>2661</v>
      </c>
      <c r="K250">
        <v>0.54296392202377297</v>
      </c>
      <c r="L250">
        <v>0.47939056158065702</v>
      </c>
      <c r="M250">
        <v>0.43174439668655301</v>
      </c>
      <c r="N250">
        <v>0.39631992578506398</v>
      </c>
      <c r="O250">
        <v>0.376499474048614</v>
      </c>
      <c r="P250">
        <v>0.38547787070274298</v>
      </c>
      <c r="Q250">
        <v>0.41397249698638899</v>
      </c>
      <c r="R250">
        <v>0.43846789002418501</v>
      </c>
      <c r="S250">
        <v>0.41798377037048301</v>
      </c>
      <c r="T250">
        <v>0.42405244708061202</v>
      </c>
      <c r="U250">
        <v>0.44933548569679199</v>
      </c>
      <c r="V250">
        <v>0.49154445528983998</v>
      </c>
      <c r="W250">
        <v>0.56151366233825595</v>
      </c>
      <c r="X250">
        <v>0.70405107736587502</v>
      </c>
      <c r="Y250">
        <v>0.87179797887802102</v>
      </c>
      <c r="Z250">
        <v>1.0550068616867001</v>
      </c>
      <c r="AA250">
        <v>1.22869443893432</v>
      </c>
      <c r="AB250">
        <v>1.3616708517074501</v>
      </c>
      <c r="AC250">
        <v>1.3926626443862899</v>
      </c>
      <c r="AD250">
        <v>1.2347149848937899</v>
      </c>
      <c r="AE250">
        <v>1.1412434577941799</v>
      </c>
      <c r="AF250">
        <v>1.0172994136810301</v>
      </c>
      <c r="AG250">
        <v>0.85943466424942005</v>
      </c>
      <c r="AH250">
        <v>0.68947738409042303</v>
      </c>
      <c r="AI250">
        <v>-2.9267219826579E-2</v>
      </c>
      <c r="AJ250">
        <v>-2.7051180601119901E-2</v>
      </c>
      <c r="AK250">
        <v>-1.7001720145344699E-2</v>
      </c>
      <c r="AL250">
        <v>-1.88126005232334E-2</v>
      </c>
      <c r="AM250">
        <v>-1.93957034498453E-2</v>
      </c>
      <c r="AN250">
        <v>-1.10088400542736E-2</v>
      </c>
      <c r="AO250" s="20">
        <v>-1.1144671589136099E-2</v>
      </c>
      <c r="AP250">
        <v>-2.38382630050182E-2</v>
      </c>
      <c r="AQ250">
        <v>-2.8321404010057401E-2</v>
      </c>
      <c r="AR250">
        <v>-3.9537847042083699E-2</v>
      </c>
      <c r="AS250">
        <v>-5.5562384426593697E-2</v>
      </c>
      <c r="AT250">
        <v>-5.1147982478141701E-2</v>
      </c>
      <c r="AU250">
        <v>-5.46079576015472E-2</v>
      </c>
      <c r="AV250">
        <v>-1.3079222291707901E-2</v>
      </c>
      <c r="AW250">
        <v>1.9130213186144801E-2</v>
      </c>
      <c r="AX250">
        <v>3.10718435794115E-2</v>
      </c>
      <c r="AY250">
        <v>3.5988569259643499E-2</v>
      </c>
      <c r="AZ250">
        <v>9.7657434642314897E-2</v>
      </c>
      <c r="BA250">
        <v>0.105782851576805</v>
      </c>
      <c r="BB250">
        <v>2.68479976803064E-2</v>
      </c>
      <c r="BC250">
        <v>-2.8181802481412801E-2</v>
      </c>
      <c r="BD250">
        <v>5.2957753650844002E-3</v>
      </c>
      <c r="BE250">
        <v>-5.09455800056457E-3</v>
      </c>
      <c r="BF250">
        <v>-4.1535671800374901E-2</v>
      </c>
      <c r="BG250">
        <v>4.1411421261727801E-3</v>
      </c>
      <c r="BH250">
        <v>4.9698520451784099E-3</v>
      </c>
      <c r="BI250">
        <v>1.05927046388387E-2</v>
      </c>
      <c r="BJ250">
        <v>5.6131100282073004E-3</v>
      </c>
      <c r="BK250">
        <v>-5.3823407506570198E-4</v>
      </c>
      <c r="BL250">
        <v>6.0492157936096096E-3</v>
      </c>
      <c r="BM250">
        <v>4.1108978912234298E-3</v>
      </c>
      <c r="BN250">
        <v>-6.3636000268161201E-3</v>
      </c>
      <c r="BO250">
        <v>-9.1037508100271208E-3</v>
      </c>
      <c r="BP250">
        <v>-1.7368178814649499E-2</v>
      </c>
      <c r="BQ250">
        <v>-3.0683070421218799E-2</v>
      </c>
      <c r="BR250">
        <v>-2.3729221895337101E-2</v>
      </c>
      <c r="BS250">
        <v>-2.3883597925305301E-2</v>
      </c>
      <c r="BT250">
        <v>2.0380249246954901E-2</v>
      </c>
      <c r="BU250">
        <v>5.5043976753950098E-2</v>
      </c>
      <c r="BV250">
        <v>6.9562777876853901E-2</v>
      </c>
      <c r="BW250">
        <v>7.8098691999912206E-2</v>
      </c>
      <c r="BX250">
        <v>0.14059913158416701</v>
      </c>
      <c r="BY250">
        <v>0.14817167818546201</v>
      </c>
      <c r="BZ250">
        <v>6.6148266196250902E-2</v>
      </c>
      <c r="CA250">
        <v>1.0693040676414901E-2</v>
      </c>
      <c r="CB250">
        <v>4.0678184479475001E-2</v>
      </c>
      <c r="CC250">
        <v>2.6617398485541299E-2</v>
      </c>
      <c r="CD250">
        <v>-1.1449662968516299E-2</v>
      </c>
      <c r="CE250">
        <v>3.7549503147601998E-2</v>
      </c>
      <c r="CF250">
        <v>3.6990884691476801E-2</v>
      </c>
      <c r="CG250">
        <v>3.81871275603771E-2</v>
      </c>
      <c r="CH250">
        <v>3.0038820579648001E-2</v>
      </c>
      <c r="CI250">
        <v>1.83192361146211E-2</v>
      </c>
      <c r="CJ250">
        <v>2.3107271641492799E-2</v>
      </c>
      <c r="CK250">
        <v>1.9366467371582902E-2</v>
      </c>
      <c r="CL250">
        <v>1.11110629513859E-2</v>
      </c>
      <c r="CM250">
        <v>1.01139014586806E-2</v>
      </c>
      <c r="CN250">
        <v>4.8014889471232796E-3</v>
      </c>
      <c r="CO250">
        <v>-5.8037554845213803E-3</v>
      </c>
      <c r="CP250">
        <v>3.6895379889756402E-3</v>
      </c>
      <c r="CQ250">
        <v>6.8407617509365004E-3</v>
      </c>
      <c r="CR250">
        <v>5.3839720785617801E-2</v>
      </c>
      <c r="CS250">
        <v>9.0957738459110204E-2</v>
      </c>
      <c r="CT250">
        <v>0.108053714036941</v>
      </c>
      <c r="CU250">
        <v>0.12020881474018</v>
      </c>
      <c r="CV250">
        <v>0.18354082107543901</v>
      </c>
      <c r="CW250">
        <v>0.19056050479412001</v>
      </c>
      <c r="CX250">
        <v>0.10544853657484</v>
      </c>
      <c r="CY250">
        <v>4.9567885696887901E-2</v>
      </c>
      <c r="CZ250">
        <v>7.6060593128204304E-2</v>
      </c>
      <c r="DA250">
        <v>5.83293549716472E-2</v>
      </c>
      <c r="DB250">
        <v>1.8636345863342198E-2</v>
      </c>
      <c r="DC250">
        <v>2.03108415007591E-2</v>
      </c>
      <c r="DD250">
        <v>1.9467405974864901E-2</v>
      </c>
      <c r="DE250">
        <v>1.6776219010353002E-2</v>
      </c>
      <c r="DF250">
        <v>1.4849777333438299E-2</v>
      </c>
      <c r="DG250">
        <v>1.1464527808129701E-2</v>
      </c>
      <c r="DH250">
        <v>1.0370561853051101E-2</v>
      </c>
      <c r="DI250">
        <v>9.2747276648878999E-3</v>
      </c>
      <c r="DJ250">
        <v>1.0623840615153301E-2</v>
      </c>
      <c r="DK250">
        <v>1.1683503165841101E-2</v>
      </c>
      <c r="DL250">
        <v>1.3478200882673199E-2</v>
      </c>
      <c r="DM250">
        <v>1.51255493983626E-2</v>
      </c>
      <c r="DN250">
        <v>1.6669422388076699E-2</v>
      </c>
      <c r="DO250">
        <v>1.8679084256291299E-2</v>
      </c>
      <c r="DP250">
        <v>2.0341914147138498E-2</v>
      </c>
      <c r="DQ250">
        <v>2.18340177088975E-2</v>
      </c>
      <c r="DR250">
        <v>2.3400826379656701E-2</v>
      </c>
      <c r="DS250">
        <v>2.5601137429475701E-2</v>
      </c>
      <c r="DT250">
        <v>2.6106696575879999E-2</v>
      </c>
      <c r="DU250">
        <v>2.57705766707658E-2</v>
      </c>
      <c r="DV250">
        <v>2.3892866447567902E-2</v>
      </c>
      <c r="DW250">
        <v>2.3634226992726302E-2</v>
      </c>
      <c r="DX250">
        <v>2.1510977298021299E-2</v>
      </c>
      <c r="DY250">
        <v>1.9279500469565301E-2</v>
      </c>
      <c r="DZ250">
        <v>1.8290994688868498E-2</v>
      </c>
      <c r="EA250">
        <v>65.464775085449205</v>
      </c>
      <c r="EB250">
        <v>64.0335693359375</v>
      </c>
      <c r="EC250">
        <v>62.748374938964801</v>
      </c>
      <c r="ED250">
        <v>61.692668914794901</v>
      </c>
      <c r="EE250">
        <v>61.120769500732401</v>
      </c>
      <c r="EF250">
        <v>59.966445922851499</v>
      </c>
      <c r="EG250">
        <v>59.9750366210937</v>
      </c>
      <c r="EH250">
        <v>62.631359100341697</v>
      </c>
      <c r="EI250">
        <v>68.633850097656193</v>
      </c>
      <c r="EJ250">
        <v>73.538421630859304</v>
      </c>
      <c r="EK250">
        <v>80.109596252441406</v>
      </c>
      <c r="EL250">
        <v>84.874656677245994</v>
      </c>
      <c r="EM250">
        <v>89.212394714355398</v>
      </c>
      <c r="EN250">
        <v>92.043640136718693</v>
      </c>
      <c r="EO250">
        <v>94.192726135253906</v>
      </c>
      <c r="EP250">
        <v>95.407546997070298</v>
      </c>
      <c r="EQ250">
        <v>95.456474304199205</v>
      </c>
      <c r="ER250">
        <v>93.998565673828097</v>
      </c>
      <c r="ES250">
        <v>89.333084106445298</v>
      </c>
      <c r="ET250">
        <v>83.015792846679602</v>
      </c>
      <c r="EU250">
        <v>79.992980957031193</v>
      </c>
      <c r="EV250">
        <v>77.893661499023395</v>
      </c>
      <c r="EW250">
        <v>74.839157104492102</v>
      </c>
      <c r="EX250">
        <v>73.569435119628906</v>
      </c>
      <c r="EY250">
        <v>0.19075275957584301</v>
      </c>
      <c r="EZ250">
        <v>1.45928105339407E-2</v>
      </c>
      <c r="FA250">
        <v>1.45928105339407E-2</v>
      </c>
      <c r="FB250">
        <v>0</v>
      </c>
      <c r="FC250">
        <v>0</v>
      </c>
    </row>
    <row r="251" spans="1:159" x14ac:dyDescent="0.25">
      <c r="A251" t="s">
        <v>40</v>
      </c>
      <c r="B251" t="s">
        <v>41</v>
      </c>
      <c r="C251" t="s">
        <v>84</v>
      </c>
      <c r="D251" s="3">
        <v>45559</v>
      </c>
      <c r="E251" s="25">
        <v>19</v>
      </c>
      <c r="F251" s="25">
        <v>20</v>
      </c>
      <c r="G251" s="25">
        <v>19</v>
      </c>
      <c r="H251" s="25">
        <v>20</v>
      </c>
      <c r="I251">
        <v>767</v>
      </c>
      <c r="J251">
        <v>2661</v>
      </c>
      <c r="FB251">
        <v>0</v>
      </c>
      <c r="FC251">
        <v>0</v>
      </c>
    </row>
    <row r="252" spans="1:159" x14ac:dyDescent="0.25">
      <c r="A252" t="s">
        <v>40</v>
      </c>
      <c r="B252" t="s">
        <v>41</v>
      </c>
      <c r="C252" t="s">
        <v>84</v>
      </c>
      <c r="D252" s="3">
        <v>45566</v>
      </c>
      <c r="E252" s="25">
        <v>17</v>
      </c>
      <c r="F252" s="25">
        <v>20</v>
      </c>
      <c r="G252" s="25">
        <v>19</v>
      </c>
      <c r="H252" s="25">
        <v>17</v>
      </c>
      <c r="I252">
        <v>1684</v>
      </c>
      <c r="J252">
        <v>2655</v>
      </c>
      <c r="DM252" s="20"/>
      <c r="FB252">
        <v>0</v>
      </c>
      <c r="FC252">
        <v>0</v>
      </c>
    </row>
    <row r="253" spans="1:159" x14ac:dyDescent="0.25">
      <c r="A253" t="s">
        <v>40</v>
      </c>
      <c r="B253" t="s">
        <v>41</v>
      </c>
      <c r="C253" t="s">
        <v>84</v>
      </c>
      <c r="D253" s="3">
        <v>45567</v>
      </c>
      <c r="E253" s="25">
        <v>18</v>
      </c>
      <c r="F253" s="25">
        <v>20</v>
      </c>
      <c r="G253" s="25">
        <v>18</v>
      </c>
      <c r="H253" s="25">
        <v>20</v>
      </c>
      <c r="I253">
        <v>2334</v>
      </c>
      <c r="J253">
        <v>2654</v>
      </c>
      <c r="K253">
        <v>0.69957900047302202</v>
      </c>
      <c r="L253">
        <v>0.60747605562210005</v>
      </c>
      <c r="M253">
        <v>0.54074871540069502</v>
      </c>
      <c r="N253">
        <v>0.459266006946563</v>
      </c>
      <c r="O253">
        <v>0.43867242336273099</v>
      </c>
      <c r="P253">
        <v>0.44319811463356001</v>
      </c>
      <c r="Q253">
        <v>0.47150993347167902</v>
      </c>
      <c r="R253">
        <v>0.49037763476371699</v>
      </c>
      <c r="S253">
        <v>0.46705463528633101</v>
      </c>
      <c r="T253">
        <v>0.49772489070892301</v>
      </c>
      <c r="U253">
        <v>0.55302137136459295</v>
      </c>
      <c r="V253">
        <v>0.65317076444625799</v>
      </c>
      <c r="W253">
        <v>0.81448781490325906</v>
      </c>
      <c r="X253">
        <v>1.04496037960052</v>
      </c>
      <c r="Y253">
        <v>1.31292247772216</v>
      </c>
      <c r="Z253">
        <v>1.55985939502716</v>
      </c>
      <c r="AA253">
        <v>1.7353041172027499</v>
      </c>
      <c r="AB253">
        <v>1.7918516397476101</v>
      </c>
      <c r="AC253">
        <v>1.7384997606277399</v>
      </c>
      <c r="AD253">
        <v>1.5778658390045099</v>
      </c>
      <c r="AE253">
        <v>1.4228069782257</v>
      </c>
      <c r="AF253">
        <v>1.2434563636779701</v>
      </c>
      <c r="AG253">
        <v>1.0424766540527299</v>
      </c>
      <c r="AH253">
        <v>0.83473759889602595</v>
      </c>
      <c r="AI253">
        <v>-1.13598285242915E-2</v>
      </c>
      <c r="AJ253">
        <v>-7.7355969697236997E-3</v>
      </c>
      <c r="AK253">
        <v>-2.4236789904534799E-3</v>
      </c>
      <c r="AL253">
        <v>-1.6540167853236101E-2</v>
      </c>
      <c r="AM253">
        <v>-8.6205331608652999E-3</v>
      </c>
      <c r="AN253">
        <v>-1.87771557830274E-3</v>
      </c>
      <c r="AO253">
        <v>2.0889551378786499E-3</v>
      </c>
      <c r="AP253">
        <v>-9.7637260332703504E-3</v>
      </c>
      <c r="AQ253">
        <v>-2.37133614718914E-2</v>
      </c>
      <c r="AR253">
        <v>-2.05665342509746E-2</v>
      </c>
      <c r="AS253">
        <v>-2.7086568996310199E-2</v>
      </c>
      <c r="AT253">
        <v>-1.1644052574411E-3</v>
      </c>
      <c r="AU253">
        <v>-3.2476525753736399E-2</v>
      </c>
      <c r="AV253">
        <v>2.2634712979197499E-2</v>
      </c>
      <c r="AW253">
        <v>7.4627883732318795E-2</v>
      </c>
      <c r="AX253">
        <v>6.8714648485183702E-2</v>
      </c>
      <c r="AY253">
        <v>4.18661423027515E-2</v>
      </c>
      <c r="AZ253">
        <v>6.7124120891094194E-2</v>
      </c>
      <c r="BA253">
        <v>9.8317742347717202E-2</v>
      </c>
      <c r="BB253">
        <v>9.6190951764583504E-2</v>
      </c>
      <c r="BC253">
        <v>-1.7759878188371599E-2</v>
      </c>
      <c r="BD253">
        <v>-1.16483876481652E-2</v>
      </c>
      <c r="BE253">
        <v>6.7193531431257699E-3</v>
      </c>
      <c r="BF253">
        <v>-8.7039684876799497E-3</v>
      </c>
      <c r="BG253">
        <v>2.3981669917702599E-2</v>
      </c>
      <c r="BH253">
        <v>2.50246711075305E-2</v>
      </c>
      <c r="BI253">
        <v>2.6383668184280298E-2</v>
      </c>
      <c r="BJ253">
        <v>6.3216383568942503E-3</v>
      </c>
      <c r="BK253">
        <v>1.13115990534424E-2</v>
      </c>
      <c r="BL253">
        <v>1.5703171491622901E-2</v>
      </c>
      <c r="BM253">
        <v>1.8386933952569899E-2</v>
      </c>
      <c r="BN253">
        <v>7.5235310941934499E-3</v>
      </c>
      <c r="BO253">
        <v>-3.7938787136226801E-3</v>
      </c>
      <c r="BP253">
        <v>2.7886878233402898E-3</v>
      </c>
      <c r="BQ253">
        <v>-9.9315959960222201E-4</v>
      </c>
      <c r="BR253">
        <v>2.7869036421179699E-2</v>
      </c>
      <c r="BS253">
        <v>2.47890641912817E-3</v>
      </c>
      <c r="BT253">
        <v>6.3372872769832597E-2</v>
      </c>
      <c r="BU253">
        <v>0.118665941059589</v>
      </c>
      <c r="BV253">
        <v>0.113662391901016</v>
      </c>
      <c r="BW253">
        <v>8.8352225720882402E-2</v>
      </c>
      <c r="BX253">
        <v>0.113194905221462</v>
      </c>
      <c r="BY253">
        <v>0.14295530319213801</v>
      </c>
      <c r="BZ253">
        <v>0.13781917095184301</v>
      </c>
      <c r="CA253">
        <v>2.57773473858833E-2</v>
      </c>
      <c r="CB253">
        <v>2.9068274423479999E-2</v>
      </c>
      <c r="CC253">
        <v>4.2978171259164803E-2</v>
      </c>
      <c r="CD253">
        <v>2.3351302370429001E-2</v>
      </c>
      <c r="CE253">
        <v>5.9323169291019398E-2</v>
      </c>
      <c r="CF253">
        <v>5.7784937322139698E-2</v>
      </c>
      <c r="CG253">
        <v>5.5191013962030397E-2</v>
      </c>
      <c r="CH253">
        <v>2.9183443635702098E-2</v>
      </c>
      <c r="CI253">
        <v>3.1243730336427598E-2</v>
      </c>
      <c r="CJ253">
        <v>3.3284056931734002E-2</v>
      </c>
      <c r="CK253">
        <v>3.4684911370277398E-2</v>
      </c>
      <c r="CL253">
        <v>2.4810789152979799E-2</v>
      </c>
      <c r="CM253">
        <v>1.6125604510307302E-2</v>
      </c>
      <c r="CN253">
        <v>2.6143910363316501E-2</v>
      </c>
      <c r="CO253">
        <v>2.5100249797105699E-2</v>
      </c>
      <c r="CP253">
        <v>5.6902479380369103E-2</v>
      </c>
      <c r="CQ253">
        <v>3.7434339523315402E-2</v>
      </c>
      <c r="CR253">
        <v>0.104111030697822</v>
      </c>
      <c r="CS253">
        <v>0.16270400583743999</v>
      </c>
      <c r="CT253">
        <v>0.15861013531684801</v>
      </c>
      <c r="CU253">
        <v>0.13483831286430301</v>
      </c>
      <c r="CV253">
        <v>0.159265682101249</v>
      </c>
      <c r="CW253">
        <v>0.18759286403656</v>
      </c>
      <c r="CX253">
        <v>0.17944738268852201</v>
      </c>
      <c r="CY253">
        <v>6.9314576685428606E-2</v>
      </c>
      <c r="CZ253">
        <v>6.9784939289093004E-2</v>
      </c>
      <c r="DA253">
        <v>7.9236991703510201E-2</v>
      </c>
      <c r="DB253">
        <v>5.5406574159860597E-2</v>
      </c>
      <c r="DC253">
        <v>2.1486105397343601E-2</v>
      </c>
      <c r="DD253">
        <v>1.99168287217617E-2</v>
      </c>
      <c r="DE253">
        <v>1.7513623461127201E-2</v>
      </c>
      <c r="DF253">
        <v>1.3898991048336E-2</v>
      </c>
      <c r="DG253">
        <v>1.2117875739932E-2</v>
      </c>
      <c r="DH253">
        <v>1.06884203851222E-2</v>
      </c>
      <c r="DI253">
        <v>9.9084675312042202E-3</v>
      </c>
      <c r="DJ253">
        <v>1.05099063366651E-2</v>
      </c>
      <c r="DK253">
        <v>1.21101858094334E-2</v>
      </c>
      <c r="DL253">
        <v>1.4198967255651901E-2</v>
      </c>
      <c r="DM253">
        <v>1.58636663109064E-2</v>
      </c>
      <c r="DN253">
        <v>1.7651079222559901E-2</v>
      </c>
      <c r="DO253">
        <v>2.1251393482089001E-2</v>
      </c>
      <c r="DP253">
        <v>2.4767043069004999E-2</v>
      </c>
      <c r="DQ253">
        <v>2.6773238554596901E-2</v>
      </c>
      <c r="DR253">
        <v>2.7326287701725901E-2</v>
      </c>
      <c r="DS253">
        <v>2.82615311443805E-2</v>
      </c>
      <c r="DT253">
        <v>2.8009045869112001E-2</v>
      </c>
      <c r="DU253">
        <v>2.7137709781527498E-2</v>
      </c>
      <c r="DV253">
        <v>2.53081582486629E-2</v>
      </c>
      <c r="DW253">
        <v>2.64687538146972E-2</v>
      </c>
      <c r="DX253">
        <v>2.47539728879928E-2</v>
      </c>
      <c r="DY253">
        <v>2.2043796256184502E-2</v>
      </c>
      <c r="DZ253">
        <v>1.9488221034407598E-2</v>
      </c>
      <c r="EA253">
        <v>73.015182495117102</v>
      </c>
      <c r="EB253">
        <v>71.800910949707003</v>
      </c>
      <c r="EC253">
        <v>71.004547119140597</v>
      </c>
      <c r="ED253">
        <v>69.748298645019503</v>
      </c>
      <c r="EE253">
        <v>68.627304077148395</v>
      </c>
      <c r="EF253">
        <v>67.251792907714801</v>
      </c>
      <c r="EG253">
        <v>67.326156616210895</v>
      </c>
      <c r="EH253">
        <v>69.646766662597599</v>
      </c>
      <c r="EI253">
        <v>74.931900024414006</v>
      </c>
      <c r="EJ253">
        <v>81.651199340820298</v>
      </c>
      <c r="EK253">
        <v>87.474182128906193</v>
      </c>
      <c r="EL253">
        <v>92.022712707519503</v>
      </c>
      <c r="EM253">
        <v>96.01708984375</v>
      </c>
      <c r="EN253">
        <v>99.613739013671804</v>
      </c>
      <c r="EO253">
        <v>100.730186462402</v>
      </c>
      <c r="EP253">
        <v>102.118560791015</v>
      </c>
      <c r="EQ253">
        <v>101.442611694335</v>
      </c>
      <c r="ER253">
        <v>98.305114746093693</v>
      </c>
      <c r="ES253">
        <v>91.944129943847599</v>
      </c>
      <c r="ET253">
        <v>87.414985656738196</v>
      </c>
      <c r="EU253">
        <v>83.127151489257798</v>
      </c>
      <c r="EV253">
        <v>79.999694824218693</v>
      </c>
      <c r="EW253">
        <v>77.869720458984304</v>
      </c>
      <c r="EX253">
        <v>75.227874755859304</v>
      </c>
      <c r="EY253">
        <v>0.21804553270339899</v>
      </c>
      <c r="EZ253">
        <v>1.5497185289859701E-2</v>
      </c>
      <c r="FA253">
        <v>1.5497185289859701E-2</v>
      </c>
      <c r="FB253">
        <v>0</v>
      </c>
      <c r="FC253">
        <v>0</v>
      </c>
    </row>
    <row r="254" spans="1:159" x14ac:dyDescent="0.25">
      <c r="A254" t="s">
        <v>40</v>
      </c>
      <c r="B254" t="s">
        <v>41</v>
      </c>
      <c r="C254" t="s">
        <v>84</v>
      </c>
      <c r="D254" s="3">
        <v>45568</v>
      </c>
      <c r="E254" s="25">
        <v>17</v>
      </c>
      <c r="F254" s="25">
        <v>18</v>
      </c>
      <c r="G254" s="25">
        <v>17</v>
      </c>
      <c r="H254" s="25">
        <v>18</v>
      </c>
      <c r="I254">
        <v>766</v>
      </c>
      <c r="J254">
        <v>2654</v>
      </c>
      <c r="FB254">
        <v>0</v>
      </c>
      <c r="FC254">
        <v>0</v>
      </c>
    </row>
    <row r="255" spans="1:159" x14ac:dyDescent="0.25">
      <c r="A255" t="s">
        <v>40</v>
      </c>
      <c r="B255" t="s">
        <v>41</v>
      </c>
      <c r="C255" t="s">
        <v>84</v>
      </c>
      <c r="D255" s="3">
        <v>45570</v>
      </c>
      <c r="E255" s="25">
        <v>17</v>
      </c>
      <c r="F255" s="25">
        <v>20</v>
      </c>
      <c r="G255" s="25">
        <v>19</v>
      </c>
      <c r="H255" s="25">
        <v>18</v>
      </c>
      <c r="I255">
        <v>383</v>
      </c>
      <c r="J255">
        <v>2653</v>
      </c>
      <c r="BD255" s="20"/>
      <c r="FB255">
        <v>0</v>
      </c>
      <c r="FC255">
        <v>0</v>
      </c>
    </row>
    <row r="256" spans="1:159" x14ac:dyDescent="0.25">
      <c r="A256" t="s">
        <v>40</v>
      </c>
      <c r="B256" t="s">
        <v>41</v>
      </c>
      <c r="C256" t="s">
        <v>84</v>
      </c>
      <c r="D256" s="3">
        <v>45571</v>
      </c>
      <c r="E256" s="25">
        <v>17</v>
      </c>
      <c r="F256" s="25">
        <v>20</v>
      </c>
      <c r="G256" s="25">
        <v>19</v>
      </c>
      <c r="H256" s="25">
        <v>18</v>
      </c>
      <c r="I256">
        <v>383</v>
      </c>
      <c r="J256">
        <v>2653</v>
      </c>
      <c r="CC256" s="20"/>
      <c r="FB256">
        <v>0</v>
      </c>
      <c r="FC256">
        <v>0</v>
      </c>
    </row>
    <row r="257" spans="1:159" x14ac:dyDescent="0.25">
      <c r="A257" t="s">
        <v>40</v>
      </c>
      <c r="B257" t="s">
        <v>41</v>
      </c>
      <c r="C257" t="s">
        <v>72</v>
      </c>
      <c r="D257" s="3">
        <v>45475</v>
      </c>
      <c r="E257" s="25">
        <v>17</v>
      </c>
      <c r="F257" s="25">
        <v>20</v>
      </c>
      <c r="G257" s="25">
        <v>19</v>
      </c>
      <c r="H257" s="25">
        <v>18</v>
      </c>
      <c r="I257">
        <v>15439</v>
      </c>
      <c r="J257">
        <v>53699</v>
      </c>
      <c r="FB257">
        <v>0</v>
      </c>
      <c r="FC257">
        <v>0</v>
      </c>
    </row>
    <row r="258" spans="1:159" x14ac:dyDescent="0.25">
      <c r="A258" t="s">
        <v>40</v>
      </c>
      <c r="B258" t="s">
        <v>41</v>
      </c>
      <c r="C258" t="s">
        <v>72</v>
      </c>
      <c r="D258" s="3">
        <v>45476</v>
      </c>
      <c r="E258" s="25">
        <v>17</v>
      </c>
      <c r="F258" s="25">
        <v>20</v>
      </c>
      <c r="G258" s="25">
        <v>19</v>
      </c>
      <c r="H258" s="25">
        <v>18</v>
      </c>
      <c r="I258">
        <v>23348</v>
      </c>
      <c r="J258">
        <v>53694</v>
      </c>
      <c r="FB258">
        <v>0</v>
      </c>
      <c r="FC258">
        <v>0</v>
      </c>
    </row>
    <row r="259" spans="1:159" x14ac:dyDescent="0.25">
      <c r="A259" t="s">
        <v>40</v>
      </c>
      <c r="B259" t="s">
        <v>41</v>
      </c>
      <c r="C259" t="s">
        <v>72</v>
      </c>
      <c r="D259" s="3">
        <v>45478</v>
      </c>
      <c r="E259" s="25">
        <v>17</v>
      </c>
      <c r="F259" s="25">
        <v>20</v>
      </c>
      <c r="G259" s="25">
        <v>19</v>
      </c>
      <c r="H259" s="25">
        <v>18</v>
      </c>
      <c r="I259">
        <v>32328</v>
      </c>
      <c r="J259">
        <v>53553</v>
      </c>
      <c r="FB259">
        <v>0</v>
      </c>
      <c r="FC259">
        <v>0</v>
      </c>
    </row>
    <row r="260" spans="1:159" x14ac:dyDescent="0.25">
      <c r="A260" t="s">
        <v>40</v>
      </c>
      <c r="B260" t="s">
        <v>41</v>
      </c>
      <c r="C260" t="s">
        <v>72</v>
      </c>
      <c r="D260" s="3">
        <v>45479</v>
      </c>
      <c r="E260" s="25">
        <v>17</v>
      </c>
      <c r="F260" s="25">
        <v>20</v>
      </c>
      <c r="G260" s="25">
        <v>19</v>
      </c>
      <c r="H260" s="25">
        <v>18</v>
      </c>
      <c r="I260">
        <v>32325</v>
      </c>
      <c r="J260">
        <v>53550</v>
      </c>
      <c r="EN260" s="20"/>
      <c r="FB260">
        <v>0</v>
      </c>
      <c r="FC260">
        <v>0</v>
      </c>
    </row>
    <row r="261" spans="1:159" x14ac:dyDescent="0.25">
      <c r="A261" t="s">
        <v>40</v>
      </c>
      <c r="B261" t="s">
        <v>41</v>
      </c>
      <c r="C261" t="s">
        <v>72</v>
      </c>
      <c r="D261" s="3">
        <v>45484</v>
      </c>
      <c r="E261" s="25">
        <v>17</v>
      </c>
      <c r="F261" s="25">
        <v>20</v>
      </c>
      <c r="G261" s="25">
        <v>19</v>
      </c>
      <c r="H261" s="25">
        <v>18</v>
      </c>
      <c r="I261">
        <v>32291</v>
      </c>
      <c r="J261">
        <v>53478</v>
      </c>
      <c r="FB261">
        <v>0</v>
      </c>
      <c r="FC261">
        <v>0</v>
      </c>
    </row>
    <row r="262" spans="1:159" x14ac:dyDescent="0.25">
      <c r="A262" t="s">
        <v>40</v>
      </c>
      <c r="B262" t="s">
        <v>41</v>
      </c>
      <c r="C262" t="s">
        <v>72</v>
      </c>
      <c r="D262" s="3">
        <v>45485</v>
      </c>
      <c r="F262" s="25"/>
      <c r="G262" s="25"/>
      <c r="H262" s="25"/>
      <c r="FB262">
        <v>0</v>
      </c>
      <c r="FC262">
        <v>1</v>
      </c>
    </row>
    <row r="263" spans="1:159" x14ac:dyDescent="0.25">
      <c r="A263" t="s">
        <v>40</v>
      </c>
      <c r="B263" t="s">
        <v>41</v>
      </c>
      <c r="C263" t="s">
        <v>72</v>
      </c>
      <c r="D263" s="3">
        <v>45496</v>
      </c>
      <c r="E263" s="25">
        <v>16</v>
      </c>
      <c r="F263" s="25">
        <v>19</v>
      </c>
      <c r="G263" s="25">
        <v>18</v>
      </c>
      <c r="H263" s="25">
        <v>17</v>
      </c>
      <c r="I263">
        <v>24471</v>
      </c>
      <c r="J263">
        <v>53298</v>
      </c>
      <c r="CH263" s="20"/>
      <c r="FB263">
        <v>0</v>
      </c>
      <c r="FC263">
        <v>0</v>
      </c>
    </row>
    <row r="264" spans="1:159" x14ac:dyDescent="0.25">
      <c r="A264" t="s">
        <v>40</v>
      </c>
      <c r="B264" t="s">
        <v>41</v>
      </c>
      <c r="C264" t="s">
        <v>72</v>
      </c>
      <c r="D264" s="3">
        <v>45539</v>
      </c>
      <c r="E264" s="25">
        <v>19</v>
      </c>
      <c r="F264" s="25">
        <v>20</v>
      </c>
      <c r="G264" s="25">
        <v>19</v>
      </c>
      <c r="H264" s="25">
        <v>20</v>
      </c>
      <c r="I264">
        <v>1084</v>
      </c>
      <c r="J264">
        <v>52684</v>
      </c>
      <c r="CH264" s="20"/>
      <c r="FB264">
        <v>0</v>
      </c>
      <c r="FC264">
        <v>0</v>
      </c>
    </row>
    <row r="265" spans="1:159" x14ac:dyDescent="0.25">
      <c r="A265" t="s">
        <v>40</v>
      </c>
      <c r="B265" t="s">
        <v>41</v>
      </c>
      <c r="C265" t="s">
        <v>72</v>
      </c>
      <c r="D265" s="3">
        <v>45540</v>
      </c>
      <c r="E265" s="25">
        <v>17</v>
      </c>
      <c r="F265" s="25">
        <v>20</v>
      </c>
      <c r="G265" s="25">
        <v>19</v>
      </c>
      <c r="H265" s="25">
        <v>18</v>
      </c>
      <c r="I265">
        <v>21021</v>
      </c>
      <c r="J265">
        <v>52681</v>
      </c>
      <c r="FB265">
        <v>0</v>
      </c>
      <c r="FC265">
        <v>0</v>
      </c>
    </row>
    <row r="266" spans="1:159" x14ac:dyDescent="0.25">
      <c r="A266" t="s">
        <v>40</v>
      </c>
      <c r="B266" t="s">
        <v>41</v>
      </c>
      <c r="C266" t="s">
        <v>72</v>
      </c>
      <c r="D266" s="3">
        <v>45541</v>
      </c>
      <c r="E266" s="25">
        <v>17</v>
      </c>
      <c r="F266" s="25">
        <v>18</v>
      </c>
      <c r="G266" s="25">
        <v>17</v>
      </c>
      <c r="H266" s="25">
        <v>18</v>
      </c>
      <c r="I266">
        <v>3185</v>
      </c>
      <c r="J266">
        <v>52671</v>
      </c>
      <c r="FB266">
        <v>0</v>
      </c>
      <c r="FC266">
        <v>0</v>
      </c>
    </row>
    <row r="267" spans="1:159" x14ac:dyDescent="0.25">
      <c r="A267" t="s">
        <v>40</v>
      </c>
      <c r="B267" t="s">
        <v>41</v>
      </c>
      <c r="C267" t="s">
        <v>72</v>
      </c>
      <c r="D267" s="3">
        <v>45558</v>
      </c>
      <c r="E267" s="25">
        <v>18</v>
      </c>
      <c r="F267" s="25">
        <v>20</v>
      </c>
      <c r="G267" s="25">
        <v>18</v>
      </c>
      <c r="H267" s="25">
        <v>20</v>
      </c>
      <c r="I267">
        <v>46504</v>
      </c>
      <c r="J267">
        <v>52495</v>
      </c>
      <c r="K267">
        <v>0.85608494281768699</v>
      </c>
      <c r="L267">
        <v>0.76134896278381303</v>
      </c>
      <c r="M267">
        <v>0.69113367795944203</v>
      </c>
      <c r="N267">
        <v>0.63950681686401301</v>
      </c>
      <c r="O267">
        <v>0.61642271280288596</v>
      </c>
      <c r="P267">
        <v>0.62565273046493497</v>
      </c>
      <c r="Q267">
        <v>0.67451250553131104</v>
      </c>
      <c r="R267">
        <v>0.66584438085555997</v>
      </c>
      <c r="S267">
        <v>0.54716247320175104</v>
      </c>
      <c r="T267">
        <v>0.50622987747192305</v>
      </c>
      <c r="U267">
        <v>0.51193761825561501</v>
      </c>
      <c r="V267">
        <v>0.54634606838226296</v>
      </c>
      <c r="W267">
        <v>0.624739110469818</v>
      </c>
      <c r="X267">
        <v>0.75736391544341997</v>
      </c>
      <c r="Y267">
        <v>0.95181059837341297</v>
      </c>
      <c r="Z267">
        <v>1.2340962886810301</v>
      </c>
      <c r="AA267">
        <v>1.57951116561889</v>
      </c>
      <c r="AB267">
        <v>1.9115473031997601</v>
      </c>
      <c r="AC267">
        <v>2.0452921390533398</v>
      </c>
      <c r="AD267">
        <v>1.8995053768157899</v>
      </c>
      <c r="AE267">
        <v>1.7324399948120099</v>
      </c>
      <c r="AF267">
        <v>1.53769779205322</v>
      </c>
      <c r="AG267">
        <v>1.2952585220336901</v>
      </c>
      <c r="AH267">
        <v>1.06757044792175</v>
      </c>
      <c r="AI267">
        <v>-6.1463196761906104E-3</v>
      </c>
      <c r="AJ267">
        <v>-1.0567281395196901E-2</v>
      </c>
      <c r="AK267">
        <v>-3.2356292940676199E-3</v>
      </c>
      <c r="AL267">
        <v>-4.4748531654477102E-3</v>
      </c>
      <c r="AM267">
        <v>-1.3196435756981299E-3</v>
      </c>
      <c r="AN267">
        <v>9.788409806787959E-4</v>
      </c>
      <c r="AO267">
        <v>-4.3135005398653399E-4</v>
      </c>
      <c r="AP267">
        <v>1.8851228523999401E-3</v>
      </c>
      <c r="AQ267">
        <v>-3.7736142985522699E-3</v>
      </c>
      <c r="AR267">
        <v>-2.9166247695684398E-3</v>
      </c>
      <c r="AS267">
        <v>-2.83259502612054E-3</v>
      </c>
      <c r="AT267">
        <v>-7.46404798701405E-3</v>
      </c>
      <c r="AU267">
        <v>-6.9049280136823602E-3</v>
      </c>
      <c r="AV267">
        <v>-9.6695311367511695E-4</v>
      </c>
      <c r="AW267">
        <v>7.7821500599384299E-3</v>
      </c>
      <c r="AX267">
        <v>1.29775060340762E-2</v>
      </c>
      <c r="AY267">
        <v>2.0854042842984099E-2</v>
      </c>
      <c r="AZ267">
        <v>0.118673622608184</v>
      </c>
      <c r="BA267">
        <v>0.108632408082485</v>
      </c>
      <c r="BB267">
        <v>5.0220221281051601E-2</v>
      </c>
      <c r="BC267">
        <v>-5.2247975021600702E-2</v>
      </c>
      <c r="BD267">
        <v>-2.24383156746625E-2</v>
      </c>
      <c r="BE267">
        <v>-1.9636673387140001E-3</v>
      </c>
      <c r="BF267">
        <v>1.8767919391393599E-4</v>
      </c>
      <c r="BG267">
        <v>4.1156220249831598E-3</v>
      </c>
      <c r="BH267">
        <v>-7.0370780304074201E-4</v>
      </c>
      <c r="BI267">
        <v>5.55876642465591E-3</v>
      </c>
      <c r="BJ267">
        <v>3.3948668278753701E-3</v>
      </c>
      <c r="BK267">
        <v>5.4286643862724304E-3</v>
      </c>
      <c r="BL267">
        <v>6.8306033499538803E-3</v>
      </c>
      <c r="BM267">
        <v>5.1312092691659901E-3</v>
      </c>
      <c r="BN267">
        <v>7.5371717102825598E-3</v>
      </c>
      <c r="BO267">
        <v>2.2009550593793301E-3</v>
      </c>
      <c r="BP267">
        <v>3.46325221471488E-3</v>
      </c>
      <c r="BQ267">
        <v>4.0575703606009397E-3</v>
      </c>
      <c r="BR267">
        <v>-9.4067137979436598E-5</v>
      </c>
      <c r="BS267">
        <v>1.2027823831886001E-3</v>
      </c>
      <c r="BT267">
        <v>8.1458389759063703E-3</v>
      </c>
      <c r="BU267">
        <v>1.7851844429969701E-2</v>
      </c>
      <c r="BV267">
        <v>2.40372065454721E-2</v>
      </c>
      <c r="BW267">
        <v>3.29975523054599E-2</v>
      </c>
      <c r="BX267">
        <v>0.13133482635021199</v>
      </c>
      <c r="BY267">
        <v>0.121067814528942</v>
      </c>
      <c r="BZ267">
        <v>6.1740595847368199E-2</v>
      </c>
      <c r="CA267">
        <v>-4.0905538946390103E-2</v>
      </c>
      <c r="CB267">
        <v>-1.15877287462353E-2</v>
      </c>
      <c r="CC267">
        <v>8.20749625563621E-3</v>
      </c>
      <c r="CD267">
        <v>9.5084635540842993E-3</v>
      </c>
      <c r="CE267">
        <v>1.4377564191818199E-2</v>
      </c>
      <c r="CF267">
        <v>9.1598657891154203E-3</v>
      </c>
      <c r="CG267">
        <v>1.4353162609040701E-2</v>
      </c>
      <c r="CH267">
        <v>1.1264586821198399E-2</v>
      </c>
      <c r="CI267">
        <v>1.21769718825817E-2</v>
      </c>
      <c r="CJ267">
        <v>1.2682366184890201E-2</v>
      </c>
      <c r="CK267">
        <v>1.06937689706683E-2</v>
      </c>
      <c r="CL267">
        <v>1.3189220800995801E-2</v>
      </c>
      <c r="CM267">
        <v>8.1755248829722404E-3</v>
      </c>
      <c r="CN267">
        <v>9.8431296646595001E-3</v>
      </c>
      <c r="CO267">
        <v>1.0947735980153001E-2</v>
      </c>
      <c r="CP267">
        <v>7.2759138420224103E-3</v>
      </c>
      <c r="CQ267">
        <v>9.3104923143982801E-3</v>
      </c>
      <c r="CR267">
        <v>1.7258631065487799E-2</v>
      </c>
      <c r="CS267">
        <v>2.7921538800001099E-2</v>
      </c>
      <c r="CT267">
        <v>3.5096906125545502E-2</v>
      </c>
      <c r="CU267">
        <v>4.5141063630580902E-2</v>
      </c>
      <c r="CV267">
        <v>0.14399603009223899</v>
      </c>
      <c r="CW267">
        <v>0.133503213524818</v>
      </c>
      <c r="CX267">
        <v>7.3260970413684803E-2</v>
      </c>
      <c r="CY267">
        <v>-2.95631010085344E-2</v>
      </c>
      <c r="CZ267">
        <v>-7.3714152676984603E-4</v>
      </c>
      <c r="DA267">
        <v>1.8378660082817001E-2</v>
      </c>
      <c r="DB267">
        <v>1.8829248845577198E-2</v>
      </c>
      <c r="DC267">
        <v>6.2388177029788399E-3</v>
      </c>
      <c r="DD267">
        <v>5.9966268017888E-3</v>
      </c>
      <c r="DE267">
        <v>5.3466130048036497E-3</v>
      </c>
      <c r="DF267">
        <v>4.7844499349594099E-3</v>
      </c>
      <c r="DG267">
        <v>4.1026799008250202E-3</v>
      </c>
      <c r="DH267">
        <v>3.5576189402490798E-3</v>
      </c>
      <c r="DI267">
        <v>3.3817959483712899E-3</v>
      </c>
      <c r="DJ267">
        <v>3.4362017177045302E-3</v>
      </c>
      <c r="DK267">
        <v>3.6322802770882802E-3</v>
      </c>
      <c r="DL267">
        <v>3.8786898367106902E-3</v>
      </c>
      <c r="DM267">
        <v>4.1889231652021399E-3</v>
      </c>
      <c r="DN267">
        <v>4.48063015937805E-3</v>
      </c>
      <c r="DO267">
        <v>4.9291378818452298E-3</v>
      </c>
      <c r="DP267">
        <v>5.5401842109858903E-3</v>
      </c>
      <c r="DQ267">
        <v>6.1219395138323298E-3</v>
      </c>
      <c r="DR267">
        <v>6.7238202318549104E-3</v>
      </c>
      <c r="DS267">
        <v>7.3827300220727903E-3</v>
      </c>
      <c r="DT267">
        <v>7.6974667608737902E-3</v>
      </c>
      <c r="DU267">
        <v>7.5601884163916102E-3</v>
      </c>
      <c r="DV267">
        <v>7.0038912817835799E-3</v>
      </c>
      <c r="DW267">
        <v>6.8957121111452501E-3</v>
      </c>
      <c r="DX267">
        <v>6.59668864682316E-3</v>
      </c>
      <c r="DY267">
        <v>6.1836284585297099E-3</v>
      </c>
      <c r="DZ267">
        <v>5.6666345335543104E-3</v>
      </c>
      <c r="EA267">
        <v>67.559829711914006</v>
      </c>
      <c r="EB267">
        <v>66.193138122558494</v>
      </c>
      <c r="EC267">
        <v>64.730133056640597</v>
      </c>
      <c r="ED267">
        <v>63.681930541992102</v>
      </c>
      <c r="EE267">
        <v>62.914348602294901</v>
      </c>
      <c r="EF267">
        <v>61.880622863769503</v>
      </c>
      <c r="EG267">
        <v>61.678604125976499</v>
      </c>
      <c r="EH267">
        <v>64.170646667480398</v>
      </c>
      <c r="EI267">
        <v>70.266357421875</v>
      </c>
      <c r="EJ267">
        <v>75.271415710449205</v>
      </c>
      <c r="EK267">
        <v>81.351272583007798</v>
      </c>
      <c r="EL267">
        <v>85.862495422363196</v>
      </c>
      <c r="EM267">
        <v>89.670478820800696</v>
      </c>
      <c r="EN267">
        <v>92.424003601074205</v>
      </c>
      <c r="EO267">
        <v>94.414588928222599</v>
      </c>
      <c r="EP267">
        <v>95.593429565429602</v>
      </c>
      <c r="EQ267">
        <v>95.698890686035099</v>
      </c>
      <c r="ER267">
        <v>94.279670715332003</v>
      </c>
      <c r="ES267">
        <v>90.080993652343693</v>
      </c>
      <c r="ET267">
        <v>84.237464904785099</v>
      </c>
      <c r="EU267">
        <v>81.11328125</v>
      </c>
      <c r="EV267">
        <v>78.995513916015597</v>
      </c>
      <c r="EW267">
        <v>75.750709533691406</v>
      </c>
      <c r="EX267">
        <v>74.644462585449205</v>
      </c>
      <c r="EY267">
        <v>5.82514330744743E-2</v>
      </c>
      <c r="EZ267">
        <v>4.2877336964011097E-3</v>
      </c>
      <c r="FA267">
        <v>4.2877336964011097E-3</v>
      </c>
      <c r="FB267">
        <v>0</v>
      </c>
      <c r="FC267">
        <v>0</v>
      </c>
    </row>
    <row r="268" spans="1:159" x14ac:dyDescent="0.25">
      <c r="A268" t="s">
        <v>40</v>
      </c>
      <c r="B268" t="s">
        <v>41</v>
      </c>
      <c r="C268" t="s">
        <v>72</v>
      </c>
      <c r="D268" s="3">
        <v>45559</v>
      </c>
      <c r="E268" s="25">
        <v>19</v>
      </c>
      <c r="F268" s="25">
        <v>20</v>
      </c>
      <c r="G268" s="25">
        <v>19</v>
      </c>
      <c r="H268" s="25">
        <v>20</v>
      </c>
      <c r="I268">
        <v>7955</v>
      </c>
      <c r="J268">
        <v>52493</v>
      </c>
      <c r="FB268">
        <v>0</v>
      </c>
      <c r="FC268">
        <v>0</v>
      </c>
    </row>
    <row r="269" spans="1:159" x14ac:dyDescent="0.25">
      <c r="A269" t="s">
        <v>40</v>
      </c>
      <c r="B269" t="s">
        <v>41</v>
      </c>
      <c r="C269" t="s">
        <v>72</v>
      </c>
      <c r="D269" s="3">
        <v>45566</v>
      </c>
      <c r="E269" s="25">
        <v>17</v>
      </c>
      <c r="F269" s="25">
        <v>20</v>
      </c>
      <c r="G269" s="25">
        <v>19</v>
      </c>
      <c r="H269" s="25">
        <v>17</v>
      </c>
      <c r="I269">
        <v>20553</v>
      </c>
      <c r="J269">
        <v>52442</v>
      </c>
      <c r="FB269">
        <v>0</v>
      </c>
      <c r="FC269">
        <v>0</v>
      </c>
    </row>
    <row r="270" spans="1:159" x14ac:dyDescent="0.25">
      <c r="A270" t="s">
        <v>40</v>
      </c>
      <c r="B270" t="s">
        <v>41</v>
      </c>
      <c r="C270" t="s">
        <v>72</v>
      </c>
      <c r="D270" s="3">
        <v>45567</v>
      </c>
      <c r="E270" s="25">
        <v>18</v>
      </c>
      <c r="F270" s="25">
        <v>20</v>
      </c>
      <c r="G270" s="25">
        <v>18</v>
      </c>
      <c r="H270" s="25">
        <v>20</v>
      </c>
      <c r="I270">
        <v>46465</v>
      </c>
      <c r="J270">
        <v>52433</v>
      </c>
      <c r="K270">
        <v>1.0170319080352701</v>
      </c>
      <c r="L270">
        <v>0.89031404256820601</v>
      </c>
      <c r="M270">
        <v>0.79336148500442505</v>
      </c>
      <c r="N270">
        <v>0.72427242994308405</v>
      </c>
      <c r="O270">
        <v>0.68619692325591997</v>
      </c>
      <c r="P270">
        <v>0.67980629205703702</v>
      </c>
      <c r="Q270">
        <v>0.71969074010848899</v>
      </c>
      <c r="R270">
        <v>0.72246360778808505</v>
      </c>
      <c r="S270">
        <v>0.59650969505310003</v>
      </c>
      <c r="T270">
        <v>0.56690138578414895</v>
      </c>
      <c r="U270">
        <v>0.596690773963928</v>
      </c>
      <c r="V270">
        <v>0.68752473592758101</v>
      </c>
      <c r="W270">
        <v>0.85191297531127896</v>
      </c>
      <c r="X270">
        <v>1.0964436531066799</v>
      </c>
      <c r="Y270">
        <v>1.4279309511184599</v>
      </c>
      <c r="Z270">
        <v>1.8136745691299401</v>
      </c>
      <c r="AA270">
        <v>2.1949818134307799</v>
      </c>
      <c r="AB270">
        <v>2.4942550659179599</v>
      </c>
      <c r="AC270">
        <v>2.4905755519866899</v>
      </c>
      <c r="AD270">
        <v>2.2495779991149898</v>
      </c>
      <c r="AE270">
        <v>2.0019028186797998</v>
      </c>
      <c r="AF270">
        <v>1.7584297657012899</v>
      </c>
      <c r="AG270">
        <v>1.4704796075820901</v>
      </c>
      <c r="AH270">
        <v>1.20134902000427</v>
      </c>
      <c r="AI270">
        <v>7.8800022602081195E-3</v>
      </c>
      <c r="AJ270">
        <v>4.3246326968073802E-3</v>
      </c>
      <c r="AK270">
        <v>7.3348013684153496E-3</v>
      </c>
      <c r="AL270">
        <v>7.5134327635169003E-3</v>
      </c>
      <c r="AM270">
        <v>1.04668708518147E-2</v>
      </c>
      <c r="AN270">
        <v>4.08571632578969E-3</v>
      </c>
      <c r="AO270">
        <v>2.5949289556592699E-3</v>
      </c>
      <c r="AP270">
        <v>2.50269728712737E-3</v>
      </c>
      <c r="AQ270">
        <v>-7.9887257888913103E-3</v>
      </c>
      <c r="AR270">
        <v>-1.9851066172122899E-3</v>
      </c>
      <c r="AS270">
        <v>-4.45465557277202E-3</v>
      </c>
      <c r="AT270">
        <v>-4.1165323927998499E-3</v>
      </c>
      <c r="AU270">
        <v>-7.2122216224670401E-3</v>
      </c>
      <c r="AV270">
        <v>-4.2725359089672496E-3</v>
      </c>
      <c r="AW270">
        <v>-1.9645357970148299E-3</v>
      </c>
      <c r="AX270">
        <v>-8.9597441256046208E-3</v>
      </c>
      <c r="AY270">
        <v>1.6977131599560299E-4</v>
      </c>
      <c r="AZ270">
        <v>0.14465628564357699</v>
      </c>
      <c r="BA270">
        <v>0.128313198685646</v>
      </c>
      <c r="BB270">
        <v>6.1736769974231699E-2</v>
      </c>
      <c r="BC270">
        <v>-9.0266518294811193E-2</v>
      </c>
      <c r="BD270">
        <v>-4.7489728778600603E-2</v>
      </c>
      <c r="BE270">
        <v>-1.1647505685686999E-2</v>
      </c>
      <c r="BF270">
        <v>-3.2790049444884001E-3</v>
      </c>
      <c r="BG270">
        <v>1.7990043386816899E-2</v>
      </c>
      <c r="BH270">
        <v>1.3972540386021101E-2</v>
      </c>
      <c r="BI270">
        <v>1.6082167625427201E-2</v>
      </c>
      <c r="BJ270">
        <v>1.5362307429313601E-2</v>
      </c>
      <c r="BK270">
        <v>1.7334129661321598E-2</v>
      </c>
      <c r="BL270">
        <v>9.9488552659749898E-3</v>
      </c>
      <c r="BM270">
        <v>8.0685671418905206E-3</v>
      </c>
      <c r="BN270">
        <v>8.3163455128669704E-3</v>
      </c>
      <c r="BO270">
        <v>-1.9799061119556401E-3</v>
      </c>
      <c r="BP270">
        <v>4.58031659945845E-3</v>
      </c>
      <c r="BQ270">
        <v>2.66271457076072E-3</v>
      </c>
      <c r="BR270">
        <v>3.79025610163807E-3</v>
      </c>
      <c r="BS270">
        <v>1.81093486025929E-3</v>
      </c>
      <c r="BT270">
        <v>6.0122669674456102E-3</v>
      </c>
      <c r="BU270">
        <v>9.4970967620611104E-3</v>
      </c>
      <c r="BV270">
        <v>3.4878537990152801E-3</v>
      </c>
      <c r="BW270">
        <v>1.3411186635494199E-2</v>
      </c>
      <c r="BX270">
        <v>0.158185005187988</v>
      </c>
      <c r="BY270">
        <v>0.141249969601631</v>
      </c>
      <c r="BZ270">
        <v>7.3926515877246801E-2</v>
      </c>
      <c r="CA270">
        <v>-7.8230805695056901E-2</v>
      </c>
      <c r="CB270">
        <v>-3.59804667532444E-2</v>
      </c>
      <c r="CC270">
        <v>-8.7980029638856595E-4</v>
      </c>
      <c r="CD270">
        <v>6.5915277227759301E-3</v>
      </c>
      <c r="CE270">
        <v>2.8100084513425799E-2</v>
      </c>
      <c r="CF270">
        <v>2.3620449006557399E-2</v>
      </c>
      <c r="CG270">
        <v>2.4829532951116499E-2</v>
      </c>
      <c r="CH270">
        <v>2.32111811637878E-2</v>
      </c>
      <c r="CI270">
        <v>2.42013875395059E-2</v>
      </c>
      <c r="CJ270">
        <v>1.5811994671821501E-2</v>
      </c>
      <c r="CK270">
        <v>1.35422050952911E-2</v>
      </c>
      <c r="CL270">
        <v>1.4129993505775901E-2</v>
      </c>
      <c r="CM270">
        <v>4.0289130993187401E-3</v>
      </c>
      <c r="CN270">
        <v>1.1145739816129201E-2</v>
      </c>
      <c r="CO270">
        <v>9.7800847142934695E-3</v>
      </c>
      <c r="CP270">
        <v>1.1697044596076E-2</v>
      </c>
      <c r="CQ270">
        <v>1.0834091342985601E-2</v>
      </c>
      <c r="CR270">
        <v>1.6297070309519698E-2</v>
      </c>
      <c r="CS270">
        <v>2.0958729088306399E-2</v>
      </c>
      <c r="CT270">
        <v>1.5935452654957698E-2</v>
      </c>
      <c r="CU270">
        <v>2.6652602478861798E-2</v>
      </c>
      <c r="CV270">
        <v>0.17171372473239799</v>
      </c>
      <c r="CW270">
        <v>0.15418674051761599</v>
      </c>
      <c r="CX270">
        <v>8.6116261780261896E-2</v>
      </c>
      <c r="CY270">
        <v>-6.6195093095302499E-2</v>
      </c>
      <c r="CZ270">
        <v>-2.4471206590533201E-2</v>
      </c>
      <c r="DA270">
        <v>9.8879048600792798E-3</v>
      </c>
      <c r="DB270">
        <v>1.6462059691548299E-2</v>
      </c>
      <c r="DC270">
        <v>6.1464686878025497E-3</v>
      </c>
      <c r="DD270">
        <v>5.8655114844441397E-3</v>
      </c>
      <c r="DE270">
        <v>5.3180209361016698E-3</v>
      </c>
      <c r="DF270">
        <v>4.7717769630253298E-3</v>
      </c>
      <c r="DG270">
        <v>4.1749966330826196E-3</v>
      </c>
      <c r="DH270">
        <v>3.5645354073494599E-3</v>
      </c>
      <c r="DI270">
        <v>3.3277356997132301E-3</v>
      </c>
      <c r="DJ270">
        <v>3.5344471689313598E-3</v>
      </c>
      <c r="DK270">
        <v>3.65310278721153E-3</v>
      </c>
      <c r="DL270">
        <v>3.9914939552545504E-3</v>
      </c>
      <c r="DM270">
        <v>4.3270536698400896E-3</v>
      </c>
      <c r="DN270">
        <v>4.80698607861995E-3</v>
      </c>
      <c r="DO270">
        <v>5.48568973317742E-3</v>
      </c>
      <c r="DP270">
        <v>6.25271629542112E-3</v>
      </c>
      <c r="DQ270">
        <v>6.9681778550148002E-3</v>
      </c>
      <c r="DR270">
        <v>7.5676022097468298E-3</v>
      </c>
      <c r="DS270">
        <v>8.0502089112997003E-3</v>
      </c>
      <c r="DT270">
        <v>8.2248756662011095E-3</v>
      </c>
      <c r="DU270">
        <v>7.8650005161762203E-3</v>
      </c>
      <c r="DV270">
        <v>7.4108387343585396E-3</v>
      </c>
      <c r="DW270">
        <v>7.3171923868358101E-3</v>
      </c>
      <c r="DX270">
        <v>6.99713360518217E-3</v>
      </c>
      <c r="DY270">
        <v>6.5462999045848803E-3</v>
      </c>
      <c r="DZ270">
        <v>6.0008578002452798E-3</v>
      </c>
      <c r="EA270">
        <v>73.605773925781193</v>
      </c>
      <c r="EB270">
        <v>72.357254028320298</v>
      </c>
      <c r="EC270">
        <v>71.201400756835895</v>
      </c>
      <c r="ED270">
        <v>70.248222351074205</v>
      </c>
      <c r="EE270">
        <v>69.355995178222599</v>
      </c>
      <c r="EF270">
        <v>67.815574645995994</v>
      </c>
      <c r="EG270">
        <v>67.717506408691406</v>
      </c>
      <c r="EH270">
        <v>69.843193054199205</v>
      </c>
      <c r="EI270">
        <v>74.978065490722599</v>
      </c>
      <c r="EJ270">
        <v>81.571418762207003</v>
      </c>
      <c r="EK270">
        <v>87.318420410156193</v>
      </c>
      <c r="EL270">
        <v>91.995422363281193</v>
      </c>
      <c r="EM270">
        <v>95.519683837890597</v>
      </c>
      <c r="EN270">
        <v>98.826354980468693</v>
      </c>
      <c r="EO270">
        <v>100.0884475708</v>
      </c>
      <c r="EP270">
        <v>101.41362762451099</v>
      </c>
      <c r="EQ270">
        <v>100.87491607666</v>
      </c>
      <c r="ER270">
        <v>98.287437438964801</v>
      </c>
      <c r="ES270">
        <v>92.300369262695298</v>
      </c>
      <c r="ET270">
        <v>87.5897216796875</v>
      </c>
      <c r="EU270">
        <v>83.66455078125</v>
      </c>
      <c r="EV270">
        <v>80.577537536620994</v>
      </c>
      <c r="EW270">
        <v>78.309242248535099</v>
      </c>
      <c r="EX270">
        <v>75.819755554199205</v>
      </c>
      <c r="EY270">
        <v>6.2616840004920904E-2</v>
      </c>
      <c r="EZ270">
        <v>4.5268009416758997E-3</v>
      </c>
      <c r="FA270">
        <v>4.5268009416758997E-3</v>
      </c>
      <c r="FB270">
        <v>0</v>
      </c>
      <c r="FC270">
        <v>0</v>
      </c>
    </row>
    <row r="271" spans="1:159" x14ac:dyDescent="0.25">
      <c r="A271" t="s">
        <v>40</v>
      </c>
      <c r="B271" t="s">
        <v>41</v>
      </c>
      <c r="C271" t="s">
        <v>72</v>
      </c>
      <c r="D271" s="3">
        <v>45568</v>
      </c>
      <c r="E271" s="25">
        <v>17</v>
      </c>
      <c r="F271" s="25">
        <v>18</v>
      </c>
      <c r="G271" s="25">
        <v>17</v>
      </c>
      <c r="H271" s="25">
        <v>18</v>
      </c>
      <c r="I271">
        <v>7947</v>
      </c>
      <c r="J271">
        <v>52427</v>
      </c>
      <c r="FB271">
        <v>0</v>
      </c>
      <c r="FC271">
        <v>0</v>
      </c>
    </row>
    <row r="272" spans="1:159" x14ac:dyDescent="0.25">
      <c r="A272" t="s">
        <v>40</v>
      </c>
      <c r="B272" t="s">
        <v>41</v>
      </c>
      <c r="C272" t="s">
        <v>72</v>
      </c>
      <c r="D272" s="3">
        <v>45570</v>
      </c>
      <c r="E272" s="25">
        <v>17</v>
      </c>
      <c r="F272" s="25">
        <v>20</v>
      </c>
      <c r="G272" s="25">
        <v>19</v>
      </c>
      <c r="H272" s="25">
        <v>18</v>
      </c>
      <c r="I272">
        <v>4971</v>
      </c>
      <c r="J272">
        <v>52417</v>
      </c>
      <c r="DO272" s="20"/>
      <c r="FB272">
        <v>0</v>
      </c>
      <c r="FC272">
        <v>0</v>
      </c>
    </row>
    <row r="273" spans="1:159" x14ac:dyDescent="0.25">
      <c r="A273" t="s">
        <v>40</v>
      </c>
      <c r="B273" t="s">
        <v>41</v>
      </c>
      <c r="C273" t="s">
        <v>72</v>
      </c>
      <c r="D273" s="3">
        <v>45571</v>
      </c>
      <c r="E273" s="25">
        <v>17</v>
      </c>
      <c r="F273" s="25">
        <v>20</v>
      </c>
      <c r="G273" s="25">
        <v>19</v>
      </c>
      <c r="H273" s="25">
        <v>18</v>
      </c>
      <c r="I273">
        <v>4971</v>
      </c>
      <c r="J273">
        <v>52417</v>
      </c>
      <c r="FB273">
        <v>0</v>
      </c>
      <c r="FC273">
        <v>0</v>
      </c>
    </row>
    <row r="274" spans="1:159" x14ac:dyDescent="0.25">
      <c r="A274" t="s">
        <v>40</v>
      </c>
      <c r="B274" t="s">
        <v>41</v>
      </c>
      <c r="C274" t="s">
        <v>80</v>
      </c>
      <c r="D274" s="3">
        <v>45475</v>
      </c>
      <c r="E274" s="25">
        <v>17</v>
      </c>
      <c r="F274" s="25">
        <v>20</v>
      </c>
      <c r="G274" s="25">
        <v>19</v>
      </c>
      <c r="H274" s="25">
        <v>18</v>
      </c>
      <c r="I274">
        <v>0</v>
      </c>
      <c r="J274">
        <v>2041</v>
      </c>
      <c r="AY274" s="20"/>
      <c r="FB274">
        <v>0</v>
      </c>
      <c r="FC274">
        <v>0</v>
      </c>
    </row>
    <row r="275" spans="1:159" x14ac:dyDescent="0.25">
      <c r="A275" t="s">
        <v>40</v>
      </c>
      <c r="B275" t="s">
        <v>41</v>
      </c>
      <c r="C275" t="s">
        <v>80</v>
      </c>
      <c r="D275" s="3">
        <v>45476</v>
      </c>
      <c r="E275" s="25">
        <v>17</v>
      </c>
      <c r="F275" s="25">
        <v>20</v>
      </c>
      <c r="G275" s="25">
        <v>19</v>
      </c>
      <c r="H275" s="25">
        <v>18</v>
      </c>
      <c r="I275">
        <v>0</v>
      </c>
      <c r="J275">
        <v>2041</v>
      </c>
      <c r="FB275">
        <v>0</v>
      </c>
      <c r="FC275">
        <v>0</v>
      </c>
    </row>
    <row r="276" spans="1:159" x14ac:dyDescent="0.25">
      <c r="A276" t="s">
        <v>40</v>
      </c>
      <c r="B276" t="s">
        <v>41</v>
      </c>
      <c r="C276" t="s">
        <v>80</v>
      </c>
      <c r="D276" s="3">
        <v>45478</v>
      </c>
      <c r="E276" s="25">
        <v>17</v>
      </c>
      <c r="F276" s="25">
        <v>20</v>
      </c>
      <c r="G276" s="25">
        <v>19</v>
      </c>
      <c r="H276" s="25">
        <v>18</v>
      </c>
      <c r="I276">
        <v>0</v>
      </c>
      <c r="J276">
        <v>2205</v>
      </c>
      <c r="FB276">
        <v>0</v>
      </c>
      <c r="FC276">
        <v>0</v>
      </c>
    </row>
    <row r="277" spans="1:159" x14ac:dyDescent="0.25">
      <c r="A277" t="s">
        <v>40</v>
      </c>
      <c r="B277" t="s">
        <v>41</v>
      </c>
      <c r="C277" t="s">
        <v>80</v>
      </c>
      <c r="D277" s="3">
        <v>45479</v>
      </c>
      <c r="E277" s="25">
        <v>17</v>
      </c>
      <c r="F277" s="25">
        <v>20</v>
      </c>
      <c r="G277" s="25">
        <v>19</v>
      </c>
      <c r="H277" s="25">
        <v>18</v>
      </c>
      <c r="I277">
        <v>0</v>
      </c>
      <c r="J277">
        <v>2036</v>
      </c>
      <c r="FB277">
        <v>0</v>
      </c>
      <c r="FC277">
        <v>0</v>
      </c>
    </row>
    <row r="278" spans="1:159" x14ac:dyDescent="0.25">
      <c r="A278" t="s">
        <v>40</v>
      </c>
      <c r="B278" t="s">
        <v>41</v>
      </c>
      <c r="C278" t="s">
        <v>80</v>
      </c>
      <c r="D278" s="3">
        <v>45484</v>
      </c>
      <c r="E278" s="25">
        <v>17</v>
      </c>
      <c r="F278" s="25">
        <v>20</v>
      </c>
      <c r="G278" s="25">
        <v>19</v>
      </c>
      <c r="H278" s="25">
        <v>18</v>
      </c>
      <c r="I278">
        <v>0</v>
      </c>
      <c r="J278">
        <v>2034</v>
      </c>
      <c r="FB278">
        <v>0</v>
      </c>
      <c r="FC278">
        <v>0</v>
      </c>
    </row>
    <row r="279" spans="1:159" x14ac:dyDescent="0.25">
      <c r="A279" t="s">
        <v>40</v>
      </c>
      <c r="B279" t="s">
        <v>41</v>
      </c>
      <c r="C279" t="s">
        <v>80</v>
      </c>
      <c r="D279" s="3">
        <v>45485</v>
      </c>
      <c r="F279" s="25"/>
      <c r="G279" s="25"/>
      <c r="H279" s="25"/>
      <c r="FB279">
        <v>0</v>
      </c>
      <c r="FC279">
        <v>1</v>
      </c>
    </row>
    <row r="280" spans="1:159" x14ac:dyDescent="0.25">
      <c r="A280" t="s">
        <v>40</v>
      </c>
      <c r="B280" t="s">
        <v>41</v>
      </c>
      <c r="C280" t="s">
        <v>80</v>
      </c>
      <c r="D280" s="3">
        <v>45496</v>
      </c>
      <c r="E280" s="25">
        <v>16</v>
      </c>
      <c r="F280" s="25">
        <v>19</v>
      </c>
      <c r="G280" s="25">
        <v>18</v>
      </c>
      <c r="H280" s="25">
        <v>17</v>
      </c>
      <c r="I280">
        <v>0</v>
      </c>
      <c r="J280">
        <v>2027</v>
      </c>
      <c r="FB280">
        <v>0</v>
      </c>
      <c r="FC280">
        <v>0</v>
      </c>
    </row>
    <row r="281" spans="1:159" x14ac:dyDescent="0.25">
      <c r="A281" t="s">
        <v>40</v>
      </c>
      <c r="B281" t="s">
        <v>41</v>
      </c>
      <c r="C281" t="s">
        <v>80</v>
      </c>
      <c r="D281" s="3">
        <v>45539</v>
      </c>
      <c r="E281" s="25">
        <v>19</v>
      </c>
      <c r="F281" s="25">
        <v>20</v>
      </c>
      <c r="G281" s="25">
        <v>19</v>
      </c>
      <c r="H281" s="25">
        <v>20</v>
      </c>
      <c r="I281">
        <v>66</v>
      </c>
      <c r="J281">
        <v>2000</v>
      </c>
      <c r="FB281">
        <v>1</v>
      </c>
      <c r="FC281">
        <v>0</v>
      </c>
    </row>
    <row r="282" spans="1:159" x14ac:dyDescent="0.25">
      <c r="A282" t="s">
        <v>40</v>
      </c>
      <c r="B282" t="s">
        <v>41</v>
      </c>
      <c r="C282" t="s">
        <v>80</v>
      </c>
      <c r="D282" s="3">
        <v>45540</v>
      </c>
      <c r="E282" s="25">
        <v>17</v>
      </c>
      <c r="F282" s="25">
        <v>20</v>
      </c>
      <c r="G282" s="25">
        <v>19</v>
      </c>
      <c r="H282" s="25">
        <v>18</v>
      </c>
      <c r="I282">
        <v>1301</v>
      </c>
      <c r="J282">
        <v>2000</v>
      </c>
      <c r="FB282">
        <v>0</v>
      </c>
      <c r="FC282">
        <v>0</v>
      </c>
    </row>
    <row r="283" spans="1:159" x14ac:dyDescent="0.25">
      <c r="A283" t="s">
        <v>40</v>
      </c>
      <c r="B283" t="s">
        <v>41</v>
      </c>
      <c r="C283" t="s">
        <v>80</v>
      </c>
      <c r="D283" s="3">
        <v>45541</v>
      </c>
      <c r="E283" s="25">
        <v>17</v>
      </c>
      <c r="F283" s="25">
        <v>18</v>
      </c>
      <c r="G283" s="25">
        <v>17</v>
      </c>
      <c r="H283" s="25">
        <v>18</v>
      </c>
      <c r="I283">
        <v>318</v>
      </c>
      <c r="J283">
        <v>2164</v>
      </c>
      <c r="FB283">
        <v>0</v>
      </c>
      <c r="FC283">
        <v>0</v>
      </c>
    </row>
    <row r="284" spans="1:159" x14ac:dyDescent="0.25">
      <c r="A284" t="s">
        <v>40</v>
      </c>
      <c r="B284" t="s">
        <v>41</v>
      </c>
      <c r="C284" t="s">
        <v>80</v>
      </c>
      <c r="D284" s="3">
        <v>45558</v>
      </c>
      <c r="E284" s="25">
        <v>18</v>
      </c>
      <c r="F284" s="25">
        <v>20</v>
      </c>
      <c r="G284" s="25">
        <v>18</v>
      </c>
      <c r="H284" s="25">
        <v>20</v>
      </c>
      <c r="I284">
        <v>1903</v>
      </c>
      <c r="J284">
        <v>2157</v>
      </c>
      <c r="K284">
        <v>0.894584000110626</v>
      </c>
      <c r="L284">
        <v>0.793931543827056</v>
      </c>
      <c r="M284">
        <v>0.70265299081802302</v>
      </c>
      <c r="N284">
        <v>0.68128353357314997</v>
      </c>
      <c r="O284">
        <v>0.66264128684997503</v>
      </c>
      <c r="P284">
        <v>0.66878139972686701</v>
      </c>
      <c r="Q284">
        <v>0.72391557693481401</v>
      </c>
      <c r="R284">
        <v>0.68604302406311002</v>
      </c>
      <c r="S284">
        <v>0.53688389062881403</v>
      </c>
      <c r="T284">
        <v>0.49500098824500999</v>
      </c>
      <c r="U284">
        <v>0.47591036558151201</v>
      </c>
      <c r="V284">
        <v>0.504172682762145</v>
      </c>
      <c r="W284">
        <v>0.57566398382186801</v>
      </c>
      <c r="X284">
        <v>0.72350847721099798</v>
      </c>
      <c r="Y284">
        <v>0.96090430021286</v>
      </c>
      <c r="Z284">
        <v>1.2487772703170701</v>
      </c>
      <c r="AA284">
        <v>1.6266993284225399</v>
      </c>
      <c r="AB284">
        <v>1.95905649662017</v>
      </c>
      <c r="AC284">
        <v>2.05629181861877</v>
      </c>
      <c r="AD284">
        <v>1.96707344055175</v>
      </c>
      <c r="AE284">
        <v>1.77481925487518</v>
      </c>
      <c r="AF284">
        <v>1.5810906887054399</v>
      </c>
      <c r="AG284">
        <v>1.34192359447479</v>
      </c>
      <c r="AH284">
        <v>1.0889472961425699</v>
      </c>
      <c r="AI284">
        <v>-3.0250575393438301E-2</v>
      </c>
      <c r="AJ284">
        <v>-2.5672608986496901E-2</v>
      </c>
      <c r="AK284">
        <v>-2.7326375246047901E-2</v>
      </c>
      <c r="AL284">
        <v>-5.7807737030088902E-3</v>
      </c>
      <c r="AM284">
        <v>5.1576471887528801E-3</v>
      </c>
      <c r="AN284">
        <v>-5.1492680795490698E-3</v>
      </c>
      <c r="AO284">
        <v>-5.3313551470637304E-3</v>
      </c>
      <c r="AP284">
        <v>-1.13960560411214E-2</v>
      </c>
      <c r="AQ284">
        <v>-2.1487077698111499E-2</v>
      </c>
      <c r="AR284">
        <v>-3.0469600111246099E-2</v>
      </c>
      <c r="AS284">
        <v>-4.7134120017290101E-2</v>
      </c>
      <c r="AT284">
        <v>-5.7369384914636598E-2</v>
      </c>
      <c r="AU284">
        <v>-7.2378411889076205E-2</v>
      </c>
      <c r="AV284">
        <v>-5.9228915721177999E-2</v>
      </c>
      <c r="AW284">
        <v>-5.4824766702950001E-3</v>
      </c>
      <c r="AX284">
        <v>-2.65998896211385E-2</v>
      </c>
      <c r="AY284">
        <v>-3.2318837940692902E-2</v>
      </c>
      <c r="AZ284">
        <v>-3.1793128699064199E-2</v>
      </c>
      <c r="BA284">
        <v>-2.6180483400821599E-2</v>
      </c>
      <c r="BB284">
        <v>-5.71176633238792E-2</v>
      </c>
      <c r="BC284">
        <v>-2.0168855786323499E-2</v>
      </c>
      <c r="BD284">
        <v>-3.11578903347253E-2</v>
      </c>
      <c r="BE284">
        <v>1.14755826070904E-2</v>
      </c>
      <c r="BF284">
        <v>-1.41874058172106E-2</v>
      </c>
      <c r="BG284">
        <v>1.5981761738657899E-2</v>
      </c>
      <c r="BH284">
        <v>1.73185374587774E-2</v>
      </c>
      <c r="BI284">
        <v>9.1379974037408794E-3</v>
      </c>
      <c r="BJ284">
        <v>2.7700288221239999E-2</v>
      </c>
      <c r="BK284">
        <v>3.4560274332761702E-2</v>
      </c>
      <c r="BL284">
        <v>2.3967199027538199E-2</v>
      </c>
      <c r="BM284">
        <v>2.1778780966997102E-2</v>
      </c>
      <c r="BN284">
        <v>1.4290241524577099E-2</v>
      </c>
      <c r="BO284">
        <v>6.46409858018159E-3</v>
      </c>
      <c r="BP284">
        <v>1.64105527801439E-4</v>
      </c>
      <c r="BQ284">
        <v>-1.3482959009706899E-2</v>
      </c>
      <c r="BR284">
        <v>-2.1870506927371001E-2</v>
      </c>
      <c r="BS284">
        <v>-3.3674795180559103E-2</v>
      </c>
      <c r="BT284">
        <v>-1.55564406886696E-2</v>
      </c>
      <c r="BU284">
        <v>4.1558645665645502E-2</v>
      </c>
      <c r="BV284">
        <v>2.6481306180357898E-2</v>
      </c>
      <c r="BW284">
        <v>2.5348920375108702E-2</v>
      </c>
      <c r="BX284">
        <v>2.9193364083766899E-2</v>
      </c>
      <c r="BY284">
        <v>3.5846732556819902E-2</v>
      </c>
      <c r="BZ284">
        <v>0</v>
      </c>
      <c r="CA284">
        <v>3.2921403646469102E-2</v>
      </c>
      <c r="CB284">
        <v>1.9208822399377799E-2</v>
      </c>
      <c r="CC284">
        <v>6.0285445302724797E-2</v>
      </c>
      <c r="CD284">
        <v>2.98764072358608E-2</v>
      </c>
      <c r="CE284">
        <v>6.22140988707542E-2</v>
      </c>
      <c r="CF284">
        <v>6.0309685766696902E-2</v>
      </c>
      <c r="CG284">
        <v>4.5602370053529698E-2</v>
      </c>
      <c r="CH284">
        <v>6.1181351542472798E-2</v>
      </c>
      <c r="CI284">
        <v>6.3962899148464203E-2</v>
      </c>
      <c r="CJ284">
        <v>5.3083665668964303E-2</v>
      </c>
      <c r="CK284">
        <v>4.8888918012380503E-2</v>
      </c>
      <c r="CL284">
        <v>3.9976537227630601E-2</v>
      </c>
      <c r="CM284">
        <v>3.4415274858474697E-2</v>
      </c>
      <c r="CN284">
        <v>3.07978112250566E-2</v>
      </c>
      <c r="CO284">
        <v>2.0168200135231001E-2</v>
      </c>
      <c r="CP284">
        <v>1.36283719912171E-2</v>
      </c>
      <c r="CQ284">
        <v>5.0288233906030603E-3</v>
      </c>
      <c r="CR284">
        <v>2.8116036206483799E-2</v>
      </c>
      <c r="CS284">
        <v>8.8599771261215196E-2</v>
      </c>
      <c r="CT284">
        <v>7.9562500119209206E-2</v>
      </c>
      <c r="CU284">
        <v>8.3016678690910298E-2</v>
      </c>
      <c r="CV284">
        <v>9.01798605918884E-2</v>
      </c>
      <c r="CW284">
        <v>9.7873948514461503E-2</v>
      </c>
      <c r="CX284">
        <v>5.71176633238792E-2</v>
      </c>
      <c r="CY284">
        <v>8.6011663079261697E-2</v>
      </c>
      <c r="CZ284">
        <v>6.9575533270835793E-2</v>
      </c>
      <c r="DA284">
        <v>0.10909530520439099</v>
      </c>
      <c r="DB284">
        <v>7.3940217494964502E-2</v>
      </c>
      <c r="DC284">
        <v>2.8107265010476098E-2</v>
      </c>
      <c r="DD284">
        <v>2.6136761531233701E-2</v>
      </c>
      <c r="DE284">
        <v>2.2168764844536702E-2</v>
      </c>
      <c r="DF284">
        <v>2.0355040207505198E-2</v>
      </c>
      <c r="DG284">
        <v>1.78755279630422E-2</v>
      </c>
      <c r="DH284">
        <v>1.77015550434589E-2</v>
      </c>
      <c r="DI284">
        <v>1.64817925542593E-2</v>
      </c>
      <c r="DJ284">
        <v>1.56161598861217E-2</v>
      </c>
      <c r="DK284">
        <v>1.6993109136819801E-2</v>
      </c>
      <c r="DL284">
        <v>1.8623970448970701E-2</v>
      </c>
      <c r="DM284">
        <v>2.04584524035453E-2</v>
      </c>
      <c r="DN284">
        <v>2.15817857533693E-2</v>
      </c>
      <c r="DO284">
        <v>2.35301293432712E-2</v>
      </c>
      <c r="DP284">
        <v>2.655098028481E-2</v>
      </c>
      <c r="DQ284">
        <v>2.85989716649055E-2</v>
      </c>
      <c r="DR284">
        <v>3.2271075993776301E-2</v>
      </c>
      <c r="DS284">
        <v>3.5059507936239201E-2</v>
      </c>
      <c r="DT284">
        <v>3.7077154964208603E-2</v>
      </c>
      <c r="DU284">
        <v>3.77098694443702E-2</v>
      </c>
      <c r="DV284">
        <v>3.4725073724985102E-2</v>
      </c>
      <c r="DW284">
        <v>3.2276585698127698E-2</v>
      </c>
      <c r="DX284">
        <v>3.0620787292718801E-2</v>
      </c>
      <c r="DY284">
        <v>2.96742897480726E-2</v>
      </c>
      <c r="DZ284">
        <v>2.6788895949721302E-2</v>
      </c>
      <c r="EA284">
        <v>67.567344665527301</v>
      </c>
      <c r="EB284">
        <v>66.333389282226506</v>
      </c>
      <c r="EC284">
        <v>64.688095092773395</v>
      </c>
      <c r="ED284">
        <v>63.678752899169901</v>
      </c>
      <c r="EE284">
        <v>62.82958984375</v>
      </c>
      <c r="EF284">
        <v>61.868198394775298</v>
      </c>
      <c r="EG284">
        <v>61.642833709716697</v>
      </c>
      <c r="EH284">
        <v>64.238693237304602</v>
      </c>
      <c r="EI284">
        <v>70.208549499511705</v>
      </c>
      <c r="EJ284">
        <v>75.311737060546804</v>
      </c>
      <c r="EK284">
        <v>81.330818176269503</v>
      </c>
      <c r="EL284">
        <v>85.848251342773395</v>
      </c>
      <c r="EM284">
        <v>89.5819091796875</v>
      </c>
      <c r="EN284">
        <v>92.529792785644503</v>
      </c>
      <c r="EO284">
        <v>94.626708984375</v>
      </c>
      <c r="EP284">
        <v>95.726882934570298</v>
      </c>
      <c r="EQ284">
        <v>95.771484375</v>
      </c>
      <c r="ER284">
        <v>94.367019653320298</v>
      </c>
      <c r="ES284">
        <v>90.069168090820298</v>
      </c>
      <c r="ET284">
        <v>84.222404479980398</v>
      </c>
      <c r="EU284">
        <v>81.057205200195298</v>
      </c>
      <c r="EV284">
        <v>78.855484008789006</v>
      </c>
      <c r="EW284">
        <v>75.801872253417898</v>
      </c>
      <c r="EX284">
        <v>74.661827087402301</v>
      </c>
      <c r="EY284">
        <v>0.27127712965011502</v>
      </c>
      <c r="EZ284">
        <v>2.10886485874652E-2</v>
      </c>
      <c r="FA284">
        <v>2.10886485874652E-2</v>
      </c>
      <c r="FB284">
        <v>0</v>
      </c>
      <c r="FC284">
        <v>0</v>
      </c>
    </row>
    <row r="285" spans="1:159" x14ac:dyDescent="0.25">
      <c r="A285" t="s">
        <v>40</v>
      </c>
      <c r="B285" t="s">
        <v>41</v>
      </c>
      <c r="C285" t="s">
        <v>80</v>
      </c>
      <c r="D285" s="3">
        <v>45559</v>
      </c>
      <c r="E285" s="25">
        <v>19</v>
      </c>
      <c r="F285" s="25">
        <v>20</v>
      </c>
      <c r="G285" s="25">
        <v>19</v>
      </c>
      <c r="H285" s="25">
        <v>20</v>
      </c>
      <c r="I285">
        <v>305</v>
      </c>
      <c r="J285">
        <v>2157</v>
      </c>
      <c r="FB285">
        <v>0</v>
      </c>
      <c r="FC285">
        <v>0</v>
      </c>
    </row>
    <row r="286" spans="1:159" x14ac:dyDescent="0.25">
      <c r="A286" t="s">
        <v>40</v>
      </c>
      <c r="B286" t="s">
        <v>41</v>
      </c>
      <c r="C286" t="s">
        <v>80</v>
      </c>
      <c r="D286" s="3">
        <v>45566</v>
      </c>
      <c r="E286" s="25">
        <v>17</v>
      </c>
      <c r="F286" s="25">
        <v>20</v>
      </c>
      <c r="G286" s="25">
        <v>19</v>
      </c>
      <c r="H286" s="25">
        <v>17</v>
      </c>
      <c r="I286">
        <v>724</v>
      </c>
      <c r="J286">
        <v>2156</v>
      </c>
      <c r="FB286">
        <v>0</v>
      </c>
      <c r="FC286">
        <v>0</v>
      </c>
    </row>
    <row r="287" spans="1:159" x14ac:dyDescent="0.25">
      <c r="A287" t="s">
        <v>40</v>
      </c>
      <c r="B287" t="s">
        <v>41</v>
      </c>
      <c r="C287" t="s">
        <v>80</v>
      </c>
      <c r="D287" s="3">
        <v>45567</v>
      </c>
      <c r="E287" s="25">
        <v>18</v>
      </c>
      <c r="F287" s="25">
        <v>20</v>
      </c>
      <c r="G287" s="25">
        <v>18</v>
      </c>
      <c r="H287" s="25">
        <v>20</v>
      </c>
      <c r="I287">
        <v>1933</v>
      </c>
      <c r="J287">
        <v>2156</v>
      </c>
      <c r="K287">
        <v>1.00898933410644</v>
      </c>
      <c r="L287">
        <v>0.88510674238204901</v>
      </c>
      <c r="M287">
        <v>0.78919124603271396</v>
      </c>
      <c r="N287">
        <v>0.73583781719207697</v>
      </c>
      <c r="O287">
        <v>0.71350479125976496</v>
      </c>
      <c r="P287">
        <v>0.70140314102172796</v>
      </c>
      <c r="Q287">
        <v>0.75955951213836603</v>
      </c>
      <c r="R287">
        <v>0.73931348323821999</v>
      </c>
      <c r="S287">
        <v>0.59820079803466697</v>
      </c>
      <c r="T287">
        <v>0.547402083873748</v>
      </c>
      <c r="U287">
        <v>0.57406014204025202</v>
      </c>
      <c r="V287">
        <v>0.67908465862274103</v>
      </c>
      <c r="W287">
        <v>0.83417379856109597</v>
      </c>
      <c r="X287">
        <v>1.11616575717926</v>
      </c>
      <c r="Y287">
        <v>1.46778357028961</v>
      </c>
      <c r="Z287">
        <v>1.85181176662445</v>
      </c>
      <c r="AA287">
        <v>2.2570881843566801</v>
      </c>
      <c r="AB287">
        <v>2.4519586563110298</v>
      </c>
      <c r="AC287">
        <v>2.4597325325012198</v>
      </c>
      <c r="AD287">
        <v>2.2607932090759202</v>
      </c>
      <c r="AE287">
        <v>2.0261757373809801</v>
      </c>
      <c r="AF287">
        <v>1.77237701416015</v>
      </c>
      <c r="AG287">
        <v>1.4368135929107599</v>
      </c>
      <c r="AH287">
        <v>1.17188656330108</v>
      </c>
      <c r="AI287">
        <v>-4.9510572105646099E-2</v>
      </c>
      <c r="AJ287">
        <v>-4.44519333541393E-2</v>
      </c>
      <c r="AK287">
        <v>-1.60566456615924E-2</v>
      </c>
      <c r="AL287">
        <v>6.8764318712055596E-3</v>
      </c>
      <c r="AM287">
        <v>8.6990520358085598E-3</v>
      </c>
      <c r="AN287">
        <v>-1.03383250534534E-2</v>
      </c>
      <c r="AO287">
        <v>-4.0583821828476998E-4</v>
      </c>
      <c r="AP287">
        <v>-3.9722166955470997E-2</v>
      </c>
      <c r="AQ287">
        <v>-4.0519911795854499E-2</v>
      </c>
      <c r="AR287">
        <v>-3.3348791301250402E-2</v>
      </c>
      <c r="AS287">
        <v>-3.5509269684553098E-2</v>
      </c>
      <c r="AT287">
        <v>-9.3737384304404207E-3</v>
      </c>
      <c r="AU287">
        <v>-1.3149769976735099E-2</v>
      </c>
      <c r="AV287">
        <v>3.9777651429176303E-2</v>
      </c>
      <c r="AW287">
        <v>3.01379449665546E-2</v>
      </c>
      <c r="AX287">
        <v>5.3558859508484602E-4</v>
      </c>
      <c r="AY287">
        <v>7.28293694555759E-3</v>
      </c>
      <c r="AZ287">
        <v>-2.3957172408699899E-2</v>
      </c>
      <c r="BA287">
        <v>-5.7319630868732903E-3</v>
      </c>
      <c r="BB287">
        <v>-5.8754511177539798E-2</v>
      </c>
      <c r="BC287">
        <v>-1.8448324874043399E-2</v>
      </c>
      <c r="BD287">
        <v>1.3819458894431501E-2</v>
      </c>
      <c r="BE287">
        <v>-4.65975105762481E-2</v>
      </c>
      <c r="BF287">
        <v>-5.93912415206432E-2</v>
      </c>
      <c r="BG287">
        <v>-2.7744707185774998E-3</v>
      </c>
      <c r="BH287">
        <v>-3.5434329765848799E-4</v>
      </c>
      <c r="BI287">
        <v>2.36700605601072E-2</v>
      </c>
      <c r="BJ287">
        <v>4.0152404457330697E-2</v>
      </c>
      <c r="BK287">
        <v>3.88213731348514E-2</v>
      </c>
      <c r="BL287">
        <v>1.5198842622339699E-2</v>
      </c>
      <c r="BM287">
        <v>2.37082503736019E-2</v>
      </c>
      <c r="BN287">
        <v>-1.1950807645916901E-2</v>
      </c>
      <c r="BO287">
        <v>-1.1353095993399599E-2</v>
      </c>
      <c r="BP287">
        <v>-2.6216837577521801E-3</v>
      </c>
      <c r="BQ287">
        <v>-5.6133000180125204E-4</v>
      </c>
      <c r="BR287">
        <v>2.9672272503376E-2</v>
      </c>
      <c r="BS287">
        <v>3.0050002038478799E-2</v>
      </c>
      <c r="BT287">
        <v>8.8686540722846902E-2</v>
      </c>
      <c r="BU287">
        <v>8.6754478514194405E-2</v>
      </c>
      <c r="BV287">
        <v>6.1932113021612098E-2</v>
      </c>
      <c r="BW287">
        <v>7.2375297546386705E-2</v>
      </c>
      <c r="BX287">
        <v>4.0511630475520997E-2</v>
      </c>
      <c r="BY287">
        <v>5.4990995675325297E-2</v>
      </c>
      <c r="BZ287">
        <v>0</v>
      </c>
      <c r="CA287">
        <v>3.7510097026824903E-2</v>
      </c>
      <c r="CB287">
        <v>6.7030712962150504E-2</v>
      </c>
      <c r="CC287">
        <v>3.6032253410667099E-3</v>
      </c>
      <c r="CD287">
        <v>-1.3846385292708799E-2</v>
      </c>
      <c r="CE287">
        <v>4.3961629271507201E-2</v>
      </c>
      <c r="CF287">
        <v>4.37432490289211E-2</v>
      </c>
      <c r="CG287">
        <v>6.3396766781806904E-2</v>
      </c>
      <c r="CH287">
        <v>7.3428377509117099E-2</v>
      </c>
      <c r="CI287">
        <v>6.8943694233894307E-2</v>
      </c>
      <c r="CJ287">
        <v>4.0736012160777997E-2</v>
      </c>
      <c r="CK287">
        <v>4.7822337597608497E-2</v>
      </c>
      <c r="CL287">
        <v>1.5820549800992002E-2</v>
      </c>
      <c r="CM287">
        <v>1.7813721671700401E-2</v>
      </c>
      <c r="CN287">
        <v>2.8105424717068599E-2</v>
      </c>
      <c r="CO287">
        <v>3.4386612474918303E-2</v>
      </c>
      <c r="CP287">
        <v>6.8718284368515001E-2</v>
      </c>
      <c r="CQ287">
        <v>7.3249772191047599E-2</v>
      </c>
      <c r="CR287">
        <v>0.137595430016517</v>
      </c>
      <c r="CS287">
        <v>0.143371015787124</v>
      </c>
      <c r="CT287">
        <v>0.12332864105701399</v>
      </c>
      <c r="CU287">
        <v>0.13746765255928001</v>
      </c>
      <c r="CV287">
        <v>0.104980431497097</v>
      </c>
      <c r="CW287">
        <v>0.115713953971862</v>
      </c>
      <c r="CX287">
        <v>5.8754511177539798E-2</v>
      </c>
      <c r="CY287">
        <v>9.3468517065048204E-2</v>
      </c>
      <c r="CZ287">
        <v>0.120241969823837</v>
      </c>
      <c r="DA287">
        <v>5.3803961724042802E-2</v>
      </c>
      <c r="DB287">
        <v>3.1698469072580303E-2</v>
      </c>
      <c r="DC287">
        <v>2.8413532301783499E-2</v>
      </c>
      <c r="DD287">
        <v>2.6809431612491601E-2</v>
      </c>
      <c r="DE287">
        <v>2.41521224379539E-2</v>
      </c>
      <c r="DF287">
        <v>2.0230354741215699E-2</v>
      </c>
      <c r="DG287">
        <v>1.8313070759177201E-2</v>
      </c>
      <c r="DH287">
        <v>1.55254956334829E-2</v>
      </c>
      <c r="DI287">
        <v>1.46603249013423E-2</v>
      </c>
      <c r="DJ287">
        <v>1.68837867677211E-2</v>
      </c>
      <c r="DK287">
        <v>1.77321657538414E-2</v>
      </c>
      <c r="DL287">
        <v>1.8680755048990201E-2</v>
      </c>
      <c r="DM287">
        <v>2.12468393146991E-2</v>
      </c>
      <c r="DN287">
        <v>2.3738289251923499E-2</v>
      </c>
      <c r="DO287">
        <v>2.62635964900255E-2</v>
      </c>
      <c r="DP287">
        <v>2.9734494164586001E-2</v>
      </c>
      <c r="DQ287">
        <v>3.4420408308505998E-2</v>
      </c>
      <c r="DR287">
        <v>3.7326436489820397E-2</v>
      </c>
      <c r="DS287">
        <v>3.9573345333337701E-2</v>
      </c>
      <c r="DT287">
        <v>3.9194248616695397E-2</v>
      </c>
      <c r="DU287">
        <v>3.6916937679052297E-2</v>
      </c>
      <c r="DV287">
        <v>3.57202067971229E-2</v>
      </c>
      <c r="DW287">
        <v>3.4020304679870599E-2</v>
      </c>
      <c r="DX287">
        <v>3.2350145280361099E-2</v>
      </c>
      <c r="DY287">
        <v>3.0519880354404401E-2</v>
      </c>
      <c r="DZ287">
        <v>2.7689306065440102E-2</v>
      </c>
      <c r="EA287">
        <v>73.368186950683494</v>
      </c>
      <c r="EB287">
        <v>71.996505737304602</v>
      </c>
      <c r="EC287">
        <v>70.669166564941406</v>
      </c>
      <c r="ED287">
        <v>69.898345947265597</v>
      </c>
      <c r="EE287">
        <v>69.114875793457003</v>
      </c>
      <c r="EF287">
        <v>67.458534240722599</v>
      </c>
      <c r="EG287">
        <v>67.383094787597599</v>
      </c>
      <c r="EH287">
        <v>69.386749267578097</v>
      </c>
      <c r="EI287">
        <v>74.340286254882798</v>
      </c>
      <c r="EJ287">
        <v>80.881362915039006</v>
      </c>
      <c r="EK287">
        <v>86.8980712890625</v>
      </c>
      <c r="EL287">
        <v>91.661628723144503</v>
      </c>
      <c r="EM287">
        <v>95.263137817382798</v>
      </c>
      <c r="EN287">
        <v>98.729072570800696</v>
      </c>
      <c r="EO287">
        <v>100.168334960937</v>
      </c>
      <c r="EP287">
        <v>101.451110839843</v>
      </c>
      <c r="EQ287">
        <v>100.817726135253</v>
      </c>
      <c r="ER287">
        <v>98.236419677734304</v>
      </c>
      <c r="ES287">
        <v>92.194587707519503</v>
      </c>
      <c r="ET287">
        <v>87.130043029785099</v>
      </c>
      <c r="EU287">
        <v>83.425468444824205</v>
      </c>
      <c r="EV287">
        <v>80.291526794433494</v>
      </c>
      <c r="EW287">
        <v>77.843597412109304</v>
      </c>
      <c r="EX287">
        <v>75.506416320800696</v>
      </c>
      <c r="EY287">
        <v>0.28856912255287098</v>
      </c>
      <c r="EZ287">
        <v>2.1538035944104101E-2</v>
      </c>
      <c r="FA287">
        <v>2.1538035944104101E-2</v>
      </c>
      <c r="FB287">
        <v>0</v>
      </c>
      <c r="FC287">
        <v>0</v>
      </c>
    </row>
    <row r="288" spans="1:159" x14ac:dyDescent="0.25">
      <c r="A288" t="s">
        <v>40</v>
      </c>
      <c r="B288" t="s">
        <v>41</v>
      </c>
      <c r="C288" t="s">
        <v>80</v>
      </c>
      <c r="D288" s="3">
        <v>45568</v>
      </c>
      <c r="E288" s="25">
        <v>17</v>
      </c>
      <c r="F288" s="25">
        <v>18</v>
      </c>
      <c r="G288" s="25">
        <v>17</v>
      </c>
      <c r="H288" s="25">
        <v>18</v>
      </c>
      <c r="I288">
        <v>305</v>
      </c>
      <c r="J288">
        <v>2155</v>
      </c>
      <c r="FB288">
        <v>0</v>
      </c>
      <c r="FC288">
        <v>0</v>
      </c>
    </row>
    <row r="289" spans="1:159" x14ac:dyDescent="0.25">
      <c r="A289" t="s">
        <v>40</v>
      </c>
      <c r="B289" t="s">
        <v>41</v>
      </c>
      <c r="C289" t="s">
        <v>80</v>
      </c>
      <c r="D289" s="3">
        <v>45570</v>
      </c>
      <c r="E289" s="25">
        <v>17</v>
      </c>
      <c r="F289" s="25">
        <v>20</v>
      </c>
      <c r="G289" s="25">
        <v>19</v>
      </c>
      <c r="H289" s="25">
        <v>18</v>
      </c>
      <c r="I289">
        <v>407</v>
      </c>
      <c r="J289">
        <v>2155</v>
      </c>
      <c r="FB289">
        <v>0</v>
      </c>
      <c r="FC289">
        <v>0</v>
      </c>
    </row>
    <row r="290" spans="1:159" x14ac:dyDescent="0.25">
      <c r="A290" t="s">
        <v>40</v>
      </c>
      <c r="B290" t="s">
        <v>41</v>
      </c>
      <c r="C290" t="s">
        <v>80</v>
      </c>
      <c r="D290" s="3">
        <v>45571</v>
      </c>
      <c r="E290" s="25">
        <v>17</v>
      </c>
      <c r="F290" s="25">
        <v>20</v>
      </c>
      <c r="G290" s="25">
        <v>19</v>
      </c>
      <c r="H290" s="25">
        <v>18</v>
      </c>
      <c r="I290">
        <v>407</v>
      </c>
      <c r="J290">
        <v>2155</v>
      </c>
      <c r="FB290">
        <v>0</v>
      </c>
      <c r="FC290">
        <v>0</v>
      </c>
    </row>
    <row r="291" spans="1:159" x14ac:dyDescent="0.25">
      <c r="A291" t="s">
        <v>40</v>
      </c>
      <c r="B291" t="s">
        <v>8</v>
      </c>
      <c r="C291" t="s">
        <v>78</v>
      </c>
      <c r="D291" s="3">
        <v>45475</v>
      </c>
      <c r="F291" s="25"/>
      <c r="G291" s="25"/>
      <c r="H291" s="25"/>
      <c r="FB291">
        <v>0</v>
      </c>
      <c r="FC291">
        <v>1</v>
      </c>
    </row>
    <row r="292" spans="1:159" x14ac:dyDescent="0.25">
      <c r="A292" t="s">
        <v>40</v>
      </c>
      <c r="B292" t="s">
        <v>8</v>
      </c>
      <c r="C292" t="s">
        <v>78</v>
      </c>
      <c r="D292" s="3">
        <v>45476</v>
      </c>
      <c r="F292" s="25"/>
      <c r="G292" s="25"/>
      <c r="H292" s="25"/>
      <c r="FB292">
        <v>0</v>
      </c>
      <c r="FC292">
        <v>1</v>
      </c>
    </row>
    <row r="293" spans="1:159" x14ac:dyDescent="0.25">
      <c r="A293" t="s">
        <v>40</v>
      </c>
      <c r="B293" t="s">
        <v>8</v>
      </c>
      <c r="C293" t="s">
        <v>78</v>
      </c>
      <c r="D293" s="3">
        <v>45478</v>
      </c>
      <c r="F293" s="25"/>
      <c r="G293" s="25"/>
      <c r="H293" s="25"/>
      <c r="EH293" s="20"/>
      <c r="FB293">
        <v>0</v>
      </c>
      <c r="FC293">
        <v>1</v>
      </c>
    </row>
    <row r="294" spans="1:159" x14ac:dyDescent="0.25">
      <c r="A294" t="s">
        <v>40</v>
      </c>
      <c r="B294" t="s">
        <v>8</v>
      </c>
      <c r="C294" t="s">
        <v>78</v>
      </c>
      <c r="D294" s="3">
        <v>45479</v>
      </c>
      <c r="F294" s="25"/>
      <c r="G294" s="25"/>
      <c r="H294" s="25"/>
      <c r="FB294">
        <v>0</v>
      </c>
      <c r="FC294">
        <v>1</v>
      </c>
    </row>
    <row r="295" spans="1:159" x14ac:dyDescent="0.25">
      <c r="A295" t="s">
        <v>40</v>
      </c>
      <c r="B295" t="s">
        <v>8</v>
      </c>
      <c r="C295" t="s">
        <v>78</v>
      </c>
      <c r="D295" s="3">
        <v>45484</v>
      </c>
      <c r="F295" s="25"/>
      <c r="G295" s="25"/>
      <c r="H295" s="25"/>
      <c r="FB295">
        <v>0</v>
      </c>
      <c r="FC295">
        <v>1</v>
      </c>
    </row>
    <row r="296" spans="1:159" x14ac:dyDescent="0.25">
      <c r="A296" t="s">
        <v>40</v>
      </c>
      <c r="B296" t="s">
        <v>8</v>
      </c>
      <c r="C296" t="s">
        <v>78</v>
      </c>
      <c r="D296" s="3">
        <v>45485</v>
      </c>
      <c r="F296" s="25"/>
      <c r="G296" s="25"/>
      <c r="H296" s="25"/>
      <c r="FB296">
        <v>0</v>
      </c>
      <c r="FC296">
        <v>1</v>
      </c>
    </row>
    <row r="297" spans="1:159" x14ac:dyDescent="0.25">
      <c r="A297" t="s">
        <v>40</v>
      </c>
      <c r="B297" t="s">
        <v>8</v>
      </c>
      <c r="C297" t="s">
        <v>78</v>
      </c>
      <c r="D297" s="3">
        <v>45496</v>
      </c>
      <c r="F297" s="25"/>
      <c r="G297" s="25"/>
      <c r="H297" s="25"/>
      <c r="FB297">
        <v>0</v>
      </c>
      <c r="FC297">
        <v>1</v>
      </c>
    </row>
    <row r="298" spans="1:159" x14ac:dyDescent="0.25">
      <c r="A298" t="s">
        <v>40</v>
      </c>
      <c r="B298" t="s">
        <v>8</v>
      </c>
      <c r="C298" t="s">
        <v>78</v>
      </c>
      <c r="D298" s="3">
        <v>45539</v>
      </c>
      <c r="F298" s="25"/>
      <c r="G298" s="25"/>
      <c r="H298" s="25"/>
      <c r="FB298">
        <v>0</v>
      </c>
      <c r="FC298">
        <v>1</v>
      </c>
    </row>
    <row r="299" spans="1:159" x14ac:dyDescent="0.25">
      <c r="A299" t="s">
        <v>40</v>
      </c>
      <c r="B299" t="s">
        <v>8</v>
      </c>
      <c r="C299" t="s">
        <v>78</v>
      </c>
      <c r="D299" s="3">
        <v>45540</v>
      </c>
      <c r="F299" s="25"/>
      <c r="G299" s="25"/>
      <c r="H299" s="25"/>
      <c r="FB299">
        <v>0</v>
      </c>
      <c r="FC299">
        <v>1</v>
      </c>
    </row>
    <row r="300" spans="1:159" x14ac:dyDescent="0.25">
      <c r="A300" t="s">
        <v>40</v>
      </c>
      <c r="B300" t="s">
        <v>8</v>
      </c>
      <c r="C300" t="s">
        <v>78</v>
      </c>
      <c r="D300" s="3">
        <v>45541</v>
      </c>
      <c r="F300" s="25"/>
      <c r="G300" s="25"/>
      <c r="H300" s="25"/>
      <c r="FB300">
        <v>0</v>
      </c>
      <c r="FC300">
        <v>1</v>
      </c>
    </row>
    <row r="301" spans="1:159" x14ac:dyDescent="0.25">
      <c r="A301" t="s">
        <v>40</v>
      </c>
      <c r="B301" t="s">
        <v>8</v>
      </c>
      <c r="C301" t="s">
        <v>78</v>
      </c>
      <c r="D301" s="3">
        <v>45558</v>
      </c>
      <c r="F301" s="25"/>
      <c r="G301" s="25"/>
      <c r="H301" s="25"/>
      <c r="FB301">
        <v>0</v>
      </c>
      <c r="FC301">
        <v>1</v>
      </c>
    </row>
    <row r="302" spans="1:159" x14ac:dyDescent="0.25">
      <c r="A302" t="s">
        <v>40</v>
      </c>
      <c r="B302" t="s">
        <v>8</v>
      </c>
      <c r="C302" t="s">
        <v>78</v>
      </c>
      <c r="D302" s="3">
        <v>45559</v>
      </c>
      <c r="F302" s="25"/>
      <c r="G302" s="25"/>
      <c r="H302" s="25"/>
      <c r="FB302">
        <v>0</v>
      </c>
      <c r="FC302">
        <v>1</v>
      </c>
    </row>
    <row r="303" spans="1:159" x14ac:dyDescent="0.25">
      <c r="A303" t="s">
        <v>40</v>
      </c>
      <c r="B303" t="s">
        <v>8</v>
      </c>
      <c r="C303" t="s">
        <v>78</v>
      </c>
      <c r="D303" s="3">
        <v>45566</v>
      </c>
      <c r="F303" s="25"/>
      <c r="G303" s="25"/>
      <c r="H303" s="25"/>
      <c r="FB303">
        <v>0</v>
      </c>
      <c r="FC303">
        <v>1</v>
      </c>
    </row>
    <row r="304" spans="1:159" x14ac:dyDescent="0.25">
      <c r="A304" t="s">
        <v>40</v>
      </c>
      <c r="B304" t="s">
        <v>8</v>
      </c>
      <c r="C304" t="s">
        <v>78</v>
      </c>
      <c r="D304" s="3">
        <v>45567</v>
      </c>
      <c r="F304" s="25"/>
      <c r="G304" s="25"/>
      <c r="H304" s="25"/>
      <c r="FB304">
        <v>0</v>
      </c>
      <c r="FC304">
        <v>1</v>
      </c>
    </row>
    <row r="305" spans="1:159" x14ac:dyDescent="0.25">
      <c r="A305" t="s">
        <v>40</v>
      </c>
      <c r="B305" t="s">
        <v>8</v>
      </c>
      <c r="C305" t="s">
        <v>78</v>
      </c>
      <c r="D305" s="3">
        <v>45568</v>
      </c>
      <c r="F305" s="25"/>
      <c r="G305" s="25"/>
      <c r="H305" s="25"/>
      <c r="FB305">
        <v>0</v>
      </c>
      <c r="FC305">
        <v>1</v>
      </c>
    </row>
    <row r="306" spans="1:159" x14ac:dyDescent="0.25">
      <c r="A306" t="s">
        <v>40</v>
      </c>
      <c r="B306" t="s">
        <v>8</v>
      </c>
      <c r="C306" t="s">
        <v>78</v>
      </c>
      <c r="D306" s="3">
        <v>45570</v>
      </c>
      <c r="F306" s="25"/>
      <c r="G306" s="25"/>
      <c r="H306" s="25"/>
      <c r="FB306">
        <v>0</v>
      </c>
      <c r="FC306">
        <v>1</v>
      </c>
    </row>
    <row r="307" spans="1:159" x14ac:dyDescent="0.25">
      <c r="A307" t="s">
        <v>40</v>
      </c>
      <c r="B307" t="s">
        <v>8</v>
      </c>
      <c r="C307" t="s">
        <v>78</v>
      </c>
      <c r="D307" s="3">
        <v>45571</v>
      </c>
      <c r="F307" s="25"/>
      <c r="G307" s="25"/>
      <c r="H307" s="25"/>
      <c r="FB307">
        <v>0</v>
      </c>
      <c r="FC307">
        <v>1</v>
      </c>
    </row>
    <row r="308" spans="1:159" x14ac:dyDescent="0.25">
      <c r="A308" t="s">
        <v>40</v>
      </c>
      <c r="B308" t="s">
        <v>8</v>
      </c>
      <c r="C308" t="s">
        <v>79</v>
      </c>
      <c r="D308" s="3">
        <v>45475</v>
      </c>
      <c r="F308" s="25"/>
      <c r="G308" s="25"/>
      <c r="H308" s="25"/>
      <c r="FB308">
        <v>0</v>
      </c>
      <c r="FC308">
        <v>1</v>
      </c>
    </row>
    <row r="309" spans="1:159" x14ac:dyDescent="0.25">
      <c r="A309" t="s">
        <v>40</v>
      </c>
      <c r="B309" t="s">
        <v>8</v>
      </c>
      <c r="C309" t="s">
        <v>79</v>
      </c>
      <c r="D309" s="3">
        <v>45476</v>
      </c>
      <c r="F309" s="25"/>
      <c r="G309" s="25"/>
      <c r="H309" s="25"/>
      <c r="FB309">
        <v>0</v>
      </c>
      <c r="FC309">
        <v>1</v>
      </c>
    </row>
    <row r="310" spans="1:159" x14ac:dyDescent="0.25">
      <c r="A310" t="s">
        <v>40</v>
      </c>
      <c r="B310" t="s">
        <v>8</v>
      </c>
      <c r="C310" t="s">
        <v>79</v>
      </c>
      <c r="D310" s="3">
        <v>45478</v>
      </c>
      <c r="F310" s="25"/>
      <c r="G310" s="25"/>
      <c r="H310" s="25"/>
      <c r="FB310">
        <v>0</v>
      </c>
      <c r="FC310">
        <v>1</v>
      </c>
    </row>
    <row r="311" spans="1:159" x14ac:dyDescent="0.25">
      <c r="A311" t="s">
        <v>40</v>
      </c>
      <c r="B311" t="s">
        <v>8</v>
      </c>
      <c r="C311" t="s">
        <v>79</v>
      </c>
      <c r="D311" s="3">
        <v>45479</v>
      </c>
      <c r="F311" s="25"/>
      <c r="G311" s="25"/>
      <c r="H311" s="25"/>
      <c r="FB311">
        <v>0</v>
      </c>
      <c r="FC311">
        <v>1</v>
      </c>
    </row>
    <row r="312" spans="1:159" x14ac:dyDescent="0.25">
      <c r="A312" t="s">
        <v>40</v>
      </c>
      <c r="B312" t="s">
        <v>8</v>
      </c>
      <c r="C312" t="s">
        <v>79</v>
      </c>
      <c r="D312" s="3">
        <v>45484</v>
      </c>
      <c r="F312" s="25"/>
      <c r="G312" s="25"/>
      <c r="H312" s="25"/>
      <c r="EW312" s="20"/>
      <c r="FB312">
        <v>0</v>
      </c>
      <c r="FC312">
        <v>1</v>
      </c>
    </row>
    <row r="313" spans="1:159" x14ac:dyDescent="0.25">
      <c r="A313" t="s">
        <v>40</v>
      </c>
      <c r="B313" t="s">
        <v>8</v>
      </c>
      <c r="C313" t="s">
        <v>79</v>
      </c>
      <c r="D313" s="3">
        <v>45485</v>
      </c>
      <c r="F313" s="25"/>
      <c r="G313" s="25"/>
      <c r="H313" s="25"/>
      <c r="FB313">
        <v>0</v>
      </c>
      <c r="FC313">
        <v>1</v>
      </c>
    </row>
    <row r="314" spans="1:159" x14ac:dyDescent="0.25">
      <c r="A314" t="s">
        <v>40</v>
      </c>
      <c r="B314" t="s">
        <v>8</v>
      </c>
      <c r="C314" t="s">
        <v>79</v>
      </c>
      <c r="D314" s="3">
        <v>45496</v>
      </c>
      <c r="F314" s="25"/>
      <c r="G314" s="25"/>
      <c r="H314" s="25"/>
      <c r="FB314">
        <v>0</v>
      </c>
      <c r="FC314">
        <v>1</v>
      </c>
    </row>
    <row r="315" spans="1:159" x14ac:dyDescent="0.25">
      <c r="A315" t="s">
        <v>40</v>
      </c>
      <c r="B315" t="s">
        <v>8</v>
      </c>
      <c r="C315" t="s">
        <v>79</v>
      </c>
      <c r="D315" s="3">
        <v>45539</v>
      </c>
      <c r="F315" s="25"/>
      <c r="G315" s="25"/>
      <c r="H315" s="25"/>
      <c r="FB315">
        <v>0</v>
      </c>
      <c r="FC315">
        <v>1</v>
      </c>
    </row>
    <row r="316" spans="1:159" x14ac:dyDescent="0.25">
      <c r="A316" t="s">
        <v>40</v>
      </c>
      <c r="B316" t="s">
        <v>8</v>
      </c>
      <c r="C316" t="s">
        <v>79</v>
      </c>
      <c r="D316" s="3">
        <v>45540</v>
      </c>
      <c r="F316" s="25"/>
      <c r="G316" s="25"/>
      <c r="H316" s="25"/>
      <c r="FB316">
        <v>0</v>
      </c>
      <c r="FC316">
        <v>1</v>
      </c>
    </row>
    <row r="317" spans="1:159" x14ac:dyDescent="0.25">
      <c r="A317" t="s">
        <v>40</v>
      </c>
      <c r="B317" t="s">
        <v>8</v>
      </c>
      <c r="C317" t="s">
        <v>79</v>
      </c>
      <c r="D317" s="3">
        <v>45541</v>
      </c>
      <c r="F317" s="25"/>
      <c r="G317" s="25"/>
      <c r="H317" s="25"/>
      <c r="DJ317" s="20"/>
      <c r="FB317">
        <v>0</v>
      </c>
      <c r="FC317">
        <v>1</v>
      </c>
    </row>
    <row r="318" spans="1:159" x14ac:dyDescent="0.25">
      <c r="A318" t="s">
        <v>40</v>
      </c>
      <c r="B318" t="s">
        <v>8</v>
      </c>
      <c r="C318" t="s">
        <v>79</v>
      </c>
      <c r="D318" s="3">
        <v>45558</v>
      </c>
      <c r="F318" s="25"/>
      <c r="G318" s="25"/>
      <c r="H318" s="25"/>
      <c r="CH318" s="20"/>
      <c r="FB318">
        <v>0</v>
      </c>
      <c r="FC318">
        <v>1</v>
      </c>
    </row>
    <row r="319" spans="1:159" x14ac:dyDescent="0.25">
      <c r="A319" t="s">
        <v>40</v>
      </c>
      <c r="B319" t="s">
        <v>8</v>
      </c>
      <c r="C319" t="s">
        <v>79</v>
      </c>
      <c r="D319" s="3">
        <v>45559</v>
      </c>
      <c r="F319" s="25"/>
      <c r="G319" s="25"/>
      <c r="H319" s="25"/>
      <c r="FB319">
        <v>0</v>
      </c>
      <c r="FC319">
        <v>1</v>
      </c>
    </row>
    <row r="320" spans="1:159" x14ac:dyDescent="0.25">
      <c r="A320" t="s">
        <v>40</v>
      </c>
      <c r="B320" t="s">
        <v>8</v>
      </c>
      <c r="C320" t="s">
        <v>79</v>
      </c>
      <c r="D320" s="3">
        <v>45566</v>
      </c>
      <c r="F320" s="25"/>
      <c r="G320" s="25"/>
      <c r="H320" s="25"/>
      <c r="FB320">
        <v>0</v>
      </c>
      <c r="FC320">
        <v>1</v>
      </c>
    </row>
    <row r="321" spans="1:159" x14ac:dyDescent="0.25">
      <c r="A321" t="s">
        <v>40</v>
      </c>
      <c r="B321" t="s">
        <v>8</v>
      </c>
      <c r="C321" t="s">
        <v>79</v>
      </c>
      <c r="D321" s="3">
        <v>45567</v>
      </c>
      <c r="F321" s="25"/>
      <c r="G321" s="25"/>
      <c r="H321" s="25"/>
      <c r="FB321">
        <v>0</v>
      </c>
      <c r="FC321">
        <v>1</v>
      </c>
    </row>
    <row r="322" spans="1:159" x14ac:dyDescent="0.25">
      <c r="A322" t="s">
        <v>40</v>
      </c>
      <c r="B322" t="s">
        <v>8</v>
      </c>
      <c r="C322" t="s">
        <v>79</v>
      </c>
      <c r="D322" s="3">
        <v>45568</v>
      </c>
      <c r="F322" s="25"/>
      <c r="G322" s="25"/>
      <c r="H322" s="25"/>
      <c r="FB322">
        <v>0</v>
      </c>
      <c r="FC322">
        <v>1</v>
      </c>
    </row>
    <row r="323" spans="1:159" x14ac:dyDescent="0.25">
      <c r="A323" t="s">
        <v>40</v>
      </c>
      <c r="B323" t="s">
        <v>8</v>
      </c>
      <c r="C323" t="s">
        <v>79</v>
      </c>
      <c r="D323" s="3">
        <v>45570</v>
      </c>
      <c r="F323" s="25"/>
      <c r="G323" s="25"/>
      <c r="H323" s="25"/>
      <c r="FB323">
        <v>0</v>
      </c>
      <c r="FC323">
        <v>1</v>
      </c>
    </row>
    <row r="324" spans="1:159" x14ac:dyDescent="0.25">
      <c r="A324" t="s">
        <v>40</v>
      </c>
      <c r="B324" t="s">
        <v>8</v>
      </c>
      <c r="C324" t="s">
        <v>79</v>
      </c>
      <c r="D324" s="3">
        <v>45571</v>
      </c>
      <c r="F324" s="25"/>
      <c r="G324" s="25"/>
      <c r="H324" s="25"/>
      <c r="FB324">
        <v>0</v>
      </c>
      <c r="FC324">
        <v>1</v>
      </c>
    </row>
    <row r="325" spans="1:159" x14ac:dyDescent="0.25">
      <c r="A325" t="s">
        <v>40</v>
      </c>
      <c r="B325" t="s">
        <v>8</v>
      </c>
      <c r="C325" t="s">
        <v>42</v>
      </c>
      <c r="D325" s="3">
        <v>45475</v>
      </c>
      <c r="E325" s="25">
        <v>17</v>
      </c>
      <c r="F325" s="25">
        <v>20</v>
      </c>
      <c r="G325" s="25">
        <v>19</v>
      </c>
      <c r="H325" s="25">
        <v>18</v>
      </c>
      <c r="I325">
        <v>4967</v>
      </c>
      <c r="J325">
        <v>53699</v>
      </c>
      <c r="K325">
        <v>1.0368134975433301</v>
      </c>
      <c r="L325">
        <v>0.896467745304107</v>
      </c>
      <c r="M325">
        <v>0.78642112016677801</v>
      </c>
      <c r="N325">
        <v>0.69558477401733299</v>
      </c>
      <c r="O325">
        <v>0.63001108169555597</v>
      </c>
      <c r="P325">
        <v>0.59423124790191595</v>
      </c>
      <c r="Q325">
        <v>0.58877855539321799</v>
      </c>
      <c r="R325">
        <v>0.56866526603698697</v>
      </c>
      <c r="S325">
        <v>0.56796324253082198</v>
      </c>
      <c r="T325">
        <v>0.61937212944030695</v>
      </c>
      <c r="U325">
        <v>0.71734654903411799</v>
      </c>
      <c r="V325">
        <v>0.86720651388168302</v>
      </c>
      <c r="W325">
        <v>1.1050051450729299</v>
      </c>
      <c r="X325">
        <v>1.3698371648788401</v>
      </c>
      <c r="Y325">
        <v>1.6572455167770299</v>
      </c>
      <c r="Z325">
        <v>1.9355894327163601</v>
      </c>
      <c r="AA325">
        <v>2.2000358104705802</v>
      </c>
      <c r="AB325">
        <v>2.5132815837860099</v>
      </c>
      <c r="AC325">
        <v>2.6744518280029199</v>
      </c>
      <c r="AD325">
        <v>2.6376376152038499</v>
      </c>
      <c r="AE325">
        <v>2.4374399185180602</v>
      </c>
      <c r="AF325">
        <v>2.24103331565856</v>
      </c>
      <c r="AG325">
        <v>1.92077553272247</v>
      </c>
      <c r="AH325">
        <v>1.54696953296661</v>
      </c>
      <c r="AI325">
        <v>-4.9020472913980401E-2</v>
      </c>
      <c r="AJ325">
        <v>-5.92337250709533E-2</v>
      </c>
      <c r="AK325">
        <v>-3.8021732121706002E-2</v>
      </c>
      <c r="AL325">
        <v>-3.3482838422059999E-2</v>
      </c>
      <c r="AM325">
        <v>-2.5893822312355E-2</v>
      </c>
      <c r="AN325">
        <v>-2.5217402726411799E-2</v>
      </c>
      <c r="AO325">
        <v>-2.3995362222194599E-2</v>
      </c>
      <c r="AP325">
        <v>-5.6028239428996998E-2</v>
      </c>
      <c r="AQ325">
        <v>-4.1711360216140698E-2</v>
      </c>
      <c r="AR325">
        <v>-5.2663483656942801E-3</v>
      </c>
      <c r="AS325">
        <v>-8.1667872145771894E-3</v>
      </c>
      <c r="AT325">
        <v>-2.01658383011817E-2</v>
      </c>
      <c r="AU325">
        <v>-3.4088872373103998E-2</v>
      </c>
      <c r="AV325">
        <v>-5.2673529833555201E-2</v>
      </c>
      <c r="AW325">
        <v>-7.4622213840484605E-2</v>
      </c>
      <c r="AX325">
        <v>-0.12059282511472701</v>
      </c>
      <c r="AY325">
        <v>-8.6645744740962895E-3</v>
      </c>
      <c r="AZ325">
        <v>1.21105869766324E-3</v>
      </c>
      <c r="BA325">
        <v>8.0225385725498102E-2</v>
      </c>
      <c r="BB325">
        <v>7.0338226854801095E-2</v>
      </c>
      <c r="BC325">
        <v>-0.185730621218681</v>
      </c>
      <c r="BD325">
        <v>-0.169219225645065</v>
      </c>
      <c r="BE325">
        <v>-0.13729466497898099</v>
      </c>
      <c r="BF325">
        <v>-0.10166290402412401</v>
      </c>
      <c r="BG325">
        <v>-1.3114211149513701E-2</v>
      </c>
      <c r="BH325">
        <v>-2.38510686904191E-2</v>
      </c>
      <c r="BI325">
        <v>-6.0112471692264002E-3</v>
      </c>
      <c r="BJ325">
        <v>-5.4885605350136696E-3</v>
      </c>
      <c r="BK325">
        <v>-2.4626124650239901E-3</v>
      </c>
      <c r="BL325">
        <v>-5.9239286929368903E-3</v>
      </c>
      <c r="BM325">
        <v>-6.5160747617483096E-3</v>
      </c>
      <c r="BN325">
        <v>-3.6997187882661799E-2</v>
      </c>
      <c r="BO325">
        <v>-2.32478789985179E-2</v>
      </c>
      <c r="BP325">
        <v>1.41029488295316E-2</v>
      </c>
      <c r="BQ325">
        <v>1.46685382351279E-2</v>
      </c>
      <c r="BR325">
        <v>6.4706956036388796E-3</v>
      </c>
      <c r="BS325">
        <v>-2.7781983371824E-3</v>
      </c>
      <c r="BT325">
        <v>-1.6390450298786101E-2</v>
      </c>
      <c r="BU325">
        <v>-3.3764265477657297E-2</v>
      </c>
      <c r="BV325">
        <v>-7.6761633157730103E-2</v>
      </c>
      <c r="BW325">
        <v>3.5402767360210398E-2</v>
      </c>
      <c r="BX325">
        <v>4.7517698258161503E-2</v>
      </c>
      <c r="BY325">
        <v>0.12681567668914701</v>
      </c>
      <c r="BZ325">
        <v>0.11436101794242801</v>
      </c>
      <c r="CA325">
        <v>-0.14158396422863001</v>
      </c>
      <c r="CB325">
        <v>-0.12586575746536199</v>
      </c>
      <c r="CC325">
        <v>-9.4704270362854004E-2</v>
      </c>
      <c r="CD325">
        <v>-6.3395038247108404E-2</v>
      </c>
      <c r="CE325">
        <v>2.27920524775981E-2</v>
      </c>
      <c r="CF325">
        <v>1.1531588621437499E-2</v>
      </c>
      <c r="CG325">
        <v>2.5999236851930601E-2</v>
      </c>
      <c r="CH325">
        <v>2.2505717352032599E-2</v>
      </c>
      <c r="CI325">
        <v>2.0968597382307001E-2</v>
      </c>
      <c r="CJ325">
        <v>1.33695444092154E-2</v>
      </c>
      <c r="CK325">
        <v>1.0963212698698E-2</v>
      </c>
      <c r="CL325">
        <v>-1.79661381989717E-2</v>
      </c>
      <c r="CM325">
        <v>-4.7843987122178E-3</v>
      </c>
      <c r="CN325">
        <v>3.3472247421741402E-2</v>
      </c>
      <c r="CO325">
        <v>3.7503864616155597E-2</v>
      </c>
      <c r="CP325">
        <v>3.3107228577136903E-2</v>
      </c>
      <c r="CQ325">
        <v>2.85324770957231E-2</v>
      </c>
      <c r="CR325">
        <v>1.9892629235982801E-2</v>
      </c>
      <c r="CS325">
        <v>7.0936828851699803E-3</v>
      </c>
      <c r="CT325">
        <v>-3.29304449260234E-2</v>
      </c>
      <c r="CU325">
        <v>7.9470112919807406E-2</v>
      </c>
      <c r="CV325">
        <v>9.3824334442615495E-2</v>
      </c>
      <c r="CW325">
        <v>0.17340597510337799</v>
      </c>
      <c r="CX325">
        <v>0.15838381648063601</v>
      </c>
      <c r="CY325">
        <v>-9.7437307238578699E-2</v>
      </c>
      <c r="CZ325">
        <v>-8.2512296736240304E-2</v>
      </c>
      <c r="DA325">
        <v>-5.2113868296146303E-2</v>
      </c>
      <c r="DB325">
        <v>-2.5127172470092701E-2</v>
      </c>
      <c r="DC325">
        <v>2.18294579535722E-2</v>
      </c>
      <c r="DD325">
        <v>2.1511128172278401E-2</v>
      </c>
      <c r="DE325">
        <v>1.9460992887616099E-2</v>
      </c>
      <c r="DF325">
        <v>1.70193128287792E-2</v>
      </c>
      <c r="DG325">
        <v>1.4245164580643101E-2</v>
      </c>
      <c r="DH325">
        <v>1.17295989766716E-2</v>
      </c>
      <c r="DI325">
        <v>1.0626652278006E-2</v>
      </c>
      <c r="DJ325">
        <v>1.1570056900382E-2</v>
      </c>
      <c r="DK325">
        <v>1.12249990925192E-2</v>
      </c>
      <c r="DL325">
        <v>1.17756966501474E-2</v>
      </c>
      <c r="DM325">
        <v>1.38828922063112E-2</v>
      </c>
      <c r="DN325">
        <v>1.6193863004445998E-2</v>
      </c>
      <c r="DO325">
        <v>1.90355386584997E-2</v>
      </c>
      <c r="DP325">
        <v>2.20585465431213E-2</v>
      </c>
      <c r="DQ325">
        <v>2.4839868769049599E-2</v>
      </c>
      <c r="DR325">
        <v>2.6647470891475601E-2</v>
      </c>
      <c r="DS325">
        <v>2.6791041716933198E-2</v>
      </c>
      <c r="DT325">
        <v>2.8152437880635199E-2</v>
      </c>
      <c r="DU325">
        <v>2.8324887156486501E-2</v>
      </c>
      <c r="DV325">
        <v>2.6763958856463401E-2</v>
      </c>
      <c r="DW325">
        <v>2.6839260011911299E-2</v>
      </c>
      <c r="DX325">
        <v>2.63570342212915E-2</v>
      </c>
      <c r="DY325">
        <v>2.5893125683069201E-2</v>
      </c>
      <c r="DZ325">
        <v>2.3265210911631501E-2</v>
      </c>
      <c r="EA325">
        <v>67.527542114257798</v>
      </c>
      <c r="EB325">
        <v>66.847854614257798</v>
      </c>
      <c r="EC325">
        <v>66.480255126953097</v>
      </c>
      <c r="ED325">
        <v>65.845733642578097</v>
      </c>
      <c r="EE325">
        <v>65.478561401367102</v>
      </c>
      <c r="EF325">
        <v>65.796745300292898</v>
      </c>
      <c r="EG325">
        <v>68.108406066894503</v>
      </c>
      <c r="EH325">
        <v>71.795455932617102</v>
      </c>
      <c r="EI325">
        <v>75.430671691894503</v>
      </c>
      <c r="EJ325">
        <v>81.115592956542898</v>
      </c>
      <c r="EK325">
        <v>86.787902832031193</v>
      </c>
      <c r="EL325">
        <v>92.518997192382798</v>
      </c>
      <c r="EM325">
        <v>96.252662658691406</v>
      </c>
      <c r="EN325">
        <v>98.835052490234304</v>
      </c>
      <c r="EO325">
        <v>99.419998168945298</v>
      </c>
      <c r="EP325">
        <v>100.99672698974599</v>
      </c>
      <c r="EQ325">
        <v>100.63082885742099</v>
      </c>
      <c r="ER325">
        <v>96.255775451660099</v>
      </c>
      <c r="ES325">
        <v>92.682609558105398</v>
      </c>
      <c r="ET325">
        <v>87.315704345703097</v>
      </c>
      <c r="EU325">
        <v>83.945838928222599</v>
      </c>
      <c r="EV325">
        <v>80.207794189453097</v>
      </c>
      <c r="EW325">
        <v>79.739356994628906</v>
      </c>
      <c r="EX325">
        <v>79.057121276855398</v>
      </c>
      <c r="EY325">
        <v>0.24026931822299899</v>
      </c>
      <c r="EZ325">
        <v>1.90439168363809E-2</v>
      </c>
      <c r="FA325">
        <v>1.90439168363809E-2</v>
      </c>
      <c r="FB325">
        <v>0</v>
      </c>
      <c r="FC325">
        <v>0</v>
      </c>
    </row>
    <row r="326" spans="1:159" x14ac:dyDescent="0.25">
      <c r="A326" t="s">
        <v>40</v>
      </c>
      <c r="B326" t="s">
        <v>8</v>
      </c>
      <c r="C326" t="s">
        <v>42</v>
      </c>
      <c r="D326" s="3">
        <v>45476</v>
      </c>
      <c r="E326" s="25">
        <v>19</v>
      </c>
      <c r="F326" s="25">
        <v>20</v>
      </c>
      <c r="G326" s="25">
        <v>19</v>
      </c>
      <c r="H326" s="25">
        <v>20</v>
      </c>
      <c r="I326">
        <v>4967</v>
      </c>
      <c r="J326">
        <v>53694</v>
      </c>
      <c r="K326">
        <v>1.37051177024841</v>
      </c>
      <c r="L326">
        <v>1.1618973016738801</v>
      </c>
      <c r="M326">
        <v>0.97680842876434304</v>
      </c>
      <c r="N326">
        <v>0.85184681415557795</v>
      </c>
      <c r="O326">
        <v>0.75873255729675204</v>
      </c>
      <c r="P326">
        <v>0.70233196020126298</v>
      </c>
      <c r="Q326">
        <v>0.677889823913574</v>
      </c>
      <c r="R326">
        <v>0.67637664079666104</v>
      </c>
      <c r="S326">
        <v>0.71962165832519498</v>
      </c>
      <c r="T326">
        <v>0.81792306900024403</v>
      </c>
      <c r="U326">
        <v>0.98596489429473799</v>
      </c>
      <c r="V326">
        <v>1.19933998584747</v>
      </c>
      <c r="W326">
        <v>1.4774633646011299</v>
      </c>
      <c r="X326">
        <v>1.7801536321639999</v>
      </c>
      <c r="Y326">
        <v>2.0235915184020898</v>
      </c>
      <c r="Z326">
        <v>2.21358895301818</v>
      </c>
      <c r="AA326">
        <v>2.4075248241424498</v>
      </c>
      <c r="AB326">
        <v>2.6057138442993102</v>
      </c>
      <c r="AC326">
        <v>2.75972199440002</v>
      </c>
      <c r="AD326">
        <v>2.68547439575195</v>
      </c>
      <c r="AE326">
        <v>2.47882747650146</v>
      </c>
      <c r="AF326">
        <v>2.29415583610534</v>
      </c>
      <c r="AG326">
        <v>1.97452175617218</v>
      </c>
      <c r="AH326">
        <v>1.64143466949462</v>
      </c>
      <c r="AI326">
        <v>-6.8650372326373998E-2</v>
      </c>
      <c r="AJ326">
        <v>-8.8664643466472598E-2</v>
      </c>
      <c r="AK326">
        <v>-8.4982186555862399E-2</v>
      </c>
      <c r="AL326">
        <v>-6.7074492573738001E-2</v>
      </c>
      <c r="AM326">
        <v>-5.78095875680446E-2</v>
      </c>
      <c r="AN326">
        <v>-5.4504837840795503E-2</v>
      </c>
      <c r="AO326">
        <v>-3.7522178143262801E-2</v>
      </c>
      <c r="AP326">
        <v>-3.0318969860672899E-2</v>
      </c>
      <c r="AQ326">
        <v>-2.8693305328488301E-2</v>
      </c>
      <c r="AR326">
        <v>-3.7219934165477697E-2</v>
      </c>
      <c r="AS326">
        <v>-3.80589701235294E-2</v>
      </c>
      <c r="AT326">
        <v>-8.39361101388931E-2</v>
      </c>
      <c r="AU326">
        <v>-0.10453332960605601</v>
      </c>
      <c r="AV326">
        <v>-0.103105448186397</v>
      </c>
      <c r="AW326">
        <v>-0.106529556214809</v>
      </c>
      <c r="AX326">
        <v>-0.157003879547119</v>
      </c>
      <c r="AY326">
        <v>-0.18024416267871801</v>
      </c>
      <c r="AZ326">
        <v>-0.19016425311565299</v>
      </c>
      <c r="BA326">
        <v>0.193860217928886</v>
      </c>
      <c r="BB326">
        <v>0.15787743031978599</v>
      </c>
      <c r="BC326">
        <v>-0.227005004882812</v>
      </c>
      <c r="BD326">
        <v>-0.20989669859409299</v>
      </c>
      <c r="BE326">
        <v>-0.151288017630577</v>
      </c>
      <c r="BF326">
        <v>-9.2587187886238001E-2</v>
      </c>
      <c r="BG326">
        <v>-2.7476064860820701E-2</v>
      </c>
      <c r="BH326">
        <v>-4.8489488661289201E-2</v>
      </c>
      <c r="BI326">
        <v>-4.8712823539972298E-2</v>
      </c>
      <c r="BJ326">
        <v>-3.4919004887342397E-2</v>
      </c>
      <c r="BK326">
        <v>-2.95504238456487E-2</v>
      </c>
      <c r="BL326">
        <v>-3.1142964959144499E-2</v>
      </c>
      <c r="BM326">
        <v>-1.6868693754076899E-2</v>
      </c>
      <c r="BN326">
        <v>-9.5953084528446093E-3</v>
      </c>
      <c r="BO326">
        <v>-5.6507615372538497E-3</v>
      </c>
      <c r="BP326">
        <v>-1.0798941366374401E-2</v>
      </c>
      <c r="BQ326">
        <v>-7.5551755726337398E-3</v>
      </c>
      <c r="BR326">
        <v>-4.9030233174562399E-2</v>
      </c>
      <c r="BS326">
        <v>-6.5729275345802293E-2</v>
      </c>
      <c r="BT326">
        <v>-6.0365997254848397E-2</v>
      </c>
      <c r="BU326">
        <v>-6.19027502834796E-2</v>
      </c>
      <c r="BV326">
        <v>-0.11154397577047299</v>
      </c>
      <c r="BW326">
        <v>-0.132847800850868</v>
      </c>
      <c r="BX326">
        <v>-0.14180912077426899</v>
      </c>
      <c r="BY326">
        <v>0.24087418615817999</v>
      </c>
      <c r="BZ326">
        <v>0.20333781838417</v>
      </c>
      <c r="CA326">
        <v>-0.18070930242538399</v>
      </c>
      <c r="CB326">
        <v>-0.16489163041114799</v>
      </c>
      <c r="CC326">
        <v>-0.108602598309516</v>
      </c>
      <c r="CD326">
        <v>-5.2368752658367101E-2</v>
      </c>
      <c r="CE326">
        <v>1.36982426047325E-2</v>
      </c>
      <c r="CF326">
        <v>-8.3143375813960994E-3</v>
      </c>
      <c r="CG326">
        <v>-1.2443459592759601E-2</v>
      </c>
      <c r="CH326">
        <v>-2.7635206934064601E-3</v>
      </c>
      <c r="CI326">
        <v>-1.2912603560835099E-3</v>
      </c>
      <c r="CJ326">
        <v>-7.7810939401388099E-3</v>
      </c>
      <c r="CK326">
        <v>3.7847894709557199E-3</v>
      </c>
      <c r="CL326">
        <v>1.1128353886306201E-2</v>
      </c>
      <c r="CM326">
        <v>1.7391782253980598E-2</v>
      </c>
      <c r="CN326">
        <v>1.5622053295373899E-2</v>
      </c>
      <c r="CO326">
        <v>2.2948618978261899E-2</v>
      </c>
      <c r="CP326">
        <v>-1.4124355278909199E-2</v>
      </c>
      <c r="CQ326">
        <v>-2.6925222948193502E-2</v>
      </c>
      <c r="CR326">
        <v>-1.7626548185944502E-2</v>
      </c>
      <c r="CS326">
        <v>-1.7275946214795099E-2</v>
      </c>
      <c r="CT326">
        <v>-6.6084079444408403E-2</v>
      </c>
      <c r="CU326">
        <v>-8.54514390230178E-2</v>
      </c>
      <c r="CV326">
        <v>-9.3453980982303606E-2</v>
      </c>
      <c r="CW326">
        <v>0.28788816928863498</v>
      </c>
      <c r="CX326">
        <v>0.24879820644855399</v>
      </c>
      <c r="CY326">
        <v>-0.13441359996795599</v>
      </c>
      <c r="CZ326">
        <v>-0.119886562228202</v>
      </c>
      <c r="DA326">
        <v>-6.5917186439037295E-2</v>
      </c>
      <c r="DB326">
        <v>-1.2150319293141301E-2</v>
      </c>
      <c r="DC326">
        <v>2.50322017818689E-2</v>
      </c>
      <c r="DD326">
        <v>2.4424757808446801E-2</v>
      </c>
      <c r="DE326">
        <v>2.20502074807882E-2</v>
      </c>
      <c r="DF326">
        <v>1.9549146294593801E-2</v>
      </c>
      <c r="DG326">
        <v>1.7180351540446202E-2</v>
      </c>
      <c r="DH326">
        <v>1.42030091956257E-2</v>
      </c>
      <c r="DI326">
        <v>1.25564262270927E-2</v>
      </c>
      <c r="DJ326">
        <v>1.2599091976880999E-2</v>
      </c>
      <c r="DK326">
        <v>1.4008872210979399E-2</v>
      </c>
      <c r="DL326">
        <v>1.6062824055552399E-2</v>
      </c>
      <c r="DM326">
        <v>1.85449905693531E-2</v>
      </c>
      <c r="DN326">
        <v>2.1221267059445301E-2</v>
      </c>
      <c r="DO326">
        <v>2.3591188713908098E-2</v>
      </c>
      <c r="DP326">
        <v>2.5983739644288999E-2</v>
      </c>
      <c r="DQ326">
        <v>2.71311700344085E-2</v>
      </c>
      <c r="DR326">
        <v>2.7637656778097101E-2</v>
      </c>
      <c r="DS326">
        <v>2.8814943507313701E-2</v>
      </c>
      <c r="DT326">
        <v>2.93978359550237E-2</v>
      </c>
      <c r="DU326">
        <v>2.8582464903593001E-2</v>
      </c>
      <c r="DV326">
        <v>2.7637954801320998E-2</v>
      </c>
      <c r="DW326">
        <v>2.8145791962742799E-2</v>
      </c>
      <c r="DX326">
        <v>2.7361137792468002E-2</v>
      </c>
      <c r="DY326">
        <v>2.59508900344371E-2</v>
      </c>
      <c r="DZ326">
        <v>2.445107139647E-2</v>
      </c>
      <c r="EA326">
        <v>77.690010070800696</v>
      </c>
      <c r="EB326">
        <v>76.006149291992102</v>
      </c>
      <c r="EC326">
        <v>73.108116149902301</v>
      </c>
      <c r="ED326">
        <v>72.473114013671804</v>
      </c>
      <c r="EE326">
        <v>71.792831420898395</v>
      </c>
      <c r="EF326">
        <v>69.794113159179602</v>
      </c>
      <c r="EG326">
        <v>72.740585327148395</v>
      </c>
      <c r="EH326">
        <v>76.739120483398395</v>
      </c>
      <c r="EI326">
        <v>82.959403991699205</v>
      </c>
      <c r="EJ326">
        <v>85.957077026367102</v>
      </c>
      <c r="EK326">
        <v>89.423187255859304</v>
      </c>
      <c r="EL326">
        <v>92.793464660644503</v>
      </c>
      <c r="EM326">
        <v>95.684524536132798</v>
      </c>
      <c r="EN326">
        <v>98.486297607421804</v>
      </c>
      <c r="EO326">
        <v>98.274673461914006</v>
      </c>
      <c r="EP326">
        <v>97.163299560546804</v>
      </c>
      <c r="EQ326">
        <v>96.061325073242102</v>
      </c>
      <c r="ER326">
        <v>93.695068359375</v>
      </c>
      <c r="ES326">
        <v>90.542984008789006</v>
      </c>
      <c r="ET326">
        <v>83.593360900878906</v>
      </c>
      <c r="EU326">
        <v>78.379425048828097</v>
      </c>
      <c r="EV326">
        <v>75.4295654296875</v>
      </c>
      <c r="EW326">
        <v>74.163993835449205</v>
      </c>
      <c r="EX326">
        <v>71.896720886230398</v>
      </c>
      <c r="EY326">
        <v>0.27695041894912698</v>
      </c>
      <c r="EZ326">
        <v>1.9879722967743801E-2</v>
      </c>
      <c r="FA326">
        <v>1.9879722967743801E-2</v>
      </c>
      <c r="FB326">
        <v>0</v>
      </c>
      <c r="FC326">
        <v>0</v>
      </c>
    </row>
    <row r="327" spans="1:159" x14ac:dyDescent="0.25">
      <c r="A327" t="s">
        <v>40</v>
      </c>
      <c r="B327" t="s">
        <v>8</v>
      </c>
      <c r="C327" t="s">
        <v>42</v>
      </c>
      <c r="D327" s="3">
        <v>45478</v>
      </c>
      <c r="E327" s="25">
        <v>17</v>
      </c>
      <c r="F327" s="25">
        <v>20</v>
      </c>
      <c r="G327" s="25">
        <v>19</v>
      </c>
      <c r="H327" s="25">
        <v>18</v>
      </c>
      <c r="I327">
        <v>13189</v>
      </c>
      <c r="J327">
        <v>57841</v>
      </c>
      <c r="K327">
        <v>1.2798925638198799</v>
      </c>
      <c r="L327">
        <v>1.1040685176849301</v>
      </c>
      <c r="M327">
        <v>0.94132673740386896</v>
      </c>
      <c r="N327">
        <v>0.82535558938980103</v>
      </c>
      <c r="O327">
        <v>0.74133163690567005</v>
      </c>
      <c r="P327">
        <v>0.69530171155929499</v>
      </c>
      <c r="Q327">
        <v>0.65668499469757002</v>
      </c>
      <c r="R327">
        <v>0.63802093267440696</v>
      </c>
      <c r="S327">
        <v>0.67407906055450395</v>
      </c>
      <c r="T327">
        <v>0.75426769256591697</v>
      </c>
      <c r="U327">
        <v>0.88968515396118097</v>
      </c>
      <c r="V327">
        <v>1.0689829587936399</v>
      </c>
      <c r="W327">
        <v>1.3065865039825399</v>
      </c>
      <c r="X327">
        <v>1.5650494098663299</v>
      </c>
      <c r="Y327">
        <v>1.85205709934234</v>
      </c>
      <c r="Z327">
        <v>2.1190733909606898</v>
      </c>
      <c r="AA327">
        <v>2.3281180858611998</v>
      </c>
      <c r="AB327">
        <v>2.5219578742980899</v>
      </c>
      <c r="AC327">
        <v>2.6552991867065399</v>
      </c>
      <c r="AD327">
        <v>2.5702087879180899</v>
      </c>
      <c r="AE327">
        <v>2.3193652629852202</v>
      </c>
      <c r="AF327">
        <v>2.09578108787536</v>
      </c>
      <c r="AG327">
        <v>1.80332314968109</v>
      </c>
      <c r="AH327">
        <v>1.5039471387863099</v>
      </c>
      <c r="AI327">
        <v>-4.2097717523574801E-2</v>
      </c>
      <c r="AJ327">
        <v>-2.90586203336715E-2</v>
      </c>
      <c r="AK327">
        <v>-3.4143157303333199E-2</v>
      </c>
      <c r="AL327">
        <v>-2.6086488738655999E-2</v>
      </c>
      <c r="AM327">
        <v>-2.04068794846534E-2</v>
      </c>
      <c r="AN327">
        <v>-2.3723037913441599E-2</v>
      </c>
      <c r="AO327">
        <v>-2.6776026934385199E-2</v>
      </c>
      <c r="AP327">
        <v>-2.1790266036987301E-2</v>
      </c>
      <c r="AQ327">
        <v>-2.28333305567502E-2</v>
      </c>
      <c r="AR327">
        <v>-2.4049578234553299E-2</v>
      </c>
      <c r="AS327">
        <v>-2.26010046899318E-2</v>
      </c>
      <c r="AT327">
        <v>-3.28905321657657E-2</v>
      </c>
      <c r="AU327">
        <v>-6.15585558116436E-2</v>
      </c>
      <c r="AV327">
        <v>-9.5655590295791598E-2</v>
      </c>
      <c r="AW327">
        <v>-0.106818705797195</v>
      </c>
      <c r="AX327">
        <v>-0.11925122141838</v>
      </c>
      <c r="AY327">
        <v>-0.15119433403015101</v>
      </c>
      <c r="AZ327">
        <v>-0.16693645715713501</v>
      </c>
      <c r="BA327">
        <v>7.5461283326148904E-2</v>
      </c>
      <c r="BB327">
        <v>5.3557820618152598E-2</v>
      </c>
      <c r="BC327">
        <v>-0.21282655000686601</v>
      </c>
      <c r="BD327">
        <v>-0.18204581737518299</v>
      </c>
      <c r="BE327">
        <v>-0.108931116759777</v>
      </c>
      <c r="BF327">
        <v>-7.4018761515617301E-2</v>
      </c>
      <c r="BG327">
        <v>-1.8389796838164298E-2</v>
      </c>
      <c r="BH327">
        <v>-5.9415875002741796E-3</v>
      </c>
      <c r="BI327">
        <v>-1.3247681781649499E-2</v>
      </c>
      <c r="BJ327">
        <v>-7.6761562377214397E-3</v>
      </c>
      <c r="BK327">
        <v>-4.5117093250155397E-3</v>
      </c>
      <c r="BL327">
        <v>-9.8876943811774202E-3</v>
      </c>
      <c r="BM327">
        <v>-1.46015854552388E-2</v>
      </c>
      <c r="BN327">
        <v>-9.7915753722190805E-3</v>
      </c>
      <c r="BO327">
        <v>-9.7330082207918098E-3</v>
      </c>
      <c r="BP327">
        <v>-9.0993344783782907E-3</v>
      </c>
      <c r="BQ327">
        <v>-6.11246051266789E-3</v>
      </c>
      <c r="BR327">
        <v>-1.4627235941588801E-2</v>
      </c>
      <c r="BS327">
        <v>-4.0703251957893302E-2</v>
      </c>
      <c r="BT327">
        <v>-7.2801925241947105E-2</v>
      </c>
      <c r="BU327">
        <v>-8.2396395504474598E-2</v>
      </c>
      <c r="BV327">
        <v>-9.3494914472103105E-2</v>
      </c>
      <c r="BW327">
        <v>-0.124623484909534</v>
      </c>
      <c r="BX327">
        <v>-0.13955852389335599</v>
      </c>
      <c r="BY327">
        <v>0.102411210536956</v>
      </c>
      <c r="BZ327">
        <v>7.9246051609516102E-2</v>
      </c>
      <c r="CA327">
        <v>-0.18708623945712999</v>
      </c>
      <c r="CB327">
        <v>-0.15700225532054901</v>
      </c>
      <c r="CC327">
        <v>-8.49752351641654E-2</v>
      </c>
      <c r="CD327">
        <v>-5.1663666963577201E-2</v>
      </c>
      <c r="CE327">
        <v>5.3181233815848801E-3</v>
      </c>
      <c r="CF327">
        <v>1.71754453331232E-2</v>
      </c>
      <c r="CG327">
        <v>7.64779560267925E-3</v>
      </c>
      <c r="CH327">
        <v>1.0734177194535699E-2</v>
      </c>
      <c r="CI327">
        <v>1.13834608346223E-2</v>
      </c>
      <c r="CJ327">
        <v>3.9476496167480902E-3</v>
      </c>
      <c r="CK327">
        <v>-2.4271439760923299E-3</v>
      </c>
      <c r="CL327">
        <v>2.20711552537977E-3</v>
      </c>
      <c r="CM327">
        <v>3.36731388233602E-3</v>
      </c>
      <c r="CN327">
        <v>5.8509092777967401E-3</v>
      </c>
      <c r="CO327">
        <v>1.0376083664595999E-2</v>
      </c>
      <c r="CP327">
        <v>3.6360602825879999E-3</v>
      </c>
      <c r="CQ327">
        <v>-1.98479462414979E-2</v>
      </c>
      <c r="CR327">
        <v>-4.9948256462812403E-2</v>
      </c>
      <c r="CS327">
        <v>-5.7974081486463498E-2</v>
      </c>
      <c r="CT327">
        <v>-6.77386075258255E-2</v>
      </c>
      <c r="CU327">
        <v>-9.8052628338336903E-2</v>
      </c>
      <c r="CV327">
        <v>-0.112180590629577</v>
      </c>
      <c r="CW327">
        <v>0.129361137747764</v>
      </c>
      <c r="CX327">
        <v>0.104934282600879</v>
      </c>
      <c r="CY327">
        <v>-0.16134592890739399</v>
      </c>
      <c r="CZ327">
        <v>-0.131958693265914</v>
      </c>
      <c r="DA327">
        <v>-6.1019357293844202E-2</v>
      </c>
      <c r="DB327">
        <v>-2.9308570548892E-2</v>
      </c>
      <c r="DC327">
        <v>1.4413392171263599E-2</v>
      </c>
      <c r="DD327">
        <v>1.4054157771170099E-2</v>
      </c>
      <c r="DE327">
        <v>1.27035481855273E-2</v>
      </c>
      <c r="DF327">
        <v>1.1192687787115499E-2</v>
      </c>
      <c r="DG327">
        <v>9.6635771915316495E-3</v>
      </c>
      <c r="DH327">
        <v>8.4112919867038692E-3</v>
      </c>
      <c r="DI327">
        <v>7.4015348218381396E-3</v>
      </c>
      <c r="DJ327">
        <v>7.2946860454976498E-3</v>
      </c>
      <c r="DK327">
        <v>7.9644303768873197E-3</v>
      </c>
      <c r="DL327">
        <v>9.0891029685735703E-3</v>
      </c>
      <c r="DM327">
        <v>1.0024323128163801E-2</v>
      </c>
      <c r="DN327">
        <v>1.11032957211136E-2</v>
      </c>
      <c r="DO327">
        <v>1.26791251823306E-2</v>
      </c>
      <c r="DP327">
        <v>1.3894043862819601E-2</v>
      </c>
      <c r="DQ327">
        <v>1.48477116599678E-2</v>
      </c>
      <c r="DR327">
        <v>1.5658723190426799E-2</v>
      </c>
      <c r="DS327">
        <v>1.6153931617736799E-2</v>
      </c>
      <c r="DT327">
        <v>1.6644600778818099E-2</v>
      </c>
      <c r="DU327">
        <v>1.6384391114115701E-2</v>
      </c>
      <c r="DV327">
        <v>1.5617335215210901E-2</v>
      </c>
      <c r="DW327">
        <v>1.56489945948123E-2</v>
      </c>
      <c r="DX327">
        <v>1.52254067361354E-2</v>
      </c>
      <c r="DY327">
        <v>1.4564139768481201E-2</v>
      </c>
      <c r="DZ327">
        <v>1.3590933755040099E-2</v>
      </c>
      <c r="EA327">
        <v>71.127456665039006</v>
      </c>
      <c r="EB327">
        <v>70.118019104003906</v>
      </c>
      <c r="EC327">
        <v>68.602256774902301</v>
      </c>
      <c r="ED327">
        <v>67.588081359863196</v>
      </c>
      <c r="EE327">
        <v>66.806259155273395</v>
      </c>
      <c r="EF327">
        <v>66.209403991699205</v>
      </c>
      <c r="EG327">
        <v>67.137451171875</v>
      </c>
      <c r="EH327">
        <v>71.051666259765597</v>
      </c>
      <c r="EI327">
        <v>76.000396728515597</v>
      </c>
      <c r="EJ327">
        <v>80.683181762695298</v>
      </c>
      <c r="EK327">
        <v>85.768905639648395</v>
      </c>
      <c r="EL327">
        <v>89.663650512695298</v>
      </c>
      <c r="EM327">
        <v>93.335784912109304</v>
      </c>
      <c r="EN327">
        <v>96.068130493164006</v>
      </c>
      <c r="EO327">
        <v>97.729766845703097</v>
      </c>
      <c r="EP327">
        <v>97.810089111328097</v>
      </c>
      <c r="EQ327">
        <v>96.309341430664006</v>
      </c>
      <c r="ER327">
        <v>94.298393249511705</v>
      </c>
      <c r="ES327">
        <v>91.4512939453125</v>
      </c>
      <c r="ET327">
        <v>84.516532897949205</v>
      </c>
      <c r="EU327">
        <v>79.742607116699205</v>
      </c>
      <c r="EV327">
        <v>76.778556823730398</v>
      </c>
      <c r="EW327">
        <v>73.885391235351506</v>
      </c>
      <c r="EX327">
        <v>71.4307861328125</v>
      </c>
      <c r="EY327">
        <v>0.15288908779621099</v>
      </c>
      <c r="EZ327">
        <v>1.1315671727061201E-2</v>
      </c>
      <c r="FA327">
        <v>1.1315671727061201E-2</v>
      </c>
      <c r="FB327">
        <v>0</v>
      </c>
      <c r="FC327">
        <v>0</v>
      </c>
    </row>
    <row r="328" spans="1:159" x14ac:dyDescent="0.25">
      <c r="A328" t="s">
        <v>40</v>
      </c>
      <c r="B328" t="s">
        <v>8</v>
      </c>
      <c r="C328" t="s">
        <v>42</v>
      </c>
      <c r="D328" s="3">
        <v>45479</v>
      </c>
      <c r="E328" s="25">
        <v>17</v>
      </c>
      <c r="F328" s="25">
        <v>18</v>
      </c>
      <c r="G328" s="25">
        <v>17</v>
      </c>
      <c r="H328" s="25">
        <v>18</v>
      </c>
      <c r="I328">
        <v>12708</v>
      </c>
      <c r="J328">
        <v>53550</v>
      </c>
      <c r="K328">
        <v>1.3655258417129501</v>
      </c>
      <c r="L328">
        <v>1.16726911067962</v>
      </c>
      <c r="M328">
        <v>1.01182973384857</v>
      </c>
      <c r="N328">
        <v>0.877563416957855</v>
      </c>
      <c r="O328">
        <v>0.78793531656265203</v>
      </c>
      <c r="P328">
        <v>0.730055451393127</v>
      </c>
      <c r="Q328">
        <v>0.68128019571304299</v>
      </c>
      <c r="R328">
        <v>0.65440553426742498</v>
      </c>
      <c r="S328">
        <v>0.69430273771286</v>
      </c>
      <c r="T328">
        <v>0.78881233930587702</v>
      </c>
      <c r="U328">
        <v>0.94270074367523105</v>
      </c>
      <c r="V328">
        <v>1.13274610042572</v>
      </c>
      <c r="W328">
        <v>1.40030789375305</v>
      </c>
      <c r="X328">
        <v>1.70371282100677</v>
      </c>
      <c r="Y328">
        <v>2.03101181983947</v>
      </c>
      <c r="Z328">
        <v>2.2923324108123699</v>
      </c>
      <c r="AA328">
        <v>2.5248284339904701</v>
      </c>
      <c r="AB328">
        <v>2.7712516784667902</v>
      </c>
      <c r="AC328">
        <v>2.88536524772644</v>
      </c>
      <c r="AD328">
        <v>2.82707595825195</v>
      </c>
      <c r="AE328">
        <v>2.6115233898162802</v>
      </c>
      <c r="AF328">
        <v>2.3622140884399401</v>
      </c>
      <c r="AG328">
        <v>2.02554035186767</v>
      </c>
      <c r="AH328">
        <v>1.6754331588745099</v>
      </c>
      <c r="AI328">
        <v>-7.7372811734676306E-2</v>
      </c>
      <c r="AJ328">
        <v>-5.7890295982360798E-2</v>
      </c>
      <c r="AK328">
        <v>-2.97512095421552E-2</v>
      </c>
      <c r="AL328">
        <v>-2.8617952018976201E-2</v>
      </c>
      <c r="AM328">
        <v>-1.3335605151951299E-2</v>
      </c>
      <c r="AN328">
        <v>-7.6079159043729297E-3</v>
      </c>
      <c r="AO328">
        <v>-2.2959413006901699E-2</v>
      </c>
      <c r="AP328">
        <v>-3.2209243625402402E-2</v>
      </c>
      <c r="AQ328">
        <v>-2.63749342411756E-2</v>
      </c>
      <c r="AR328">
        <v>-2.3414438590407299E-2</v>
      </c>
      <c r="AS328">
        <v>-2.9651764780282901E-2</v>
      </c>
      <c r="AT328">
        <v>-4.3488986790180199E-2</v>
      </c>
      <c r="AU328">
        <v>-7.9537175595760304E-2</v>
      </c>
      <c r="AV328">
        <v>-9.3232497572898795E-2</v>
      </c>
      <c r="AW328">
        <v>-0.110617138445377</v>
      </c>
      <c r="AX328">
        <v>-0.143383964896202</v>
      </c>
      <c r="AY328">
        <v>0.16736729443073201</v>
      </c>
      <c r="AZ328">
        <v>0.20799076557159399</v>
      </c>
      <c r="BA328">
        <v>-0.23132294416427601</v>
      </c>
      <c r="BB328">
        <v>-0.26285770535469</v>
      </c>
      <c r="BC328">
        <v>-0.20181436836719499</v>
      </c>
      <c r="BD328">
        <v>-0.180636286735534</v>
      </c>
      <c r="BE328">
        <v>-0.12528689205646501</v>
      </c>
      <c r="BF328">
        <v>-9.19642448425292E-2</v>
      </c>
      <c r="BG328">
        <v>-5.1779914647340698E-2</v>
      </c>
      <c r="BH328">
        <v>-3.3492308109998703E-2</v>
      </c>
      <c r="BI328">
        <v>-7.7389227226376499E-3</v>
      </c>
      <c r="BJ328">
        <v>-9.1169308871030807E-3</v>
      </c>
      <c r="BK328">
        <v>3.3826061990112001E-3</v>
      </c>
      <c r="BL328">
        <v>6.6635604016482804E-3</v>
      </c>
      <c r="BM328">
        <v>-9.7269900143146498E-3</v>
      </c>
      <c r="BN328">
        <v>-1.89790818840265E-2</v>
      </c>
      <c r="BO328">
        <v>-1.25063378363847E-2</v>
      </c>
      <c r="BP328">
        <v>-7.7612856402993202E-3</v>
      </c>
      <c r="BQ328">
        <v>-1.16172693669795E-2</v>
      </c>
      <c r="BR328">
        <v>-2.3171374574303599E-2</v>
      </c>
      <c r="BS328">
        <v>-5.6339785456657403E-2</v>
      </c>
      <c r="BT328">
        <v>-6.7549109458923298E-2</v>
      </c>
      <c r="BU328">
        <v>-8.2899808883666895E-2</v>
      </c>
      <c r="BV328">
        <v>-0.114833883941173</v>
      </c>
      <c r="BW328">
        <v>0.195152953267097</v>
      </c>
      <c r="BX328">
        <v>0.23696297407150199</v>
      </c>
      <c r="BY328">
        <v>-0.20069745182991</v>
      </c>
      <c r="BZ328">
        <v>-0.23279832303524001</v>
      </c>
      <c r="CA328">
        <v>-0.17339988052845001</v>
      </c>
      <c r="CB328">
        <v>-0.15301805734634299</v>
      </c>
      <c r="CC328">
        <v>-9.9010892212390803E-2</v>
      </c>
      <c r="CD328">
        <v>-6.7700788378715501E-2</v>
      </c>
      <c r="CE328">
        <v>-2.6187017560005101E-2</v>
      </c>
      <c r="CF328">
        <v>-9.0943202376365592E-3</v>
      </c>
      <c r="CG328">
        <v>1.4273363165557299E-2</v>
      </c>
      <c r="CH328">
        <v>1.038409024477E-2</v>
      </c>
      <c r="CI328">
        <v>2.0100817084312401E-2</v>
      </c>
      <c r="CJ328">
        <v>2.0935036242008199E-2</v>
      </c>
      <c r="CK328">
        <v>3.50543321110308E-3</v>
      </c>
      <c r="CL328">
        <v>-5.7489215396344601E-3</v>
      </c>
      <c r="CM328">
        <v>1.36225903406739E-3</v>
      </c>
      <c r="CN328">
        <v>7.8918673098087293E-3</v>
      </c>
      <c r="CO328">
        <v>6.4172255806624803E-3</v>
      </c>
      <c r="CP328">
        <v>-2.8537625912576901E-3</v>
      </c>
      <c r="CQ328">
        <v>-3.3142395317554398E-2</v>
      </c>
      <c r="CR328">
        <v>-4.1865721344947801E-2</v>
      </c>
      <c r="CS328">
        <v>-5.51824793219566E-2</v>
      </c>
      <c r="CT328">
        <v>-8.6283802986145006E-2</v>
      </c>
      <c r="CU328">
        <v>0.222938612103462</v>
      </c>
      <c r="CV328">
        <v>0.26593518257141102</v>
      </c>
      <c r="CW328">
        <v>-0.17007195949554399</v>
      </c>
      <c r="CX328">
        <v>-0.20273895561694999</v>
      </c>
      <c r="CY328">
        <v>-0.14498539268970401</v>
      </c>
      <c r="CZ328">
        <v>-0.12539982795715299</v>
      </c>
      <c r="DA328">
        <v>-7.2734884917735998E-2</v>
      </c>
      <c r="DB328">
        <v>-4.3437331914901699E-2</v>
      </c>
      <c r="DC328">
        <v>1.5559377148747401E-2</v>
      </c>
      <c r="DD328">
        <v>1.48329231888055E-2</v>
      </c>
      <c r="DE328">
        <v>1.3382519595324899E-2</v>
      </c>
      <c r="DF328">
        <v>1.1855779215693399E-2</v>
      </c>
      <c r="DG328">
        <v>1.01639507338404E-2</v>
      </c>
      <c r="DH328">
        <v>8.67644138634204E-3</v>
      </c>
      <c r="DI328">
        <v>8.0447420477867092E-3</v>
      </c>
      <c r="DJ328">
        <v>8.0433664843440004E-3</v>
      </c>
      <c r="DK328">
        <v>8.4315082058310491E-3</v>
      </c>
      <c r="DL328">
        <v>9.5164412632584502E-3</v>
      </c>
      <c r="DM328">
        <v>1.09641943126916E-2</v>
      </c>
      <c r="DN328">
        <v>1.2352230958640501E-2</v>
      </c>
      <c r="DO328">
        <v>1.4103011228144099E-2</v>
      </c>
      <c r="DP328">
        <v>1.5614390373229901E-2</v>
      </c>
      <c r="DQ328">
        <v>1.6850940883159599E-2</v>
      </c>
      <c r="DR328">
        <v>1.73572190105915E-2</v>
      </c>
      <c r="DS328">
        <v>1.6892479732632599E-2</v>
      </c>
      <c r="DT328">
        <v>1.7613852396607298E-2</v>
      </c>
      <c r="DU328">
        <v>1.8618972972035401E-2</v>
      </c>
      <c r="DV328">
        <v>1.82747989892959E-2</v>
      </c>
      <c r="DW328">
        <v>1.7274783924221899E-2</v>
      </c>
      <c r="DX328">
        <v>1.67906936258077E-2</v>
      </c>
      <c r="DY328">
        <v>1.5974678099155398E-2</v>
      </c>
      <c r="DZ328">
        <v>1.47511335089802E-2</v>
      </c>
      <c r="EA328">
        <v>68.940216064453097</v>
      </c>
      <c r="EB328">
        <v>67.384796142578097</v>
      </c>
      <c r="EC328">
        <v>66.384963989257798</v>
      </c>
      <c r="ED328">
        <v>65.316177368164006</v>
      </c>
      <c r="EE328">
        <v>65.096115112304602</v>
      </c>
      <c r="EF328">
        <v>63.765861511230398</v>
      </c>
      <c r="EG328">
        <v>64.565208435058494</v>
      </c>
      <c r="EH328">
        <v>68.098846435546804</v>
      </c>
      <c r="EI328">
        <v>72.991607666015597</v>
      </c>
      <c r="EJ328">
        <v>76.769096374511705</v>
      </c>
      <c r="EK328">
        <v>82.527336120605398</v>
      </c>
      <c r="EL328">
        <v>88.226219177245994</v>
      </c>
      <c r="EM328">
        <v>92.968353271484304</v>
      </c>
      <c r="EN328">
        <v>96.584724426269503</v>
      </c>
      <c r="EO328">
        <v>98.264350891113196</v>
      </c>
      <c r="EP328">
        <v>98.670814514160099</v>
      </c>
      <c r="EQ328">
        <v>97.193000793457003</v>
      </c>
      <c r="ER328">
        <v>96.296844482421804</v>
      </c>
      <c r="ES328">
        <v>91.957870483398395</v>
      </c>
      <c r="ET328">
        <v>87.810653686523395</v>
      </c>
      <c r="EU328">
        <v>81.291534423828097</v>
      </c>
      <c r="EV328">
        <v>77.284126281738196</v>
      </c>
      <c r="EW328">
        <v>73.951522827148395</v>
      </c>
      <c r="EX328">
        <v>72.599426269531193</v>
      </c>
      <c r="EY328">
        <v>0.17195715010166099</v>
      </c>
      <c r="EZ328">
        <v>1.22024957090616E-2</v>
      </c>
      <c r="FA328">
        <v>1.22024957090616E-2</v>
      </c>
      <c r="FB328">
        <v>0</v>
      </c>
      <c r="FC328">
        <v>0</v>
      </c>
    </row>
    <row r="329" spans="1:159" x14ac:dyDescent="0.25">
      <c r="A329" t="s">
        <v>40</v>
      </c>
      <c r="B329" t="s">
        <v>8</v>
      </c>
      <c r="C329" t="s">
        <v>42</v>
      </c>
      <c r="D329" s="3">
        <v>45484</v>
      </c>
      <c r="E329" s="25">
        <v>17</v>
      </c>
      <c r="F329" s="25">
        <v>20</v>
      </c>
      <c r="G329" s="25">
        <v>19</v>
      </c>
      <c r="H329" s="25">
        <v>18</v>
      </c>
      <c r="I329">
        <v>12688</v>
      </c>
      <c r="J329">
        <v>53478</v>
      </c>
      <c r="K329">
        <v>1.3667473793029701</v>
      </c>
      <c r="L329">
        <v>1.1768761873245199</v>
      </c>
      <c r="M329">
        <v>0.99864274263381902</v>
      </c>
      <c r="N329">
        <v>0.862074375152587</v>
      </c>
      <c r="O329">
        <v>0.77048987150192205</v>
      </c>
      <c r="P329">
        <v>0.71438395977020197</v>
      </c>
      <c r="Q329">
        <v>0.68889617919921797</v>
      </c>
      <c r="R329">
        <v>0.66967326402664096</v>
      </c>
      <c r="S329">
        <v>0.68956005573272705</v>
      </c>
      <c r="T329">
        <v>0.74767673015594405</v>
      </c>
      <c r="U329">
        <v>0.88061451911926203</v>
      </c>
      <c r="V329">
        <v>1.1043065786361601</v>
      </c>
      <c r="W329">
        <v>1.3836200237274101</v>
      </c>
      <c r="X329">
        <v>1.70429027080535</v>
      </c>
      <c r="Y329">
        <v>2.01562404632568</v>
      </c>
      <c r="Z329">
        <v>2.3195817470550502</v>
      </c>
      <c r="AA329">
        <v>2.57776880264282</v>
      </c>
      <c r="AB329">
        <v>2.84832262992858</v>
      </c>
      <c r="AC329">
        <v>3.01066970825195</v>
      </c>
      <c r="AD329">
        <v>2.9437232017517001</v>
      </c>
      <c r="AE329">
        <v>2.7323031425475999</v>
      </c>
      <c r="AF329">
        <v>2.4800384044647199</v>
      </c>
      <c r="AG329">
        <v>2.11180543899536</v>
      </c>
      <c r="AH329">
        <v>1.7290796041488601</v>
      </c>
      <c r="AI329">
        <v>-2.6615647599101001E-2</v>
      </c>
      <c r="AJ329">
        <v>-1.31959272548556E-2</v>
      </c>
      <c r="AK329">
        <v>-9.1972174122929504E-3</v>
      </c>
      <c r="AL329">
        <v>-9.8177185282111099E-3</v>
      </c>
      <c r="AM329">
        <v>-1.1180297471582799E-2</v>
      </c>
      <c r="AN329">
        <v>-1.4722245745360799E-2</v>
      </c>
      <c r="AO329">
        <v>-1.6761148348450602E-2</v>
      </c>
      <c r="AP329">
        <v>-2.4814559146761801E-2</v>
      </c>
      <c r="AQ329">
        <v>-1.5906456857919599E-2</v>
      </c>
      <c r="AR329">
        <v>-2.5505712255835498E-2</v>
      </c>
      <c r="AS329">
        <v>-3.7715662270784302E-2</v>
      </c>
      <c r="AT329">
        <v>-3.7656299769878297E-2</v>
      </c>
      <c r="AU329">
        <v>-6.3251435756683294E-2</v>
      </c>
      <c r="AV329">
        <v>-8.1754185259342096E-2</v>
      </c>
      <c r="AW329">
        <v>-0.115037679672241</v>
      </c>
      <c r="AX329">
        <v>-0.157511591911315</v>
      </c>
      <c r="AY329">
        <v>9.0300440788269001E-2</v>
      </c>
      <c r="AZ329">
        <v>0.120548658072948</v>
      </c>
      <c r="BA329">
        <v>-9.6793614327907507E-2</v>
      </c>
      <c r="BB329">
        <v>-0.138564974069595</v>
      </c>
      <c r="BC329">
        <v>-0.192302346229553</v>
      </c>
      <c r="BD329">
        <v>-0.17908316850662201</v>
      </c>
      <c r="BE329">
        <v>-0.12029874324798499</v>
      </c>
      <c r="BF329">
        <v>-7.2611503303050898E-2</v>
      </c>
      <c r="BG329">
        <v>-3.08409356512129E-3</v>
      </c>
      <c r="BH329">
        <v>9.6491584554314596E-3</v>
      </c>
      <c r="BI329">
        <v>1.1357636190950799E-2</v>
      </c>
      <c r="BJ329">
        <v>8.2594007253646799E-3</v>
      </c>
      <c r="BK329">
        <v>4.53346455469727E-3</v>
      </c>
      <c r="BL329">
        <v>-1.4884130796417501E-3</v>
      </c>
      <c r="BM329">
        <v>-4.8165433108806601E-3</v>
      </c>
      <c r="BN329">
        <v>-1.2345513328909799E-2</v>
      </c>
      <c r="BO329">
        <v>-2.8798305429518201E-3</v>
      </c>
      <c r="BP329">
        <v>-1.11246826127171E-2</v>
      </c>
      <c r="BQ329">
        <v>-2.1735513582825602E-2</v>
      </c>
      <c r="BR329">
        <v>-1.90743133425712E-2</v>
      </c>
      <c r="BS329">
        <v>-4.1808526962995501E-2</v>
      </c>
      <c r="BT329">
        <v>-5.8046922087669303E-2</v>
      </c>
      <c r="BU329">
        <v>-8.9691564440727206E-2</v>
      </c>
      <c r="BV329">
        <v>-0.131142437458038</v>
      </c>
      <c r="BW329">
        <v>0.116604506969451</v>
      </c>
      <c r="BX329">
        <v>0.14768323302268899</v>
      </c>
      <c r="BY329">
        <v>-6.8957671523094094E-2</v>
      </c>
      <c r="BZ329">
        <v>-0.110991835594177</v>
      </c>
      <c r="CA329">
        <v>-0.165679931640625</v>
      </c>
      <c r="CB329">
        <v>-0.152861818671226</v>
      </c>
      <c r="CC329">
        <v>-9.5114789903163896E-2</v>
      </c>
      <c r="CD329">
        <v>-4.9230884760618203E-2</v>
      </c>
      <c r="CE329">
        <v>2.0447460934519698E-2</v>
      </c>
      <c r="CF329">
        <v>3.2494243234395898E-2</v>
      </c>
      <c r="CG329">
        <v>3.1912490725517197E-2</v>
      </c>
      <c r="CH329">
        <v>2.6336520910262999E-2</v>
      </c>
      <c r="CI329">
        <v>2.0247226580977402E-2</v>
      </c>
      <c r="CJ329">
        <v>1.17454193532466E-2</v>
      </c>
      <c r="CK329">
        <v>7.1280626580119098E-3</v>
      </c>
      <c r="CL329">
        <v>1.2353259080555201E-4</v>
      </c>
      <c r="CM329">
        <v>1.0146795772016E-2</v>
      </c>
      <c r="CN329">
        <v>3.2563465647399399E-3</v>
      </c>
      <c r="CO329">
        <v>-5.7553634978830797E-3</v>
      </c>
      <c r="CP329">
        <v>-4.92325925733894E-4</v>
      </c>
      <c r="CQ329">
        <v>-2.0365618169307698E-2</v>
      </c>
      <c r="CR329">
        <v>-3.4339658915996503E-2</v>
      </c>
      <c r="CS329">
        <v>-6.4345449209213201E-2</v>
      </c>
      <c r="CT329">
        <v>-0.10477327555418001</v>
      </c>
      <c r="CU329">
        <v>0.14290857315063399</v>
      </c>
      <c r="CV329">
        <v>0.17481780052185</v>
      </c>
      <c r="CW329">
        <v>-4.1121732443571E-2</v>
      </c>
      <c r="CX329">
        <v>-8.3418689668178503E-2</v>
      </c>
      <c r="CY329">
        <v>-0.139057517051696</v>
      </c>
      <c r="CZ329">
        <v>-0.12664046883582999</v>
      </c>
      <c r="DA329">
        <v>-6.9930836558341897E-2</v>
      </c>
      <c r="DB329">
        <v>-2.5850264355540199E-2</v>
      </c>
      <c r="DC329">
        <v>1.4306169003248201E-2</v>
      </c>
      <c r="DD329">
        <v>1.3888825662434099E-2</v>
      </c>
      <c r="DE329">
        <v>1.2496463954448599E-2</v>
      </c>
      <c r="DF329">
        <v>1.09901083633303E-2</v>
      </c>
      <c r="DG329">
        <v>9.5532890409231099E-3</v>
      </c>
      <c r="DH329">
        <v>8.0455988645553502E-3</v>
      </c>
      <c r="DI329">
        <v>7.26180477067828E-3</v>
      </c>
      <c r="DJ329">
        <v>7.5806416571140203E-3</v>
      </c>
      <c r="DK329">
        <v>7.91962631046772E-3</v>
      </c>
      <c r="DL329">
        <v>8.7430449202656694E-3</v>
      </c>
      <c r="DM329">
        <v>9.7152413800358703E-3</v>
      </c>
      <c r="DN329">
        <v>1.12970462068915E-2</v>
      </c>
      <c r="DO329">
        <v>1.30363628268241E-2</v>
      </c>
      <c r="DP329">
        <v>1.44129926338791E-2</v>
      </c>
      <c r="DQ329">
        <v>1.5409343875944601E-2</v>
      </c>
      <c r="DR329">
        <v>1.6031309962272599E-2</v>
      </c>
      <c r="DS329">
        <v>1.5991738066077201E-2</v>
      </c>
      <c r="DT329">
        <v>1.64966490119695E-2</v>
      </c>
      <c r="DU329">
        <v>1.6923049464821802E-2</v>
      </c>
      <c r="DV329">
        <v>1.6763281077146499E-2</v>
      </c>
      <c r="DW329">
        <v>1.6185279935598301E-2</v>
      </c>
      <c r="DX329">
        <v>1.5941448509693101E-2</v>
      </c>
      <c r="DY329">
        <v>1.53107568621635E-2</v>
      </c>
      <c r="DZ329">
        <v>1.4214407652616501E-2</v>
      </c>
      <c r="EA329">
        <v>71.483924865722599</v>
      </c>
      <c r="EB329">
        <v>69.256729125976506</v>
      </c>
      <c r="EC329">
        <v>67.197288513183494</v>
      </c>
      <c r="ED329">
        <v>66.023963928222599</v>
      </c>
      <c r="EE329">
        <v>65.524040222167898</v>
      </c>
      <c r="EF329">
        <v>65.033119201660099</v>
      </c>
      <c r="EG329">
        <v>66.279533386230398</v>
      </c>
      <c r="EH329">
        <v>69.880905151367102</v>
      </c>
      <c r="EI329">
        <v>75.477622985839801</v>
      </c>
      <c r="EJ329">
        <v>80.111198425292898</v>
      </c>
      <c r="EK329">
        <v>85.997352600097599</v>
      </c>
      <c r="EL329">
        <v>91.633010864257798</v>
      </c>
      <c r="EM329">
        <v>95.423072814941406</v>
      </c>
      <c r="EN329">
        <v>98.922966003417898</v>
      </c>
      <c r="EO329">
        <v>100.81047058105401</v>
      </c>
      <c r="EP329">
        <v>101.16919708251901</v>
      </c>
      <c r="EQ329">
        <v>101.444946289062</v>
      </c>
      <c r="ER329">
        <v>98.859336853027301</v>
      </c>
      <c r="ES329">
        <v>94.009460449218693</v>
      </c>
      <c r="ET329">
        <v>88.720512390136705</v>
      </c>
      <c r="EU329">
        <v>83.283996582031193</v>
      </c>
      <c r="EV329">
        <v>80.805320739745994</v>
      </c>
      <c r="EW329">
        <v>79.149002075195298</v>
      </c>
      <c r="EX329">
        <v>77.177116394042898</v>
      </c>
      <c r="EY329">
        <v>0.14685779809951699</v>
      </c>
      <c r="EZ329">
        <v>1.13452328369021E-2</v>
      </c>
      <c r="FA329">
        <v>1.13452328369021E-2</v>
      </c>
      <c r="FB329">
        <v>0</v>
      </c>
      <c r="FC329">
        <v>0</v>
      </c>
    </row>
    <row r="330" spans="1:159" x14ac:dyDescent="0.25">
      <c r="A330" t="s">
        <v>40</v>
      </c>
      <c r="B330" t="s">
        <v>8</v>
      </c>
      <c r="C330" t="s">
        <v>42</v>
      </c>
      <c r="D330" s="3">
        <v>45485</v>
      </c>
      <c r="F330" s="25"/>
      <c r="G330" s="25"/>
      <c r="H330" s="25"/>
      <c r="FB330">
        <v>0</v>
      </c>
      <c r="FC330">
        <v>1</v>
      </c>
    </row>
    <row r="331" spans="1:159" x14ac:dyDescent="0.25">
      <c r="A331" t="s">
        <v>40</v>
      </c>
      <c r="B331" t="s">
        <v>8</v>
      </c>
      <c r="C331" t="s">
        <v>42</v>
      </c>
      <c r="D331" s="3">
        <v>45496</v>
      </c>
      <c r="E331" s="25">
        <v>16</v>
      </c>
      <c r="F331" s="25">
        <v>19</v>
      </c>
      <c r="G331" s="25">
        <v>18</v>
      </c>
      <c r="H331" s="25">
        <v>17</v>
      </c>
      <c r="I331">
        <v>4928</v>
      </c>
      <c r="J331">
        <v>53298</v>
      </c>
      <c r="K331">
        <v>1.1668683290481501</v>
      </c>
      <c r="L331">
        <v>1.00796210765838</v>
      </c>
      <c r="M331">
        <v>0.88274502754211404</v>
      </c>
      <c r="N331">
        <v>0.78263503313064497</v>
      </c>
      <c r="O331">
        <v>0.70016199350357</v>
      </c>
      <c r="P331">
        <v>0.65986353158950795</v>
      </c>
      <c r="Q331">
        <v>0.64654630422592096</v>
      </c>
      <c r="R331">
        <v>0.626162469387054</v>
      </c>
      <c r="S331">
        <v>0.62813258171081499</v>
      </c>
      <c r="T331">
        <v>0.66539949178695601</v>
      </c>
      <c r="U331">
        <v>0.77606946229934604</v>
      </c>
      <c r="V331">
        <v>0.93558549880981401</v>
      </c>
      <c r="W331">
        <v>1.2239567041396999</v>
      </c>
      <c r="X331">
        <v>1.5144590139389</v>
      </c>
      <c r="Y331">
        <v>1.7883093357086099</v>
      </c>
      <c r="Z331">
        <v>2.0062892436981201</v>
      </c>
      <c r="AA331">
        <v>2.20053911209106</v>
      </c>
      <c r="AB331">
        <v>2.4126553535461399</v>
      </c>
      <c r="AC331">
        <v>2.5793809890746999</v>
      </c>
      <c r="AD331">
        <v>2.45341920852661</v>
      </c>
      <c r="AE331">
        <v>2.1939105987548801</v>
      </c>
      <c r="AF331">
        <v>1.9983582496643</v>
      </c>
      <c r="AG331">
        <v>1.7118661403655999</v>
      </c>
      <c r="AH331">
        <v>1.4310225248336701</v>
      </c>
      <c r="AI331">
        <v>-3.3608879894018097E-2</v>
      </c>
      <c r="AJ331">
        <v>-5.38092218339443E-2</v>
      </c>
      <c r="AK331">
        <v>-2.6669584214687299E-2</v>
      </c>
      <c r="AL331">
        <v>-1.32279619574546E-2</v>
      </c>
      <c r="AM331">
        <v>-1.8935339525341901E-2</v>
      </c>
      <c r="AN331">
        <v>-8.3898054435849103E-3</v>
      </c>
      <c r="AO331">
        <v>-1.44884455949068E-2</v>
      </c>
      <c r="AP331">
        <v>-3.1489010900258997E-2</v>
      </c>
      <c r="AQ331">
        <v>-3.16745899617671E-2</v>
      </c>
      <c r="AR331">
        <v>-1.9132615998387299E-2</v>
      </c>
      <c r="AS331">
        <v>-7.00703039765357E-2</v>
      </c>
      <c r="AT331">
        <v>-0.101863898336887</v>
      </c>
      <c r="AU331">
        <v>-0.119998566806316</v>
      </c>
      <c r="AV331">
        <v>-0.12354647368192601</v>
      </c>
      <c r="AW331">
        <v>-0.13258185982704099</v>
      </c>
      <c r="AX331">
        <v>-9.99568700790405E-2</v>
      </c>
      <c r="AY331">
        <v>-0.111795231699943</v>
      </c>
      <c r="AZ331">
        <v>-3.31728160381317E-2</v>
      </c>
      <c r="BA331">
        <v>-1.34152462705969E-2</v>
      </c>
      <c r="BB331">
        <v>-0.24421182274818401</v>
      </c>
      <c r="BC331">
        <v>-0.18496617674827501</v>
      </c>
      <c r="BD331">
        <v>-0.147077396512031</v>
      </c>
      <c r="BE331">
        <v>-0.11703885346651</v>
      </c>
      <c r="BF331">
        <v>-8.1165671348571694E-2</v>
      </c>
      <c r="BG331">
        <v>2.81991530209779E-3</v>
      </c>
      <c r="BH331">
        <v>-1.7566040158271699E-2</v>
      </c>
      <c r="BI331">
        <v>5.5108247324824298E-3</v>
      </c>
      <c r="BJ331">
        <v>1.5796560794115001E-2</v>
      </c>
      <c r="BK331">
        <v>5.1865894347429197E-3</v>
      </c>
      <c r="BL331">
        <v>1.1682744137942701E-2</v>
      </c>
      <c r="BM331">
        <v>2.8603437822312099E-3</v>
      </c>
      <c r="BN331">
        <v>-1.39994658529758E-2</v>
      </c>
      <c r="BO331">
        <v>-1.36858979240059E-2</v>
      </c>
      <c r="BP331">
        <v>3.8392434362322E-4</v>
      </c>
      <c r="BQ331">
        <v>-4.6629361808299997E-2</v>
      </c>
      <c r="BR331">
        <v>-7.4484020471572807E-2</v>
      </c>
      <c r="BS331">
        <v>-8.74815434217453E-2</v>
      </c>
      <c r="BT331">
        <v>-8.7479114532470703E-2</v>
      </c>
      <c r="BU331">
        <v>-9.3869961798191001E-2</v>
      </c>
      <c r="BV331">
        <v>-6.1322856694459901E-2</v>
      </c>
      <c r="BW331">
        <v>-7.20495879650115E-2</v>
      </c>
      <c r="BX331">
        <v>7.6310234144329999E-3</v>
      </c>
      <c r="BY331">
        <v>2.76511795818805E-2</v>
      </c>
      <c r="BZ331">
        <v>-0.20371052622795099</v>
      </c>
      <c r="CA331">
        <v>-0.14724195003509499</v>
      </c>
      <c r="CB331">
        <v>-0.10967468470335</v>
      </c>
      <c r="CC331">
        <v>-8.1065692007541601E-2</v>
      </c>
      <c r="CD331">
        <v>-4.6726841479539802E-2</v>
      </c>
      <c r="CE331">
        <v>3.9248712360858903E-2</v>
      </c>
      <c r="CF331">
        <v>1.8677139654755499E-2</v>
      </c>
      <c r="CG331">
        <v>3.7691231817007002E-2</v>
      </c>
      <c r="CH331">
        <v>4.4821083545684801E-2</v>
      </c>
      <c r="CI331">
        <v>2.9308518394827801E-2</v>
      </c>
      <c r="CJ331">
        <v>3.1755294650792999E-2</v>
      </c>
      <c r="CK331">
        <v>2.02091336250305E-2</v>
      </c>
      <c r="CL331">
        <v>3.4900808241218298E-3</v>
      </c>
      <c r="CM331">
        <v>4.3027950450777999E-3</v>
      </c>
      <c r="CN331">
        <v>1.9900463521480501E-2</v>
      </c>
      <c r="CO331">
        <v>-2.3188421502709299E-2</v>
      </c>
      <c r="CP331">
        <v>-4.7104142606258302E-2</v>
      </c>
      <c r="CQ331">
        <v>-5.4964516311883899E-2</v>
      </c>
      <c r="CR331">
        <v>-5.1411755383014603E-2</v>
      </c>
      <c r="CS331">
        <v>-5.5158060044050203E-2</v>
      </c>
      <c r="CT331">
        <v>-2.2688841447234102E-2</v>
      </c>
      <c r="CU331">
        <v>-3.2303944230079602E-2</v>
      </c>
      <c r="CV331">
        <v>4.84348610043525E-2</v>
      </c>
      <c r="CW331">
        <v>6.8717606365680597E-2</v>
      </c>
      <c r="CX331">
        <v>-0.16320922970771701</v>
      </c>
      <c r="CY331">
        <v>-0.10951773077249501</v>
      </c>
      <c r="CZ331">
        <v>-7.2271972894668496E-2</v>
      </c>
      <c r="DA331">
        <v>-4.50925268232822E-2</v>
      </c>
      <c r="DB331">
        <v>-1.2288015335798199E-2</v>
      </c>
      <c r="DC331">
        <v>2.2147135809063901E-2</v>
      </c>
      <c r="DD331">
        <v>2.20342893153429E-2</v>
      </c>
      <c r="DE331">
        <v>1.9564298912882801E-2</v>
      </c>
      <c r="DF331">
        <v>1.76456570625305E-2</v>
      </c>
      <c r="DG331">
        <v>1.4665091410279199E-2</v>
      </c>
      <c r="DH331">
        <v>1.2203243561089001E-2</v>
      </c>
      <c r="DI331">
        <v>1.05473147705197E-2</v>
      </c>
      <c r="DJ331">
        <v>1.06328893452882E-2</v>
      </c>
      <c r="DK331">
        <v>1.09363486990332E-2</v>
      </c>
      <c r="DL331">
        <v>1.1865213513374301E-2</v>
      </c>
      <c r="DM331">
        <v>1.42510803416371E-2</v>
      </c>
      <c r="DN331">
        <v>1.6645783558487798E-2</v>
      </c>
      <c r="DO331">
        <v>1.97689477354288E-2</v>
      </c>
      <c r="DP331">
        <v>2.1927397698163899E-2</v>
      </c>
      <c r="DQ331">
        <v>2.3535164073109599E-2</v>
      </c>
      <c r="DR331">
        <v>2.3487813770770999E-2</v>
      </c>
      <c r="DS331">
        <v>2.41636354476213E-2</v>
      </c>
      <c r="DT331">
        <v>2.4806972593069E-2</v>
      </c>
      <c r="DU331">
        <v>2.49666143208742E-2</v>
      </c>
      <c r="DV331">
        <v>2.4623040109872801E-2</v>
      </c>
      <c r="DW331">
        <v>2.2934697568416498E-2</v>
      </c>
      <c r="DX331">
        <v>2.27392353117465E-2</v>
      </c>
      <c r="DY331">
        <v>2.1870130673050801E-2</v>
      </c>
      <c r="DZ331">
        <v>2.09373198449611E-2</v>
      </c>
      <c r="EA331">
        <v>69.479164123535099</v>
      </c>
      <c r="EB331">
        <v>68.4288330078125</v>
      </c>
      <c r="EC331">
        <v>67.749153137207003</v>
      </c>
      <c r="ED331">
        <v>67.745750427245994</v>
      </c>
      <c r="EE331">
        <v>66.7965087890625</v>
      </c>
      <c r="EF331">
        <v>66.795219421386705</v>
      </c>
      <c r="EG331">
        <v>67.7947998046875</v>
      </c>
      <c r="EH331">
        <v>72.647315979003906</v>
      </c>
      <c r="EI331">
        <v>76.014007568359304</v>
      </c>
      <c r="EJ331">
        <v>78.483070373535099</v>
      </c>
      <c r="EK331">
        <v>84.379844665527301</v>
      </c>
      <c r="EL331">
        <v>88.961517333984304</v>
      </c>
      <c r="EM331">
        <v>92.543617248535099</v>
      </c>
      <c r="EN331">
        <v>93.544036865234304</v>
      </c>
      <c r="EO331">
        <v>93.754539489745994</v>
      </c>
      <c r="EP331">
        <v>92.540954589843693</v>
      </c>
      <c r="EQ331">
        <v>91.544891357421804</v>
      </c>
      <c r="ER331">
        <v>88.382484436035099</v>
      </c>
      <c r="ES331">
        <v>86.016639709472599</v>
      </c>
      <c r="ET331">
        <v>80.021347045898395</v>
      </c>
      <c r="EU331">
        <v>75.637046813964801</v>
      </c>
      <c r="EV331">
        <v>73.586730957031193</v>
      </c>
      <c r="EW331">
        <v>72.951744079589801</v>
      </c>
      <c r="EX331">
        <v>73.213523864745994</v>
      </c>
      <c r="EY331">
        <v>0.20825219154357899</v>
      </c>
      <c r="EZ331">
        <v>1.6934584826230999E-2</v>
      </c>
      <c r="FA331">
        <v>1.6934584826230999E-2</v>
      </c>
      <c r="FB331">
        <v>0</v>
      </c>
      <c r="FC331">
        <v>0</v>
      </c>
    </row>
    <row r="332" spans="1:159" x14ac:dyDescent="0.25">
      <c r="A332" t="s">
        <v>40</v>
      </c>
      <c r="B332" t="s">
        <v>8</v>
      </c>
      <c r="C332" t="s">
        <v>42</v>
      </c>
      <c r="D332" s="3">
        <v>45539</v>
      </c>
      <c r="F332" s="25"/>
      <c r="G332" s="25"/>
      <c r="H332" s="25"/>
      <c r="FB332">
        <v>0</v>
      </c>
      <c r="FC332">
        <v>1</v>
      </c>
    </row>
    <row r="333" spans="1:159" x14ac:dyDescent="0.25">
      <c r="A333" t="s">
        <v>40</v>
      </c>
      <c r="B333" t="s">
        <v>8</v>
      </c>
      <c r="C333" t="s">
        <v>42</v>
      </c>
      <c r="D333" s="3">
        <v>45540</v>
      </c>
      <c r="E333" s="25">
        <v>17</v>
      </c>
      <c r="F333" s="25">
        <v>18</v>
      </c>
      <c r="G333" s="25">
        <v>17</v>
      </c>
      <c r="H333" s="25">
        <v>18</v>
      </c>
      <c r="I333">
        <v>13443</v>
      </c>
      <c r="J333">
        <v>52681</v>
      </c>
      <c r="K333">
        <v>1.0572994947433401</v>
      </c>
      <c r="L333">
        <v>0.93387311697006203</v>
      </c>
      <c r="M333">
        <v>0.81079488992690996</v>
      </c>
      <c r="N333">
        <v>0.72318941354751498</v>
      </c>
      <c r="O333">
        <v>0.66397678852081199</v>
      </c>
      <c r="P333">
        <v>0.63838154077529896</v>
      </c>
      <c r="Q333">
        <v>0.66705745458602905</v>
      </c>
      <c r="R333">
        <v>0.66230517625808705</v>
      </c>
      <c r="S333">
        <v>0.57633870840072599</v>
      </c>
      <c r="T333">
        <v>0.55094736814498901</v>
      </c>
      <c r="U333">
        <v>0.57153826951980502</v>
      </c>
      <c r="V333">
        <v>0.645177662372589</v>
      </c>
      <c r="W333">
        <v>0.74752372503280595</v>
      </c>
      <c r="X333">
        <v>0.92200207710266102</v>
      </c>
      <c r="Y333">
        <v>1.16892445087432</v>
      </c>
      <c r="Z333">
        <v>1.5060130357742301</v>
      </c>
      <c r="AA333">
        <v>1.8165308237075799</v>
      </c>
      <c r="AB333">
        <v>2.1021163463592498</v>
      </c>
      <c r="AC333">
        <v>2.2053768634796098</v>
      </c>
      <c r="AD333">
        <v>2.0562543869018501</v>
      </c>
      <c r="AE333">
        <v>1.87956702709197</v>
      </c>
      <c r="AF333">
        <v>1.6844731569290099</v>
      </c>
      <c r="AG333">
        <v>1.4027012586593599</v>
      </c>
      <c r="AH333">
        <v>1.1423867940902701</v>
      </c>
      <c r="AI333">
        <v>-9.1064739972352895E-3</v>
      </c>
      <c r="AJ333">
        <v>2.2977779153734398E-3</v>
      </c>
      <c r="AK333">
        <v>-7.4204802513122498E-3</v>
      </c>
      <c r="AL333">
        <v>-3.5122355911880701E-3</v>
      </c>
      <c r="AM333">
        <v>-6.2022842466831199E-3</v>
      </c>
      <c r="AN333">
        <v>-2.07284861244261E-3</v>
      </c>
      <c r="AO333">
        <v>1.61899637896567E-3</v>
      </c>
      <c r="AP333">
        <v>-3.4920470789074798E-3</v>
      </c>
      <c r="AQ333">
        <v>-4.5787617564201303E-3</v>
      </c>
      <c r="AR333">
        <v>-1.35830268263816E-2</v>
      </c>
      <c r="AS333">
        <v>-1.6885034739971098E-2</v>
      </c>
      <c r="AT333">
        <v>-1.10371108166873E-3</v>
      </c>
      <c r="AU333">
        <v>-9.0250102803111007E-3</v>
      </c>
      <c r="AV333">
        <v>-1.51035776361823E-2</v>
      </c>
      <c r="AW333">
        <v>-9.9514480680227193E-3</v>
      </c>
      <c r="AX333">
        <v>1.1956450529396499E-2</v>
      </c>
      <c r="AY333">
        <v>0.15291160345077501</v>
      </c>
      <c r="AZ333">
        <v>0.174195751547813</v>
      </c>
      <c r="BA333">
        <v>-4.7380838543176602E-2</v>
      </c>
      <c r="BB333">
        <v>-4.2638450860977103E-2</v>
      </c>
      <c r="BC333">
        <v>-1.7318818718194901E-3</v>
      </c>
      <c r="BD333">
        <v>5.3306794725358399E-3</v>
      </c>
      <c r="BE333">
        <v>1.1900435201823701E-3</v>
      </c>
      <c r="BF333">
        <v>-1.19026433676481E-2</v>
      </c>
      <c r="BG333">
        <v>1.2758797965943799E-2</v>
      </c>
      <c r="BH333">
        <v>2.3537086322903598E-2</v>
      </c>
      <c r="BI333">
        <v>1.20861018076539E-2</v>
      </c>
      <c r="BJ333">
        <v>1.3946670107543401E-2</v>
      </c>
      <c r="BK333">
        <v>8.9695136994123407E-3</v>
      </c>
      <c r="BL333">
        <v>1.0226097889244499E-2</v>
      </c>
      <c r="BM333">
        <v>1.2697708792984401E-2</v>
      </c>
      <c r="BN333">
        <v>7.5099444948136798E-3</v>
      </c>
      <c r="BO333">
        <v>6.4296247437596304E-3</v>
      </c>
      <c r="BP333">
        <v>-2.0326005760580301E-3</v>
      </c>
      <c r="BQ333">
        <v>-4.7392579726874802E-3</v>
      </c>
      <c r="BR333">
        <v>1.24748209491372E-2</v>
      </c>
      <c r="BS333">
        <v>6.4367288723587903E-3</v>
      </c>
      <c r="BT333">
        <v>2.0791545975953301E-3</v>
      </c>
      <c r="BU333">
        <v>9.2704184353351506E-3</v>
      </c>
      <c r="BV333">
        <v>3.2677453011274303E-2</v>
      </c>
      <c r="BW333">
        <v>0.174631938338279</v>
      </c>
      <c r="BX333">
        <v>0.196832820773124</v>
      </c>
      <c r="BY333">
        <v>-2.3672455921769101E-2</v>
      </c>
      <c r="BZ333">
        <v>-2.0376643165946E-2</v>
      </c>
      <c r="CA333">
        <v>1.9546331837773299E-2</v>
      </c>
      <c r="CB333">
        <v>2.6648635044693898E-2</v>
      </c>
      <c r="CC333">
        <v>2.1578038111328999E-2</v>
      </c>
      <c r="CD333">
        <v>7.4641136452555596E-3</v>
      </c>
      <c r="CE333">
        <v>3.4624069929122897E-2</v>
      </c>
      <c r="CF333">
        <v>4.4776394963264403E-2</v>
      </c>
      <c r="CG333">
        <v>3.1592685729265199E-2</v>
      </c>
      <c r="CH333">
        <v>3.1405575573444297E-2</v>
      </c>
      <c r="CI333">
        <v>2.4141311645507799E-2</v>
      </c>
      <c r="CJ333">
        <v>2.2525044158100999E-2</v>
      </c>
      <c r="CK333">
        <v>2.37764213234186E-2</v>
      </c>
      <c r="CL333">
        <v>1.8511936068534799E-2</v>
      </c>
      <c r="CM333">
        <v>1.7438011243939299E-2</v>
      </c>
      <c r="CN333">
        <v>9.5178261399269104E-3</v>
      </c>
      <c r="CO333">
        <v>7.4065192602574799E-3</v>
      </c>
      <c r="CP333">
        <v>2.6053352281451201E-2</v>
      </c>
      <c r="CQ333">
        <v>2.18984670937061E-2</v>
      </c>
      <c r="CR333">
        <v>1.9261887297034201E-2</v>
      </c>
      <c r="CS333">
        <v>2.8492284938693001E-2</v>
      </c>
      <c r="CT333">
        <v>5.3398456424474702E-2</v>
      </c>
      <c r="CU333">
        <v>0.196352273225784</v>
      </c>
      <c r="CV333">
        <v>0.219469889998435</v>
      </c>
      <c r="CW333">
        <v>3.5925568226957599E-5</v>
      </c>
      <c r="CX333">
        <v>1.88516604248434E-3</v>
      </c>
      <c r="CY333">
        <v>4.0824547410011201E-2</v>
      </c>
      <c r="CZ333">
        <v>4.79665920138359E-2</v>
      </c>
      <c r="DA333">
        <v>4.1966032236814402E-2</v>
      </c>
      <c r="DB333">
        <v>2.68308706581592E-2</v>
      </c>
      <c r="DC333">
        <v>1.3293141499161699E-2</v>
      </c>
      <c r="DD333">
        <v>1.2912582606077101E-2</v>
      </c>
      <c r="DE333">
        <v>1.18591599166393E-2</v>
      </c>
      <c r="DF333">
        <v>1.0614261031150801E-2</v>
      </c>
      <c r="DG333">
        <v>9.2237982898950507E-3</v>
      </c>
      <c r="DH333">
        <v>7.4772285297512999E-3</v>
      </c>
      <c r="DI333">
        <v>6.7353788763284596E-3</v>
      </c>
      <c r="DJ333">
        <v>6.6887359134852799E-3</v>
      </c>
      <c r="DK333">
        <v>6.6926237195730201E-3</v>
      </c>
      <c r="DL333">
        <v>7.0221605710685201E-3</v>
      </c>
      <c r="DM333">
        <v>7.3841083794832204E-3</v>
      </c>
      <c r="DN333">
        <v>8.2551613450050302E-3</v>
      </c>
      <c r="DO333">
        <v>9.4000697135925206E-3</v>
      </c>
      <c r="DP333">
        <v>1.04463594034314E-2</v>
      </c>
      <c r="DQ333">
        <v>1.16860652342438E-2</v>
      </c>
      <c r="DR333">
        <v>1.2597475200891399E-2</v>
      </c>
      <c r="DS333">
        <v>1.3205025345086999E-2</v>
      </c>
      <c r="DT333">
        <v>1.37623650953173E-2</v>
      </c>
      <c r="DU333">
        <v>1.44136724993586E-2</v>
      </c>
      <c r="DV333">
        <v>1.35342190042138E-2</v>
      </c>
      <c r="DW333">
        <v>1.29362354055047E-2</v>
      </c>
      <c r="DX333">
        <v>1.2960396707057901E-2</v>
      </c>
      <c r="DY333">
        <v>1.23950205743312E-2</v>
      </c>
      <c r="DZ333">
        <v>1.17741525173187E-2</v>
      </c>
      <c r="EA333">
        <v>67.219596862792898</v>
      </c>
      <c r="EB333">
        <v>65.531066894531193</v>
      </c>
      <c r="EC333">
        <v>63.678855895996001</v>
      </c>
      <c r="ED333">
        <v>63.139839172363203</v>
      </c>
      <c r="EE333">
        <v>62.186100006103501</v>
      </c>
      <c r="EF333">
        <v>61.113372802734297</v>
      </c>
      <c r="EG333">
        <v>60.634979248046797</v>
      </c>
      <c r="EH333">
        <v>62.260414123535099</v>
      </c>
      <c r="EI333">
        <v>66.490440368652301</v>
      </c>
      <c r="EJ333">
        <v>72.183341979980398</v>
      </c>
      <c r="EK333">
        <v>78.016075134277301</v>
      </c>
      <c r="EL333">
        <v>83.917808532714801</v>
      </c>
      <c r="EM333">
        <v>88.127761840820298</v>
      </c>
      <c r="EN333">
        <v>91.912826538085895</v>
      </c>
      <c r="EO333">
        <v>94.031959533691406</v>
      </c>
      <c r="EP333">
        <v>95.596824645995994</v>
      </c>
      <c r="EQ333">
        <v>95.129600524902301</v>
      </c>
      <c r="ER333">
        <v>92.931808471679602</v>
      </c>
      <c r="ES333">
        <v>89.493354797363196</v>
      </c>
      <c r="ET333">
        <v>84.157180786132798</v>
      </c>
      <c r="EU333">
        <v>79.012077331542898</v>
      </c>
      <c r="EV333">
        <v>72.979461669921804</v>
      </c>
      <c r="EW333">
        <v>71.823860168457003</v>
      </c>
      <c r="EX333">
        <v>69.897903442382798</v>
      </c>
      <c r="EY333">
        <v>0.107867397367954</v>
      </c>
      <c r="EZ333">
        <v>9.53644793480634E-3</v>
      </c>
      <c r="FA333">
        <v>9.53644793480634E-3</v>
      </c>
      <c r="FB333">
        <v>0</v>
      </c>
      <c r="FC333">
        <v>0</v>
      </c>
    </row>
    <row r="334" spans="1:159" x14ac:dyDescent="0.25">
      <c r="A334" t="s">
        <v>40</v>
      </c>
      <c r="B334" t="s">
        <v>8</v>
      </c>
      <c r="C334" t="s">
        <v>42</v>
      </c>
      <c r="D334" s="3">
        <v>45541</v>
      </c>
      <c r="F334" s="25"/>
      <c r="G334" s="25"/>
      <c r="H334" s="25"/>
      <c r="FB334">
        <v>0</v>
      </c>
      <c r="FC334">
        <v>1</v>
      </c>
    </row>
    <row r="335" spans="1:159" x14ac:dyDescent="0.25">
      <c r="A335" t="s">
        <v>40</v>
      </c>
      <c r="B335" t="s">
        <v>8</v>
      </c>
      <c r="C335" t="s">
        <v>42</v>
      </c>
      <c r="D335" s="3">
        <v>45558</v>
      </c>
      <c r="E335" s="25">
        <v>18</v>
      </c>
      <c r="F335" s="25">
        <v>20</v>
      </c>
      <c r="G335" s="25">
        <v>18</v>
      </c>
      <c r="H335" s="25">
        <v>20</v>
      </c>
      <c r="I335">
        <v>16751</v>
      </c>
      <c r="J335">
        <v>56652</v>
      </c>
      <c r="K335">
        <v>0.82818979024886996</v>
      </c>
      <c r="L335">
        <v>0.74785655736923196</v>
      </c>
      <c r="M335">
        <v>0.67527425289153997</v>
      </c>
      <c r="N335">
        <v>0.614374458789825</v>
      </c>
      <c r="O335">
        <v>0.57233184576034501</v>
      </c>
      <c r="P335">
        <v>0.55934584140777499</v>
      </c>
      <c r="Q335">
        <v>0.59883785247802701</v>
      </c>
      <c r="R335">
        <v>0.63336902856826705</v>
      </c>
      <c r="S335">
        <v>0.55970281362533503</v>
      </c>
      <c r="T335">
        <v>0.52716779708862305</v>
      </c>
      <c r="U335">
        <v>0.53338652849197299</v>
      </c>
      <c r="V335">
        <v>0.55211138725280695</v>
      </c>
      <c r="W335">
        <v>0.58656406402587802</v>
      </c>
      <c r="X335">
        <v>0.66725194454193104</v>
      </c>
      <c r="Y335">
        <v>0.82669484615325906</v>
      </c>
      <c r="Z335">
        <v>1.0650494098663299</v>
      </c>
      <c r="AA335">
        <v>1.3739862442016599</v>
      </c>
      <c r="AB335">
        <v>1.67618107795715</v>
      </c>
      <c r="AC335">
        <v>1.8160201311111399</v>
      </c>
      <c r="AD335">
        <v>1.72584199905395</v>
      </c>
      <c r="AE335">
        <v>1.5811806917190501</v>
      </c>
      <c r="AF335">
        <v>1.4319101572036701</v>
      </c>
      <c r="AG335">
        <v>1.2278856039047199</v>
      </c>
      <c r="AH335">
        <v>1.0141174793243399</v>
      </c>
      <c r="AI335">
        <v>-2.3727176710963201E-2</v>
      </c>
      <c r="AJ335">
        <v>-2.8245665132999399E-2</v>
      </c>
      <c r="AK335">
        <v>-1.5332052484154699E-2</v>
      </c>
      <c r="AL335">
        <v>-1.69391259551048E-2</v>
      </c>
      <c r="AM335">
        <v>-7.6217586174607199E-3</v>
      </c>
      <c r="AN335">
        <v>-2.7371866162866302E-3</v>
      </c>
      <c r="AO335">
        <v>-2.23505636677145E-3</v>
      </c>
      <c r="AP335">
        <v>3.3481623977422701E-3</v>
      </c>
      <c r="AQ335">
        <v>2.6114814681932298E-4</v>
      </c>
      <c r="AR335">
        <v>-7.7832201495766596E-3</v>
      </c>
      <c r="AS335">
        <v>-1.2503167614340701E-2</v>
      </c>
      <c r="AT335">
        <v>-3.3925946336239498E-3</v>
      </c>
      <c r="AU335">
        <v>-7.2923987172544003E-3</v>
      </c>
      <c r="AV335">
        <v>-3.8337348960340001E-3</v>
      </c>
      <c r="AW335">
        <v>2.22288761287927E-2</v>
      </c>
      <c r="AX335">
        <v>5.6041199713945299E-2</v>
      </c>
      <c r="AY335">
        <v>7.1658879518508897E-2</v>
      </c>
      <c r="AZ335">
        <v>0.173533290624618</v>
      </c>
      <c r="BA335">
        <v>0.154630437493324</v>
      </c>
      <c r="BB335">
        <v>0.10258053243160201</v>
      </c>
      <c r="BC335">
        <v>-2.5753704831004101E-2</v>
      </c>
      <c r="BD335">
        <v>-2.4373907595872799E-2</v>
      </c>
      <c r="BE335">
        <v>-6.12327875569462E-3</v>
      </c>
      <c r="BF335">
        <v>3.28122783685103E-4</v>
      </c>
      <c r="BG335" s="20">
        <v>-3.2728014048188899E-3</v>
      </c>
      <c r="BH335">
        <v>-7.9048583284020407E-3</v>
      </c>
      <c r="BI335">
        <v>2.8101643547415699E-3</v>
      </c>
      <c r="BJ335">
        <v>-5.7155720423906998E-4</v>
      </c>
      <c r="BK335">
        <v>5.9585091657936504E-3</v>
      </c>
      <c r="BL335">
        <v>8.1425830721855094E-3</v>
      </c>
      <c r="BM335">
        <v>7.2725932113826197E-3</v>
      </c>
      <c r="BN335">
        <v>1.27757592126727E-2</v>
      </c>
      <c r="BO335">
        <v>1.0401684790849601E-2</v>
      </c>
      <c r="BP335">
        <v>3.30038950778543E-3</v>
      </c>
      <c r="BQ335">
        <v>-5.4473825730383299E-4</v>
      </c>
      <c r="BR335">
        <v>8.9061250910162908E-3</v>
      </c>
      <c r="BS335">
        <v>5.80711755901575E-3</v>
      </c>
      <c r="BT335">
        <v>1.0894781909883E-2</v>
      </c>
      <c r="BU335">
        <v>3.8730502128600998E-2</v>
      </c>
      <c r="BV335">
        <v>7.4342049658298395E-2</v>
      </c>
      <c r="BW335">
        <v>9.1965734958648598E-2</v>
      </c>
      <c r="BX335">
        <v>0.194780558347702</v>
      </c>
      <c r="BY335">
        <v>0.17561587691307001</v>
      </c>
      <c r="BZ335">
        <v>0.122062347829341</v>
      </c>
      <c r="CA335">
        <v>-6.3740271143615202E-3</v>
      </c>
      <c r="CB335">
        <v>-5.4519753903150498E-3</v>
      </c>
      <c r="CC335">
        <v>1.2048839591443501E-2</v>
      </c>
      <c r="CD335">
        <v>1.70984044671058E-2</v>
      </c>
      <c r="CE335">
        <v>1.7181573435664101E-2</v>
      </c>
      <c r="CF335">
        <v>1.24359475448727E-2</v>
      </c>
      <c r="CG335">
        <v>2.0952381193637799E-2</v>
      </c>
      <c r="CH335">
        <v>1.5796011313795998E-2</v>
      </c>
      <c r="CI335">
        <v>1.9538776949048001E-2</v>
      </c>
      <c r="CJ335">
        <v>1.9022352993488301E-2</v>
      </c>
      <c r="CK335">
        <v>1.6780242323875399E-2</v>
      </c>
      <c r="CL335">
        <v>2.2203356027603101E-2</v>
      </c>
      <c r="CM335">
        <v>2.0542221143841698E-2</v>
      </c>
      <c r="CN335">
        <v>1.4383999630808801E-2</v>
      </c>
      <c r="CO335">
        <v>1.1413690634071799E-2</v>
      </c>
      <c r="CP335">
        <v>2.1204844117164601E-2</v>
      </c>
      <c r="CQ335">
        <v>1.8906634300947099E-2</v>
      </c>
      <c r="CR335">
        <v>2.56232991814613E-2</v>
      </c>
      <c r="CS335">
        <v>5.52321299910545E-2</v>
      </c>
      <c r="CT335">
        <v>9.2642903327941797E-2</v>
      </c>
      <c r="CU335">
        <v>0.11227259039878799</v>
      </c>
      <c r="CV335">
        <v>0.216027826070785</v>
      </c>
      <c r="CW335">
        <v>0.19660131633281699</v>
      </c>
      <c r="CX335">
        <v>0.14154416322708099</v>
      </c>
      <c r="CY335">
        <v>1.3005650602281E-2</v>
      </c>
      <c r="CZ335">
        <v>1.34699568152427E-2</v>
      </c>
      <c r="DA335">
        <v>3.02209574729204E-2</v>
      </c>
      <c r="DB335">
        <v>3.3868685364723199E-2</v>
      </c>
      <c r="DC335">
        <v>1.2435376644134501E-2</v>
      </c>
      <c r="DD335">
        <v>1.2366332113742801E-2</v>
      </c>
      <c r="DE335">
        <v>1.10296849161386E-2</v>
      </c>
      <c r="DF335">
        <v>9.9507756531238504E-3</v>
      </c>
      <c r="DG335">
        <v>8.2562165334820695E-3</v>
      </c>
      <c r="DH335">
        <v>6.6144303418695901E-3</v>
      </c>
      <c r="DI335">
        <v>5.7802405208349202E-3</v>
      </c>
      <c r="DJ335">
        <v>5.7315719313919501E-3</v>
      </c>
      <c r="DK335">
        <v>6.16500852629542E-3</v>
      </c>
      <c r="DL335">
        <v>6.7383563145995097E-3</v>
      </c>
      <c r="DM335">
        <v>7.2702085599303202E-3</v>
      </c>
      <c r="DN335">
        <v>7.4770906940102499E-3</v>
      </c>
      <c r="DO335">
        <v>7.9639405012130703E-3</v>
      </c>
      <c r="DP335">
        <v>8.9543024078011495E-3</v>
      </c>
      <c r="DQ335">
        <v>1.0032276622951E-2</v>
      </c>
      <c r="DR335">
        <v>1.11261270940303E-2</v>
      </c>
      <c r="DS335">
        <v>1.2345690280199001E-2</v>
      </c>
      <c r="DT335">
        <v>1.2917421758174801E-2</v>
      </c>
      <c r="DU335">
        <v>1.27582447603344E-2</v>
      </c>
      <c r="DV335">
        <v>1.18441032245755E-2</v>
      </c>
      <c r="DW335">
        <v>1.1782007291913E-2</v>
      </c>
      <c r="DX335">
        <v>1.15037178620696E-2</v>
      </c>
      <c r="DY335">
        <v>1.1047863401472501E-2</v>
      </c>
      <c r="DZ335">
        <v>1.0195607319474199E-2</v>
      </c>
      <c r="EA335">
        <v>62.466224670410099</v>
      </c>
      <c r="EB335">
        <v>60.9715156555175</v>
      </c>
      <c r="EC335">
        <v>59.853782653808501</v>
      </c>
      <c r="ED335">
        <v>58.804794311523402</v>
      </c>
      <c r="EE335">
        <v>58.58491897583</v>
      </c>
      <c r="EF335">
        <v>57.301425933837798</v>
      </c>
      <c r="EG335">
        <v>57.488845825195298</v>
      </c>
      <c r="EH335">
        <v>60.231922149658203</v>
      </c>
      <c r="EI335">
        <v>66.476890563964801</v>
      </c>
      <c r="EJ335">
        <v>71.545639038085895</v>
      </c>
      <c r="EK335">
        <v>78.409805297851506</v>
      </c>
      <c r="EL335">
        <v>83.400848388671804</v>
      </c>
      <c r="EM335">
        <v>88.374168395995994</v>
      </c>
      <c r="EN335">
        <v>91.288299560546804</v>
      </c>
      <c r="EO335">
        <v>93.741104125976506</v>
      </c>
      <c r="EP335">
        <v>94.950653076171804</v>
      </c>
      <c r="EQ335">
        <v>94.964302062988196</v>
      </c>
      <c r="ER335">
        <v>93.546417236328097</v>
      </c>
      <c r="ES335">
        <v>88.344192504882798</v>
      </c>
      <c r="ET335">
        <v>81.157119750976506</v>
      </c>
      <c r="EU335">
        <v>78.011444091796804</v>
      </c>
      <c r="EV335">
        <v>76.229042053222599</v>
      </c>
      <c r="EW335">
        <v>73.117492675781193</v>
      </c>
      <c r="EX335">
        <v>71.639732360839801</v>
      </c>
      <c r="EY335">
        <v>0.10119399428367599</v>
      </c>
      <c r="EZ335">
        <v>7.22584361210465E-3</v>
      </c>
      <c r="FA335">
        <v>7.22584361210465E-3</v>
      </c>
      <c r="FB335">
        <v>0</v>
      </c>
      <c r="FC335">
        <v>0</v>
      </c>
    </row>
    <row r="336" spans="1:159" x14ac:dyDescent="0.25">
      <c r="A336" t="s">
        <v>40</v>
      </c>
      <c r="B336" t="s">
        <v>8</v>
      </c>
      <c r="C336" t="s">
        <v>42</v>
      </c>
      <c r="D336" s="3">
        <v>45559</v>
      </c>
      <c r="E336" s="25">
        <v>19</v>
      </c>
      <c r="F336" s="25">
        <v>20</v>
      </c>
      <c r="G336" s="25">
        <v>19</v>
      </c>
      <c r="H336" s="25">
        <v>20</v>
      </c>
      <c r="I336">
        <v>8007</v>
      </c>
      <c r="J336">
        <v>56648</v>
      </c>
      <c r="K336">
        <v>0.99166387319564797</v>
      </c>
      <c r="L336">
        <v>0.87713593244552601</v>
      </c>
      <c r="M336">
        <v>0.77613091468811002</v>
      </c>
      <c r="N336">
        <v>0.68068259954452504</v>
      </c>
      <c r="O336">
        <v>0.62195223569869895</v>
      </c>
      <c r="P336">
        <v>0.60157573223114003</v>
      </c>
      <c r="Q336">
        <v>0.64163821935653598</v>
      </c>
      <c r="R336">
        <v>0.673475861549377</v>
      </c>
      <c r="S336">
        <v>0.57673853635787897</v>
      </c>
      <c r="T336">
        <v>0.55828714370727495</v>
      </c>
      <c r="U336">
        <v>0.57755845785140902</v>
      </c>
      <c r="V336">
        <v>0.659590363502502</v>
      </c>
      <c r="W336">
        <v>0.76178401708602905</v>
      </c>
      <c r="X336">
        <v>0.92773455381393399</v>
      </c>
      <c r="Y336">
        <v>1.14888656139373</v>
      </c>
      <c r="Z336">
        <v>1.3267898559570299</v>
      </c>
      <c r="AA336">
        <v>1.4931216239929099</v>
      </c>
      <c r="AB336">
        <v>1.61211609840393</v>
      </c>
      <c r="AC336">
        <v>1.5727334022521899</v>
      </c>
      <c r="AD336">
        <v>1.37380790710449</v>
      </c>
      <c r="AE336">
        <v>1.3001947402954099</v>
      </c>
      <c r="AF336">
        <v>1.2081208229064899</v>
      </c>
      <c r="AG336">
        <v>1.08310723304748</v>
      </c>
      <c r="AH336">
        <v>0.90279650688171298</v>
      </c>
      <c r="AI336">
        <v>-1.9015690311789499E-2</v>
      </c>
      <c r="AJ336">
        <v>-1.93568207323551E-2</v>
      </c>
      <c r="AK336">
        <v>-6.0784514062106601E-3</v>
      </c>
      <c r="AL336">
        <v>-2.3190254345536201E-2</v>
      </c>
      <c r="AM336">
        <v>-2.61360611766576E-2</v>
      </c>
      <c r="AN336">
        <v>-1.0984692722558901E-2</v>
      </c>
      <c r="AO336">
        <v>-6.0121505521237798E-3</v>
      </c>
      <c r="AP336">
        <v>-1.2915009865537199E-3</v>
      </c>
      <c r="AQ336">
        <v>-2.03108415007591E-2</v>
      </c>
      <c r="AR336">
        <v>-1.8572404980659402E-2</v>
      </c>
      <c r="AS336">
        <v>-1.28368325531482E-2</v>
      </c>
      <c r="AT336">
        <v>1.2232587672770001E-2</v>
      </c>
      <c r="AU336">
        <v>-1.6832480905577499E-3</v>
      </c>
      <c r="AV336">
        <v>7.1476702578365803E-4</v>
      </c>
      <c r="AW336">
        <v>4.3215371668338699E-2</v>
      </c>
      <c r="AX336">
        <v>2.6564633473753901E-2</v>
      </c>
      <c r="AY336">
        <v>2.92737763375043E-2</v>
      </c>
      <c r="AZ336">
        <v>3.6498695611953701E-2</v>
      </c>
      <c r="BA336">
        <v>7.6387979090213706E-2</v>
      </c>
      <c r="BB336">
        <v>-6.0602962039410999E-3</v>
      </c>
      <c r="BC336">
        <v>-2.7310188859701101E-2</v>
      </c>
      <c r="BD336">
        <v>-3.69606129825115E-2</v>
      </c>
      <c r="BE336">
        <v>-9.3419887125491992E-3</v>
      </c>
      <c r="BF336">
        <v>-4.44664992392063E-2</v>
      </c>
      <c r="BG336" s="20">
        <v>1.2747063301503599E-2</v>
      </c>
      <c r="BH336">
        <v>1.2120671570301E-2</v>
      </c>
      <c r="BI336">
        <v>2.2572740912437401E-2</v>
      </c>
      <c r="BJ336">
        <v>1.8951186211779701E-3</v>
      </c>
      <c r="BK336">
        <v>-4.7717485576867997E-3</v>
      </c>
      <c r="BL336">
        <v>6.6233286634087502E-3</v>
      </c>
      <c r="BM336">
        <v>9.1635892167687399E-3</v>
      </c>
      <c r="BN336">
        <v>1.28483995795249E-2</v>
      </c>
      <c r="BO336">
        <v>-5.9636584483087002E-3</v>
      </c>
      <c r="BP336">
        <v>-2.5883428752422298E-3</v>
      </c>
      <c r="BQ336">
        <v>4.0202075615525202E-3</v>
      </c>
      <c r="BR336">
        <v>3.1229397282004301E-2</v>
      </c>
      <c r="BS336">
        <v>1.9021887332201001E-2</v>
      </c>
      <c r="BT336">
        <v>2.4877548217773399E-2</v>
      </c>
      <c r="BU336">
        <v>7.0133462548255907E-2</v>
      </c>
      <c r="BV336">
        <v>5.4906100034713697E-2</v>
      </c>
      <c r="BW336">
        <v>5.9144221246242502E-2</v>
      </c>
      <c r="BX336">
        <v>6.7665010690689004E-2</v>
      </c>
      <c r="BY336">
        <v>0.10685916990041699</v>
      </c>
      <c r="BZ336">
        <v>2.25245226174592E-2</v>
      </c>
      <c r="CA336">
        <v>-3.47701061400584E-5</v>
      </c>
      <c r="CB336">
        <v>-9.9465493112802505E-3</v>
      </c>
      <c r="CC336">
        <v>1.7430491745471899E-2</v>
      </c>
      <c r="CD336">
        <v>-1.8888792023062699E-2</v>
      </c>
      <c r="CE336">
        <v>4.4509816914796801E-2</v>
      </c>
      <c r="CF336">
        <v>4.3598163872957202E-2</v>
      </c>
      <c r="CG336">
        <v>5.1223933696746798E-2</v>
      </c>
      <c r="CH336">
        <v>2.6980493217706601E-2</v>
      </c>
      <c r="CI336">
        <v>1.6592564061283999E-2</v>
      </c>
      <c r="CJ336">
        <v>2.4231350049376401E-2</v>
      </c>
      <c r="CK336">
        <v>2.43393294513225E-2</v>
      </c>
      <c r="CL336">
        <v>2.69882995635271E-2</v>
      </c>
      <c r="CM336">
        <v>8.3835255354642799E-3</v>
      </c>
      <c r="CN336">
        <v>1.3395719230174999E-2</v>
      </c>
      <c r="CO336">
        <v>2.0877247676253301E-2</v>
      </c>
      <c r="CP336">
        <v>5.0226207822561202E-2</v>
      </c>
      <c r="CQ336">
        <v>3.97270210087299E-2</v>
      </c>
      <c r="CR336">
        <v>4.9040328711271203E-2</v>
      </c>
      <c r="CS336">
        <v>9.7051553428172996E-2</v>
      </c>
      <c r="CT336">
        <v>8.3247564733028398E-2</v>
      </c>
      <c r="CU336">
        <v>8.9014664292335496E-2</v>
      </c>
      <c r="CV336">
        <v>9.8831325769424397E-2</v>
      </c>
      <c r="CW336">
        <v>0.13733036816120101</v>
      </c>
      <c r="CX336">
        <v>5.1109340041875798E-2</v>
      </c>
      <c r="CY336">
        <v>2.7240647003054601E-2</v>
      </c>
      <c r="CZ336">
        <v>1.7067512497305801E-2</v>
      </c>
      <c r="DA336">
        <v>4.4202972203493097E-2</v>
      </c>
      <c r="DB336">
        <v>6.6889142617583197E-3</v>
      </c>
      <c r="DC336">
        <v>1.9310383126139599E-2</v>
      </c>
      <c r="DD336">
        <v>1.9136955961585E-2</v>
      </c>
      <c r="DE336">
        <v>1.7418688163161201E-2</v>
      </c>
      <c r="DF336">
        <v>1.52508243918418E-2</v>
      </c>
      <c r="DG336">
        <v>1.29885794594883E-2</v>
      </c>
      <c r="DH336">
        <v>1.0704916901886401E-2</v>
      </c>
      <c r="DI336">
        <v>9.2261945828795398E-3</v>
      </c>
      <c r="DJ336">
        <v>8.5964491590857506E-3</v>
      </c>
      <c r="DK336">
        <v>8.7224682793021202E-3</v>
      </c>
      <c r="DL336">
        <v>9.71761997789144E-3</v>
      </c>
      <c r="DM336">
        <v>1.02483527734875E-2</v>
      </c>
      <c r="DN336">
        <v>1.15492399781942E-2</v>
      </c>
      <c r="DO336">
        <v>1.25878285616636E-2</v>
      </c>
      <c r="DP336">
        <v>1.46899279206991E-2</v>
      </c>
      <c r="DQ336">
        <v>1.6365038231015198E-2</v>
      </c>
      <c r="DR336">
        <v>1.723038777709E-2</v>
      </c>
      <c r="DS336">
        <v>1.8159940838813698E-2</v>
      </c>
      <c r="DT336">
        <v>1.8947774544358201E-2</v>
      </c>
      <c r="DU336">
        <v>1.8525170162320099E-2</v>
      </c>
      <c r="DV336">
        <v>1.73783358186483E-2</v>
      </c>
      <c r="DW336">
        <v>1.65822766721248E-2</v>
      </c>
      <c r="DX336">
        <v>1.6423383727669699E-2</v>
      </c>
      <c r="DY336">
        <v>1.6276512295007699E-2</v>
      </c>
      <c r="DZ336">
        <v>1.5550141222774899E-2</v>
      </c>
      <c r="EA336">
        <v>72.344215393066406</v>
      </c>
      <c r="EB336">
        <v>70.737113952636705</v>
      </c>
      <c r="EC336">
        <v>69.674880981445298</v>
      </c>
      <c r="ED336">
        <v>68.405799865722599</v>
      </c>
      <c r="EE336">
        <v>65.532325744628906</v>
      </c>
      <c r="EF336">
        <v>66.341979980468693</v>
      </c>
      <c r="EG336">
        <v>64.533500671386705</v>
      </c>
      <c r="EH336">
        <v>69.550704956054602</v>
      </c>
      <c r="EI336">
        <v>73.737358093261705</v>
      </c>
      <c r="EJ336">
        <v>78.071823120117102</v>
      </c>
      <c r="EK336">
        <v>85.090309143066406</v>
      </c>
      <c r="EL336">
        <v>88.028884887695298</v>
      </c>
      <c r="EM336">
        <v>89.154891967773395</v>
      </c>
      <c r="EN336">
        <v>89.822235107421804</v>
      </c>
      <c r="EO336">
        <v>89.028846740722599</v>
      </c>
      <c r="EP336">
        <v>86.031585693359304</v>
      </c>
      <c r="EQ336">
        <v>81.4310302734375</v>
      </c>
      <c r="ER336">
        <v>77.016487121582003</v>
      </c>
      <c r="ES336">
        <v>72.953231811523395</v>
      </c>
      <c r="ET336">
        <v>70.017417907714801</v>
      </c>
      <c r="EU336">
        <v>67.749504089355398</v>
      </c>
      <c r="EV336">
        <v>65.748474121093693</v>
      </c>
      <c r="EW336">
        <v>64.412971496582003</v>
      </c>
      <c r="EX336">
        <v>62.808757781982401</v>
      </c>
      <c r="EY336">
        <v>0.154389113187789</v>
      </c>
      <c r="EZ336">
        <v>1.27002801746129E-2</v>
      </c>
      <c r="FA336">
        <v>1.27002801746129E-2</v>
      </c>
      <c r="FB336">
        <v>0</v>
      </c>
      <c r="FC336">
        <v>0</v>
      </c>
    </row>
    <row r="337" spans="1:159" x14ac:dyDescent="0.25">
      <c r="A337" t="s">
        <v>40</v>
      </c>
      <c r="B337" t="s">
        <v>8</v>
      </c>
      <c r="C337" t="s">
        <v>42</v>
      </c>
      <c r="D337" s="3">
        <v>45566</v>
      </c>
      <c r="E337" s="25">
        <v>17</v>
      </c>
      <c r="F337" s="25">
        <v>20</v>
      </c>
      <c r="G337" s="25">
        <v>19</v>
      </c>
      <c r="H337" s="25">
        <v>18</v>
      </c>
      <c r="I337">
        <v>18847</v>
      </c>
      <c r="J337">
        <v>56590</v>
      </c>
      <c r="K337">
        <v>0.87764686346053999</v>
      </c>
      <c r="L337">
        <v>0.78496956825256303</v>
      </c>
      <c r="M337">
        <v>0.69603568315505904</v>
      </c>
      <c r="N337">
        <v>0.62840759754180897</v>
      </c>
      <c r="O337">
        <v>0.58978289365768399</v>
      </c>
      <c r="P337">
        <v>0.57972341775894098</v>
      </c>
      <c r="Q337">
        <v>0.61978852748870805</v>
      </c>
      <c r="R337">
        <v>0.66341233253479004</v>
      </c>
      <c r="S337">
        <v>0.58077323436737005</v>
      </c>
      <c r="T337">
        <v>0.54768872261047297</v>
      </c>
      <c r="U337">
        <v>0.56727576255798295</v>
      </c>
      <c r="V337">
        <v>0.62735652923583896</v>
      </c>
      <c r="W337">
        <v>0.73427867889404197</v>
      </c>
      <c r="X337">
        <v>0.90880066156387296</v>
      </c>
      <c r="Y337">
        <v>1.1582635641098</v>
      </c>
      <c r="Z337">
        <v>1.49311542510986</v>
      </c>
      <c r="AA337">
        <v>1.82541692256927</v>
      </c>
      <c r="AB337">
        <v>2.1298418045043901</v>
      </c>
      <c r="AC337">
        <v>2.16929984092712</v>
      </c>
      <c r="AD337">
        <v>2.0007641315460201</v>
      </c>
      <c r="AE337">
        <v>1.7956618070602399</v>
      </c>
      <c r="AF337">
        <v>1.61964988708496</v>
      </c>
      <c r="AG337">
        <v>1.3644762039184499</v>
      </c>
      <c r="AH337">
        <v>1.1257565021514799</v>
      </c>
      <c r="AI337">
        <v>-2.3026330396532999E-2</v>
      </c>
      <c r="AJ337">
        <v>-1.9334005191922101E-2</v>
      </c>
      <c r="AK337">
        <v>-1.7857277765870001E-2</v>
      </c>
      <c r="AL337">
        <v>-1.57546903938055E-2</v>
      </c>
      <c r="AM337">
        <v>-1.1519298888742899E-2</v>
      </c>
      <c r="AN337">
        <v>-4.8902984708547497E-3</v>
      </c>
      <c r="AO337">
        <v>4.4986369903199299E-4</v>
      </c>
      <c r="AP337">
        <v>1.1433329200372E-3</v>
      </c>
      <c r="AQ337">
        <v>2.7312891324981998E-4</v>
      </c>
      <c r="AR337">
        <v>-7.7650486491620497E-3</v>
      </c>
      <c r="AS337">
        <v>-9.0781999751925399E-3</v>
      </c>
      <c r="AT337">
        <v>-5.6412885896861501E-3</v>
      </c>
      <c r="AU337">
        <v>7.6337684877216799E-3</v>
      </c>
      <c r="AV337">
        <v>2.2066492587327902E-2</v>
      </c>
      <c r="AW337">
        <v>3.4692946821451097E-2</v>
      </c>
      <c r="AX337">
        <v>4.3652463704347597E-2</v>
      </c>
      <c r="AY337">
        <v>9.9145144224166801E-2</v>
      </c>
      <c r="AZ337">
        <v>0.12843237817287401</v>
      </c>
      <c r="BA337">
        <v>0.116839364171028</v>
      </c>
      <c r="BB337">
        <v>9.6687428653240204E-2</v>
      </c>
      <c r="BC337">
        <v>6.0348515398800304E-3</v>
      </c>
      <c r="BD337">
        <v>3.2297926954925E-3</v>
      </c>
      <c r="BE337">
        <v>3.0103141907602501E-3</v>
      </c>
      <c r="BF337">
        <v>-8.87851975858211E-3</v>
      </c>
      <c r="BG337">
        <v>-3.5696793347597101E-3</v>
      </c>
      <c r="BH337">
        <v>-5.7818787172436703E-4</v>
      </c>
      <c r="BI337">
        <v>-7.2081224061548699E-4</v>
      </c>
      <c r="BJ337">
        <v>-7.1473885327577504E-4</v>
      </c>
      <c r="BK337">
        <v>1.5810647746548E-3</v>
      </c>
      <c r="BL337">
        <v>5.8957571163773502E-3</v>
      </c>
      <c r="BM337">
        <v>9.7247641533613205E-3</v>
      </c>
      <c r="BN337">
        <v>1.0483167134225301E-2</v>
      </c>
      <c r="BO337">
        <v>9.9569074809551204E-3</v>
      </c>
      <c r="BP337">
        <v>2.5344414170831399E-3</v>
      </c>
      <c r="BQ337">
        <v>2.1101243328302999E-3</v>
      </c>
      <c r="BR337">
        <v>6.82362494990229E-3</v>
      </c>
      <c r="BS337">
        <v>2.1899245679378499E-2</v>
      </c>
      <c r="BT337">
        <v>3.8535352796316098E-2</v>
      </c>
      <c r="BU337">
        <v>5.3065653890371302E-2</v>
      </c>
      <c r="BV337">
        <v>6.4114563167095101E-2</v>
      </c>
      <c r="BW337">
        <v>0.120516754686832</v>
      </c>
      <c r="BX337">
        <v>0.150641769170761</v>
      </c>
      <c r="BY337">
        <v>0.13867600262165</v>
      </c>
      <c r="BZ337">
        <v>0.117107823491096</v>
      </c>
      <c r="CA337">
        <v>2.58556120097637E-2</v>
      </c>
      <c r="CB337">
        <v>2.26977560669183E-2</v>
      </c>
      <c r="CC337">
        <v>2.1592246368527399E-2</v>
      </c>
      <c r="CD337">
        <v>8.7446505203843099E-3</v>
      </c>
      <c r="CE337">
        <v>1.5886971727013501E-2</v>
      </c>
      <c r="CF337">
        <v>1.8177628517150799E-2</v>
      </c>
      <c r="CG337">
        <v>1.64156537503004E-2</v>
      </c>
      <c r="CH337">
        <v>1.43252126872539E-2</v>
      </c>
      <c r="CI337">
        <v>1.4681428670883101E-2</v>
      </c>
      <c r="CJ337">
        <v>1.6681812703609401E-2</v>
      </c>
      <c r="CK337">
        <v>1.8999664112925502E-2</v>
      </c>
      <c r="CL337">
        <v>1.9823001697659399E-2</v>
      </c>
      <c r="CM337">
        <v>1.96406859904527E-2</v>
      </c>
      <c r="CN337">
        <v>1.2833931483328301E-2</v>
      </c>
      <c r="CO337">
        <v>1.32984491065144E-2</v>
      </c>
      <c r="CP337">
        <v>1.9288538023829401E-2</v>
      </c>
      <c r="CQ337">
        <v>3.6164723336696597E-2</v>
      </c>
      <c r="CR337">
        <v>5.5004213005304302E-2</v>
      </c>
      <c r="CS337">
        <v>7.1438357234001104E-2</v>
      </c>
      <c r="CT337">
        <v>8.4576666355133001E-2</v>
      </c>
      <c r="CU337">
        <v>0.14188836514949699</v>
      </c>
      <c r="CV337">
        <v>0.17285116016864699</v>
      </c>
      <c r="CW337">
        <v>0.160512641072273</v>
      </c>
      <c r="CX337">
        <v>0.137528210878372</v>
      </c>
      <c r="CY337">
        <v>4.5676372945308602E-2</v>
      </c>
      <c r="CZ337">
        <v>4.2165718972682897E-2</v>
      </c>
      <c r="DA337">
        <v>4.01741787791252E-2</v>
      </c>
      <c r="DB337">
        <v>2.63678207993507E-2</v>
      </c>
      <c r="DC337">
        <v>1.18288034573197E-2</v>
      </c>
      <c r="DD337">
        <v>1.14027271047234E-2</v>
      </c>
      <c r="DE337">
        <v>1.0418231599032801E-2</v>
      </c>
      <c r="DF337">
        <v>9.1436412185430492E-3</v>
      </c>
      <c r="DG337">
        <v>7.9644555225968292E-3</v>
      </c>
      <c r="DH337">
        <v>6.5574562177062E-3</v>
      </c>
      <c r="DI337">
        <v>5.6387390941381402E-3</v>
      </c>
      <c r="DJ337">
        <v>5.6782159954309403E-3</v>
      </c>
      <c r="DK337">
        <v>5.8873193338513296E-3</v>
      </c>
      <c r="DL337">
        <v>6.2616453506052399E-3</v>
      </c>
      <c r="DM337">
        <v>6.80201826617121E-3</v>
      </c>
      <c r="DN337">
        <v>7.5781294144690002E-3</v>
      </c>
      <c r="DO337">
        <v>8.6727943271398492E-3</v>
      </c>
      <c r="DP337">
        <v>1.00123565644025E-2</v>
      </c>
      <c r="DQ337">
        <v>1.11698117107152E-2</v>
      </c>
      <c r="DR337">
        <v>1.24400733038783E-2</v>
      </c>
      <c r="DS337">
        <v>1.29930153489112E-2</v>
      </c>
      <c r="DT337">
        <v>1.35023510083556E-2</v>
      </c>
      <c r="DU337">
        <v>1.3275733217597001E-2</v>
      </c>
      <c r="DV337">
        <v>1.2414718046784399E-2</v>
      </c>
      <c r="DW337">
        <v>1.20501667261123E-2</v>
      </c>
      <c r="DX337">
        <v>1.1835681274533201E-2</v>
      </c>
      <c r="DY337">
        <v>1.12970126792788E-2</v>
      </c>
      <c r="DZ337">
        <v>1.0714126750826799E-2</v>
      </c>
      <c r="EA337">
        <v>67.244171142578097</v>
      </c>
      <c r="EB337">
        <v>65.519485473632798</v>
      </c>
      <c r="EC337">
        <v>64.930572509765597</v>
      </c>
      <c r="ED337">
        <v>64.430213928222599</v>
      </c>
      <c r="EE337">
        <v>63.757553100585902</v>
      </c>
      <c r="EF337">
        <v>62.888923645019503</v>
      </c>
      <c r="EG337">
        <v>62.492389678955</v>
      </c>
      <c r="EH337">
        <v>65.726371765136705</v>
      </c>
      <c r="EI337">
        <v>73.025772094726506</v>
      </c>
      <c r="EJ337">
        <v>81.877059936523395</v>
      </c>
      <c r="EK337">
        <v>87.930000305175696</v>
      </c>
      <c r="EL337">
        <v>91.779449462890597</v>
      </c>
      <c r="EM337">
        <v>93.802444458007798</v>
      </c>
      <c r="EN337">
        <v>97.123336791992102</v>
      </c>
      <c r="EO337">
        <v>98.242660522460895</v>
      </c>
      <c r="EP337">
        <v>99.354728698730398</v>
      </c>
      <c r="EQ337">
        <v>98.936744689941406</v>
      </c>
      <c r="ER337">
        <v>97.494712829589801</v>
      </c>
      <c r="ES337">
        <v>91.426788330078097</v>
      </c>
      <c r="ET337">
        <v>85.111137390136705</v>
      </c>
      <c r="EU337">
        <v>81.345611572265597</v>
      </c>
      <c r="EV337">
        <v>78.248802185058494</v>
      </c>
      <c r="EW337">
        <v>76.575485229492102</v>
      </c>
      <c r="EX337">
        <v>74.067832946777301</v>
      </c>
      <c r="EY337">
        <v>0.105417542159557</v>
      </c>
      <c r="EZ337">
        <v>9.0768868103623303E-3</v>
      </c>
      <c r="FA337">
        <v>9.0768868103623303E-3</v>
      </c>
      <c r="FB337">
        <v>0</v>
      </c>
      <c r="FC337">
        <v>0</v>
      </c>
    </row>
    <row r="338" spans="1:159" x14ac:dyDescent="0.25">
      <c r="A338" t="s">
        <v>40</v>
      </c>
      <c r="B338" t="s">
        <v>8</v>
      </c>
      <c r="C338" t="s">
        <v>42</v>
      </c>
      <c r="D338" s="3">
        <v>45567</v>
      </c>
      <c r="E338" s="25">
        <v>18</v>
      </c>
      <c r="F338" s="25">
        <v>20</v>
      </c>
      <c r="G338" s="25">
        <v>18</v>
      </c>
      <c r="H338" s="25">
        <v>20</v>
      </c>
      <c r="I338">
        <v>16769</v>
      </c>
      <c r="J338">
        <v>56580</v>
      </c>
      <c r="K338">
        <v>1.09329509735107</v>
      </c>
      <c r="L338">
        <v>0.95577818155288596</v>
      </c>
      <c r="M338">
        <v>0.83093404769897405</v>
      </c>
      <c r="N338">
        <v>0.74133998155593805</v>
      </c>
      <c r="O338">
        <v>0.68214333057403498</v>
      </c>
      <c r="P338">
        <v>0.64281320571899403</v>
      </c>
      <c r="Q338">
        <v>0.66582608222961404</v>
      </c>
      <c r="R338">
        <v>0.70195621252059903</v>
      </c>
      <c r="S338">
        <v>0.61995428800582797</v>
      </c>
      <c r="T338">
        <v>0.61112165451049805</v>
      </c>
      <c r="U338">
        <v>0.66134053468704201</v>
      </c>
      <c r="V338">
        <v>0.75830233097076405</v>
      </c>
      <c r="W338">
        <v>0.93527001142501798</v>
      </c>
      <c r="X338">
        <v>1.2081160545349099</v>
      </c>
      <c r="Y338">
        <v>1.57778072357177</v>
      </c>
      <c r="Z338">
        <v>1.97145116329193</v>
      </c>
      <c r="AA338">
        <v>2.3011896610260001</v>
      </c>
      <c r="AB338">
        <v>2.56022977828979</v>
      </c>
      <c r="AC338">
        <v>2.5592088699340798</v>
      </c>
      <c r="AD338">
        <v>2.3384301662445002</v>
      </c>
      <c r="AE338">
        <v>2.07014536857604</v>
      </c>
      <c r="AF338">
        <v>1.8460464477539</v>
      </c>
      <c r="AG338">
        <v>1.55206429958343</v>
      </c>
      <c r="AH338">
        <v>1.27313244342803</v>
      </c>
      <c r="AI338">
        <v>1.9200495444238099E-3</v>
      </c>
      <c r="AJ338">
        <v>-1.14639103412628E-2</v>
      </c>
      <c r="AK338">
        <v>-7.0540094748139303E-3</v>
      </c>
      <c r="AL338">
        <v>3.0691451393067802E-3</v>
      </c>
      <c r="AM338">
        <v>1.41695011407136E-2</v>
      </c>
      <c r="AN338">
        <v>7.34899018425494E-4</v>
      </c>
      <c r="AO338">
        <v>-3.8418981712311502E-3</v>
      </c>
      <c r="AP338">
        <v>6.6756042651832104E-3</v>
      </c>
      <c r="AQ338">
        <v>-4.0804464370012197E-3</v>
      </c>
      <c r="AR338">
        <v>1.6224730643443701E-4</v>
      </c>
      <c r="AS338">
        <v>-5.26228453963994E-4</v>
      </c>
      <c r="AT338">
        <v>-1.9580060616135502E-3</v>
      </c>
      <c r="AU338">
        <v>1.6730113420635399E-3</v>
      </c>
      <c r="AV338">
        <v>7.3287384584546002E-3</v>
      </c>
      <c r="AW338">
        <v>2.2234566509723601E-2</v>
      </c>
      <c r="AX338">
        <v>2.16311123222112E-2</v>
      </c>
      <c r="AY338">
        <v>1.40103222802281E-2</v>
      </c>
      <c r="AZ338">
        <v>0.21776883304119099</v>
      </c>
      <c r="BA338">
        <v>0.22092272341251301</v>
      </c>
      <c r="BB338">
        <v>0.13494688272476099</v>
      </c>
      <c r="BC338">
        <v>-0.10082422196865</v>
      </c>
      <c r="BD338">
        <v>-6.0590118169784497E-2</v>
      </c>
      <c r="BE338">
        <v>-1.5150186605751501E-2</v>
      </c>
      <c r="BF338">
        <v>7.4908463284373197E-3</v>
      </c>
      <c r="BG338">
        <v>2.2121541202068301E-2</v>
      </c>
      <c r="BH338">
        <v>8.4398556500673207E-3</v>
      </c>
      <c r="BI338">
        <v>1.1181637644767701E-2</v>
      </c>
      <c r="BJ338">
        <v>1.9448280334472601E-2</v>
      </c>
      <c r="BK338">
        <v>2.8275648131966501E-2</v>
      </c>
      <c r="BL338">
        <v>1.21280699968338E-2</v>
      </c>
      <c r="BM338">
        <v>6.02968549355864E-3</v>
      </c>
      <c r="BN338">
        <v>1.6692811623215599E-2</v>
      </c>
      <c r="BO338">
        <v>6.1104111373424504E-3</v>
      </c>
      <c r="BP338">
        <v>1.14077785983681E-2</v>
      </c>
      <c r="BQ338">
        <v>1.20259737595915E-2</v>
      </c>
      <c r="BR338">
        <v>1.20078902691602E-2</v>
      </c>
      <c r="BS338">
        <v>1.7490303143858899E-2</v>
      </c>
      <c r="BT338">
        <v>2.5693297386169399E-2</v>
      </c>
      <c r="BU338">
        <v>4.2933333665132502E-2</v>
      </c>
      <c r="BV338">
        <v>4.3923106044530799E-2</v>
      </c>
      <c r="BW338">
        <v>3.7500280886888497E-2</v>
      </c>
      <c r="BX338">
        <v>0.24141313135623901</v>
      </c>
      <c r="BY338">
        <v>0.24401250481605499</v>
      </c>
      <c r="BZ338">
        <v>0.156964510679244</v>
      </c>
      <c r="CA338">
        <v>-7.8879334032535497E-2</v>
      </c>
      <c r="CB338">
        <v>-3.9291240274906103E-2</v>
      </c>
      <c r="CC338">
        <v>4.9817529506981303E-3</v>
      </c>
      <c r="CD338">
        <v>2.6181781664490599E-2</v>
      </c>
      <c r="CE338">
        <v>4.2323034256696701E-2</v>
      </c>
      <c r="CF338">
        <v>2.83436216413974E-2</v>
      </c>
      <c r="CG338">
        <v>2.9417285695672001E-2</v>
      </c>
      <c r="CH338">
        <v>3.5827416926622301E-2</v>
      </c>
      <c r="CI338">
        <v>4.2381793260574299E-2</v>
      </c>
      <c r="CJ338">
        <v>2.3521240800619101E-2</v>
      </c>
      <c r="CK338">
        <v>1.5901269391179002E-2</v>
      </c>
      <c r="CL338">
        <v>2.6710018515586801E-2</v>
      </c>
      <c r="CM338">
        <v>1.63012687116861E-2</v>
      </c>
      <c r="CN338">
        <v>2.26533096283674E-2</v>
      </c>
      <c r="CO338">
        <v>2.45781764388084E-2</v>
      </c>
      <c r="CP338">
        <v>2.5973787531256599E-2</v>
      </c>
      <c r="CQ338">
        <v>3.3307593315839698E-2</v>
      </c>
      <c r="CR338">
        <v>4.4057857245206798E-2</v>
      </c>
      <c r="CS338">
        <v>6.3632100820541299E-2</v>
      </c>
      <c r="CT338">
        <v>6.6215097904205295E-2</v>
      </c>
      <c r="CU338">
        <v>6.0990240424871403E-2</v>
      </c>
      <c r="CV338">
        <v>0.26505741477012601</v>
      </c>
      <c r="CW338">
        <v>0.267102301120758</v>
      </c>
      <c r="CX338">
        <v>0.178982138633728</v>
      </c>
      <c r="CY338">
        <v>-5.6934449821710503E-2</v>
      </c>
      <c r="CZ338">
        <v>-1.7992360517382601E-2</v>
      </c>
      <c r="DA338">
        <v>2.5113692507147699E-2</v>
      </c>
      <c r="DB338">
        <v>4.4872716069221399E-2</v>
      </c>
      <c r="DC338">
        <v>1.22816348448395E-2</v>
      </c>
      <c r="DD338">
        <v>1.21006304398179E-2</v>
      </c>
      <c r="DE338">
        <v>1.10864862799644E-2</v>
      </c>
      <c r="DF338">
        <v>9.9578071385622007E-3</v>
      </c>
      <c r="DG338">
        <v>8.5759283974766697E-3</v>
      </c>
      <c r="DH338">
        <v>6.9265561178326598E-3</v>
      </c>
      <c r="DI338">
        <v>6.0014966875314704E-3</v>
      </c>
      <c r="DJ338">
        <v>6.0900296084582797E-3</v>
      </c>
      <c r="DK338">
        <v>6.1956015415489604E-3</v>
      </c>
      <c r="DL338">
        <v>6.8367975763976496E-3</v>
      </c>
      <c r="DM338">
        <v>7.6311971060931596E-3</v>
      </c>
      <c r="DN338">
        <v>8.4906620904803207E-3</v>
      </c>
      <c r="DO338">
        <v>9.6162306144833495E-3</v>
      </c>
      <c r="DP338">
        <v>1.11648589372634E-2</v>
      </c>
      <c r="DQ338">
        <v>1.2583957053720901E-2</v>
      </c>
      <c r="DR338">
        <v>1.3552569784224E-2</v>
      </c>
      <c r="DS338">
        <v>1.4280880801379601E-2</v>
      </c>
      <c r="DT338">
        <v>1.43747087568044E-2</v>
      </c>
      <c r="DU338">
        <v>1.4037590473890299E-2</v>
      </c>
      <c r="DV338">
        <v>1.3385770842432899E-2</v>
      </c>
      <c r="DW338">
        <v>1.33415423333644E-2</v>
      </c>
      <c r="DX338">
        <v>1.29487989470362E-2</v>
      </c>
      <c r="DY338">
        <v>1.2239350005984299E-2</v>
      </c>
      <c r="DZ338">
        <v>1.1363281868398099E-2</v>
      </c>
      <c r="EA338">
        <v>71.864349365234304</v>
      </c>
      <c r="EB338">
        <v>70.864967346191406</v>
      </c>
      <c r="EC338">
        <v>70.465919494628906</v>
      </c>
      <c r="ED338">
        <v>68.943916320800696</v>
      </c>
      <c r="EE338">
        <v>67.500534057617102</v>
      </c>
      <c r="EF338">
        <v>66.336822509765597</v>
      </c>
      <c r="EG338">
        <v>66.588043212890597</v>
      </c>
      <c r="EH338">
        <v>69.092529296875</v>
      </c>
      <c r="EI338">
        <v>74.795982360839801</v>
      </c>
      <c r="EJ338">
        <v>82.092330932617102</v>
      </c>
      <c r="EK338">
        <v>87.740837097167898</v>
      </c>
      <c r="EL338">
        <v>92.169715881347599</v>
      </c>
      <c r="EM338">
        <v>96.749794006347599</v>
      </c>
      <c r="EN338">
        <v>100.600456237792</v>
      </c>
      <c r="EO338">
        <v>101.60356903076099</v>
      </c>
      <c r="EP338">
        <v>103.015449523925</v>
      </c>
      <c r="EQ338">
        <v>102.20573425292901</v>
      </c>
      <c r="ER338">
        <v>98.478652954101506</v>
      </c>
      <c r="ES338">
        <v>91.520477294921804</v>
      </c>
      <c r="ET338">
        <v>87.187828063964801</v>
      </c>
      <c r="EU338">
        <v>82.438491821289006</v>
      </c>
      <c r="EV338">
        <v>79.221000671386705</v>
      </c>
      <c r="EW338">
        <v>77.024703979492102</v>
      </c>
      <c r="EX338">
        <v>74.377593994140597</v>
      </c>
      <c r="EY338">
        <v>0.11613725125789599</v>
      </c>
      <c r="EZ338">
        <v>8.0475322902202606E-3</v>
      </c>
      <c r="FA338">
        <v>8.0475322902202606E-3</v>
      </c>
      <c r="FB338">
        <v>0</v>
      </c>
      <c r="FC338">
        <v>0</v>
      </c>
    </row>
    <row r="339" spans="1:159" x14ac:dyDescent="0.25">
      <c r="A339" t="s">
        <v>40</v>
      </c>
      <c r="B339" t="s">
        <v>8</v>
      </c>
      <c r="C339" t="s">
        <v>42</v>
      </c>
      <c r="D339" s="3">
        <v>45568</v>
      </c>
      <c r="E339" s="25">
        <v>17</v>
      </c>
      <c r="F339" s="25">
        <v>18</v>
      </c>
      <c r="G339" s="25">
        <v>17</v>
      </c>
      <c r="H339" s="25">
        <v>18</v>
      </c>
      <c r="I339">
        <v>7999</v>
      </c>
      <c r="J339">
        <v>56573</v>
      </c>
      <c r="K339">
        <v>1.21841251850128</v>
      </c>
      <c r="L339">
        <v>1.0782452821731501</v>
      </c>
      <c r="M339">
        <v>0.89270603656768699</v>
      </c>
      <c r="N339">
        <v>0.78730654716491599</v>
      </c>
      <c r="O339">
        <v>0.71453279256820601</v>
      </c>
      <c r="P339">
        <v>0.67410445213317804</v>
      </c>
      <c r="Q339">
        <v>0.70103156566619795</v>
      </c>
      <c r="R339">
        <v>0.73631721735000599</v>
      </c>
      <c r="S339">
        <v>0.666850686073303</v>
      </c>
      <c r="T339">
        <v>0.66570252180099398</v>
      </c>
      <c r="U339">
        <v>0.72556680440902699</v>
      </c>
      <c r="V339">
        <v>0.82573884725570601</v>
      </c>
      <c r="W339">
        <v>0.99915295839309604</v>
      </c>
      <c r="X339">
        <v>1.2806692123412999</v>
      </c>
      <c r="Y339">
        <v>1.6184542179107599</v>
      </c>
      <c r="Z339">
        <v>1.9451988935470499</v>
      </c>
      <c r="AA339">
        <v>2.2456870079040501</v>
      </c>
      <c r="AB339">
        <v>2.4139652252197199</v>
      </c>
      <c r="AC339">
        <v>2.3650090694427401</v>
      </c>
      <c r="AD339">
        <v>2.1262438297271702</v>
      </c>
      <c r="AE339">
        <v>1.8769997358322099</v>
      </c>
      <c r="AF339">
        <v>1.6775435209274201</v>
      </c>
      <c r="AG339">
        <v>1.4086782932281401</v>
      </c>
      <c r="AH339">
        <v>1.16200959682464</v>
      </c>
      <c r="AI339">
        <v>-2.2763328626751799E-2</v>
      </c>
      <c r="AJ339">
        <v>-2.55696289241313E-2</v>
      </c>
      <c r="AK339">
        <v>-5.7855356484651503E-2</v>
      </c>
      <c r="AL339">
        <v>-4.7861289232969201E-2</v>
      </c>
      <c r="AM339">
        <v>-3.5140156745910603E-2</v>
      </c>
      <c r="AN339">
        <v>-2.8416162356734199E-2</v>
      </c>
      <c r="AO339">
        <v>-1.23683214187622E-2</v>
      </c>
      <c r="AP339">
        <v>-1.43054882064461E-2</v>
      </c>
      <c r="AQ339">
        <v>-1.0340241715312001E-2</v>
      </c>
      <c r="AR339">
        <v>-8.5945716127753206E-3</v>
      </c>
      <c r="AS339">
        <v>1.03462636470794E-2</v>
      </c>
      <c r="AT339">
        <v>1.39909423887729E-2</v>
      </c>
      <c r="AU339">
        <v>-9.3439361080527306E-3</v>
      </c>
      <c r="AV339">
        <v>-7.8868269920349104E-3</v>
      </c>
      <c r="AW339">
        <v>-1.14993448369204E-3</v>
      </c>
      <c r="AX339">
        <v>-7.0112892426550302E-3</v>
      </c>
      <c r="AY339">
        <v>6.5601497888564994E-2</v>
      </c>
      <c r="AZ339">
        <v>8.5674233734607599E-2</v>
      </c>
      <c r="BA339">
        <v>1.5967074781656199E-2</v>
      </c>
      <c r="BB339">
        <v>9.1857528313994408E-3</v>
      </c>
      <c r="BC339">
        <v>1.7225321789737699E-4</v>
      </c>
      <c r="BD339">
        <v>-2.5331255048513399E-2</v>
      </c>
      <c r="BE339">
        <v>-4.7647342085838297E-2</v>
      </c>
      <c r="BF339">
        <v>-2.2921321913599899E-2</v>
      </c>
      <c r="BG339">
        <v>1.15645891055464E-2</v>
      </c>
      <c r="BH339">
        <v>9.0030049905180896E-3</v>
      </c>
      <c r="BI339">
        <v>-2.7326179668307301E-2</v>
      </c>
      <c r="BJ339">
        <v>-2.0280521363019902E-2</v>
      </c>
      <c r="BK339">
        <v>-1.10378349199891E-2</v>
      </c>
      <c r="BL339">
        <v>-8.1194359809160198E-3</v>
      </c>
      <c r="BM339">
        <v>4.9894624389707999E-3</v>
      </c>
      <c r="BN339">
        <v>2.3289697710424601E-3</v>
      </c>
      <c r="BO339">
        <v>7.2911190800368699E-3</v>
      </c>
      <c r="BP339">
        <v>1.16115678101778E-2</v>
      </c>
      <c r="BQ339">
        <v>3.1273834407329497E-2</v>
      </c>
      <c r="BR339">
        <v>3.6814846098422997E-2</v>
      </c>
      <c r="BS339">
        <v>1.6673307865858002E-2</v>
      </c>
      <c r="BT339">
        <v>2.1919250488281201E-2</v>
      </c>
      <c r="BU339">
        <v>3.1457643955945899E-2</v>
      </c>
      <c r="BV339">
        <v>2.7401871979236599E-2</v>
      </c>
      <c r="BW339">
        <v>0.101385682821273</v>
      </c>
      <c r="BX339">
        <v>0.122206546366214</v>
      </c>
      <c r="BY339">
        <v>5.1543656736612299E-2</v>
      </c>
      <c r="BZ339">
        <v>4.2770713567733702E-2</v>
      </c>
      <c r="CA339">
        <v>3.1777691096067401E-2</v>
      </c>
      <c r="CB339">
        <v>5.7760486379265698E-3</v>
      </c>
      <c r="CC339">
        <v>-1.81401595473289E-2</v>
      </c>
      <c r="CD339">
        <v>5.1204902119934498E-3</v>
      </c>
      <c r="CE339">
        <v>4.58925068378448E-2</v>
      </c>
      <c r="CF339">
        <v>4.3575640767812701E-2</v>
      </c>
      <c r="CG339">
        <v>3.2029957510530901E-3</v>
      </c>
      <c r="CH339">
        <v>7.30024790391325E-3</v>
      </c>
      <c r="CI339">
        <v>1.30644859746098E-2</v>
      </c>
      <c r="CJ339">
        <v>1.21772903949022E-2</v>
      </c>
      <c r="CK339">
        <v>2.23472472280263E-2</v>
      </c>
      <c r="CL339">
        <v>1.89634282141923E-2</v>
      </c>
      <c r="CM339">
        <v>2.4922480806708301E-2</v>
      </c>
      <c r="CN339">
        <v>3.18177081644535E-2</v>
      </c>
      <c r="CO339">
        <v>5.2201405167579602E-2</v>
      </c>
      <c r="CP339">
        <v>5.9638749808073002E-2</v>
      </c>
      <c r="CQ339">
        <v>4.2690552771091399E-2</v>
      </c>
      <c r="CR339">
        <v>5.1725327968597398E-2</v>
      </c>
      <c r="CS339">
        <v>6.4065225422382299E-2</v>
      </c>
      <c r="CT339">
        <v>6.1815034598112099E-2</v>
      </c>
      <c r="CU339">
        <v>0.13716986775398199</v>
      </c>
      <c r="CV339">
        <v>0.15873885154724099</v>
      </c>
      <c r="CW339">
        <v>8.7120242416858604E-2</v>
      </c>
      <c r="CX339">
        <v>7.63556733727455E-2</v>
      </c>
      <c r="CY339">
        <v>6.3383132219314506E-2</v>
      </c>
      <c r="CZ339">
        <v>3.6883354187011698E-2</v>
      </c>
      <c r="DA339">
        <v>1.13670220598578E-2</v>
      </c>
      <c r="DB339">
        <v>3.3162303268909399E-2</v>
      </c>
      <c r="DC339">
        <v>2.0869892090558999E-2</v>
      </c>
      <c r="DD339">
        <v>2.1018669009208599E-2</v>
      </c>
      <c r="DE339">
        <v>1.8560420721769302E-2</v>
      </c>
      <c r="DF339">
        <v>1.67679172009229E-2</v>
      </c>
      <c r="DG339">
        <v>1.46531704813241E-2</v>
      </c>
      <c r="DH339">
        <v>1.23395333066582E-2</v>
      </c>
      <c r="DI339">
        <v>1.0552783496677799E-2</v>
      </c>
      <c r="DJ339">
        <v>1.01130325347185E-2</v>
      </c>
      <c r="DK339">
        <v>1.0719106532633299E-2</v>
      </c>
      <c r="DL339">
        <v>1.2284460477530901E-2</v>
      </c>
      <c r="DM339">
        <v>1.27230593934655E-2</v>
      </c>
      <c r="DN339">
        <v>1.3875948265194799E-2</v>
      </c>
      <c r="DO339">
        <v>1.5817360952496501E-2</v>
      </c>
      <c r="DP339">
        <v>1.8120808526873498E-2</v>
      </c>
      <c r="DQ339">
        <v>1.98240000754594E-2</v>
      </c>
      <c r="DR339">
        <v>2.0921716466546E-2</v>
      </c>
      <c r="DS339">
        <v>2.1755238994955999E-2</v>
      </c>
      <c r="DT339">
        <v>2.2210067138075801E-2</v>
      </c>
      <c r="DU339">
        <v>2.1629026159644099E-2</v>
      </c>
      <c r="DV339">
        <v>2.0418206229805901E-2</v>
      </c>
      <c r="DW339">
        <v>1.9214741885661999E-2</v>
      </c>
      <c r="DX339">
        <v>1.8911898136138899E-2</v>
      </c>
      <c r="DY339">
        <v>1.7939092591404901E-2</v>
      </c>
      <c r="DZ339">
        <v>1.7048211768269501E-2</v>
      </c>
      <c r="EA339">
        <v>73.469909667968693</v>
      </c>
      <c r="EB339">
        <v>72.740318298339801</v>
      </c>
      <c r="EC339">
        <v>71.407432556152301</v>
      </c>
      <c r="ED339">
        <v>69.139587402343693</v>
      </c>
      <c r="EE339">
        <v>68.408988952636705</v>
      </c>
      <c r="EF339">
        <v>69.011154174804602</v>
      </c>
      <c r="EG339">
        <v>68.346115112304602</v>
      </c>
      <c r="EH339">
        <v>70.614616394042898</v>
      </c>
      <c r="EI339">
        <v>76.222885131835895</v>
      </c>
      <c r="EJ339">
        <v>81.555244445800696</v>
      </c>
      <c r="EK339">
        <v>84.686798095703097</v>
      </c>
      <c r="EL339">
        <v>89.893333435058494</v>
      </c>
      <c r="EM339">
        <v>92.893455505370994</v>
      </c>
      <c r="EN339">
        <v>95.679901123046804</v>
      </c>
      <c r="EO339">
        <v>97.279586791992102</v>
      </c>
      <c r="EP339">
        <v>97.676124572753906</v>
      </c>
      <c r="EQ339">
        <v>94.073577880859304</v>
      </c>
      <c r="ER339">
        <v>91.049842834472599</v>
      </c>
      <c r="ES339">
        <v>85.383949279785099</v>
      </c>
      <c r="ET339">
        <v>79.684059143066406</v>
      </c>
      <c r="EU339">
        <v>75.749366760253906</v>
      </c>
      <c r="EV339">
        <v>74.349845886230398</v>
      </c>
      <c r="EW339">
        <v>72.078399658203097</v>
      </c>
      <c r="EX339">
        <v>69.5382080078125</v>
      </c>
      <c r="EY339">
        <v>0.18139809370040799</v>
      </c>
      <c r="EZ339">
        <v>1.55449146404862E-2</v>
      </c>
      <c r="FA339">
        <v>1.55449146404862E-2</v>
      </c>
      <c r="FB339">
        <v>0</v>
      </c>
      <c r="FC339">
        <v>0</v>
      </c>
    </row>
    <row r="340" spans="1:159" x14ac:dyDescent="0.25">
      <c r="A340" t="s">
        <v>40</v>
      </c>
      <c r="B340" t="s">
        <v>8</v>
      </c>
      <c r="C340" t="s">
        <v>42</v>
      </c>
      <c r="D340" s="3">
        <v>45570</v>
      </c>
      <c r="E340" s="25">
        <v>17</v>
      </c>
      <c r="F340" s="25">
        <v>20</v>
      </c>
      <c r="G340" s="25">
        <v>19</v>
      </c>
      <c r="H340" s="25">
        <v>18</v>
      </c>
      <c r="I340">
        <v>3062</v>
      </c>
      <c r="J340">
        <v>56562</v>
      </c>
      <c r="K340">
        <v>1.13068735599517</v>
      </c>
      <c r="L340">
        <v>1.0094684362411399</v>
      </c>
      <c r="M340">
        <v>0.87396723031997603</v>
      </c>
      <c r="N340">
        <v>0.76760655641555697</v>
      </c>
      <c r="O340">
        <v>0.69773852825164695</v>
      </c>
      <c r="P340">
        <v>0.656175136566162</v>
      </c>
      <c r="Q340">
        <v>0.65117585659027</v>
      </c>
      <c r="R340">
        <v>0.67948442697525002</v>
      </c>
      <c r="S340">
        <v>0.67409014701843195</v>
      </c>
      <c r="T340">
        <v>0.67340296506881703</v>
      </c>
      <c r="U340">
        <v>0.72834116220474199</v>
      </c>
      <c r="V340">
        <v>0.842881679534912</v>
      </c>
      <c r="W340">
        <v>0.98530834913253695</v>
      </c>
      <c r="X340">
        <v>1.1898421049118</v>
      </c>
      <c r="Y340">
        <v>1.46917247772216</v>
      </c>
      <c r="Z340">
        <v>1.7814733982086099</v>
      </c>
      <c r="AA340">
        <v>2.04776740074157</v>
      </c>
      <c r="AB340">
        <v>2.20971655845642</v>
      </c>
      <c r="AC340">
        <v>2.1824305057525599</v>
      </c>
      <c r="AD340">
        <v>2.0166645050048801</v>
      </c>
      <c r="AE340">
        <v>1.79953789710998</v>
      </c>
      <c r="AF340">
        <v>1.6571961641311601</v>
      </c>
      <c r="AG340">
        <v>1.4579597711563099</v>
      </c>
      <c r="AH340">
        <v>1.2549525499343801</v>
      </c>
      <c r="AI340">
        <v>-3.1639881432056399E-2</v>
      </c>
      <c r="AJ340">
        <v>-1.8636057153344099E-2</v>
      </c>
      <c r="AK340">
        <v>-2.0787086337804701E-2</v>
      </c>
      <c r="AL340">
        <v>-2.4220801889896299E-2</v>
      </c>
      <c r="AM340">
        <v>-1.9778503105044299E-2</v>
      </c>
      <c r="AN340">
        <v>4.6362713910639199E-3</v>
      </c>
      <c r="AO340">
        <v>-1.5207076445221899E-2</v>
      </c>
      <c r="AP340">
        <v>-2.33335141092538E-2</v>
      </c>
      <c r="AQ340">
        <v>-1.8578680232167199E-2</v>
      </c>
      <c r="AR340">
        <v>-2.5428310036659199E-2</v>
      </c>
      <c r="AS340">
        <v>-5.3305272012948903E-3</v>
      </c>
      <c r="AT340">
        <v>1.31063451990485E-2</v>
      </c>
      <c r="AU340">
        <v>-4.7535011544823603E-3</v>
      </c>
      <c r="AV340">
        <v>-2.0816408097743901E-2</v>
      </c>
      <c r="AW340">
        <v>-2.03243382275104E-2</v>
      </c>
      <c r="AX340">
        <v>-9.5716485520824703E-4</v>
      </c>
      <c r="AY340">
        <v>3.7079606205224901E-2</v>
      </c>
      <c r="AZ340">
        <v>4.4930633157491601E-2</v>
      </c>
      <c r="BA340">
        <v>1.1619728989899099E-2</v>
      </c>
      <c r="BB340">
        <v>3.5291049629449803E-2</v>
      </c>
      <c r="BC340">
        <v>-4.4491346925497E-2</v>
      </c>
      <c r="BD340">
        <v>-1.8810704350471399E-2</v>
      </c>
      <c r="BE340">
        <v>-1.00081749260425E-2</v>
      </c>
      <c r="BF340">
        <v>-4.1819784790277398E-2</v>
      </c>
      <c r="BG340">
        <v>1.33791146799921E-2</v>
      </c>
      <c r="BH340">
        <v>2.4841489270329399E-2</v>
      </c>
      <c r="BI340">
        <v>1.9060079008340801E-2</v>
      </c>
      <c r="BJ340">
        <v>1.14525528624653E-2</v>
      </c>
      <c r="BK340">
        <v>1.15948105230927E-2</v>
      </c>
      <c r="BL340">
        <v>2.8611389920115401E-2</v>
      </c>
      <c r="BM340">
        <v>6.4564198255538897E-3</v>
      </c>
      <c r="BN340">
        <v>-2.3776902817189598E-3</v>
      </c>
      <c r="BO340">
        <v>3.3844469580799298E-3</v>
      </c>
      <c r="BP340">
        <v>-1.0461907368153299E-3</v>
      </c>
      <c r="BQ340">
        <v>2.0030556246638201E-2</v>
      </c>
      <c r="BR340">
        <v>4.3870825320482199E-2</v>
      </c>
      <c r="BS340">
        <v>3.03577817976474E-2</v>
      </c>
      <c r="BT340">
        <v>1.8703643232583899E-2</v>
      </c>
      <c r="BU340">
        <v>2.4180851876735601E-2</v>
      </c>
      <c r="BV340">
        <v>4.5949760824441903E-2</v>
      </c>
      <c r="BW340">
        <v>8.5827805101871393E-2</v>
      </c>
      <c r="BX340">
        <v>9.4691075384616796E-2</v>
      </c>
      <c r="BY340">
        <v>6.0237213969230603E-2</v>
      </c>
      <c r="BZ340">
        <v>7.9385273158550207E-2</v>
      </c>
      <c r="CA340">
        <v>-2.4184426292777001E-3</v>
      </c>
      <c r="CB340">
        <v>2.1619800478219899E-2</v>
      </c>
      <c r="CC340">
        <v>2.8340155258774698E-2</v>
      </c>
      <c r="CD340">
        <v>-2.5091699790209501E-3</v>
      </c>
      <c r="CE340">
        <v>5.8398108929395599E-2</v>
      </c>
      <c r="CF340">
        <v>6.8319037556648199E-2</v>
      </c>
      <c r="CG340">
        <v>5.8907244354486403E-2</v>
      </c>
      <c r="CH340">
        <v>4.7125905752182E-2</v>
      </c>
      <c r="CI340">
        <v>4.2968124151229803E-2</v>
      </c>
      <c r="CJ340">
        <v>5.2586507052183103E-2</v>
      </c>
      <c r="CK340">
        <v>2.8119916096329599E-2</v>
      </c>
      <c r="CL340">
        <v>1.8578134477138498E-2</v>
      </c>
      <c r="CM340">
        <v>2.5347573682665801E-2</v>
      </c>
      <c r="CN340">
        <v>2.3335929960012401E-2</v>
      </c>
      <c r="CO340">
        <v>4.5391637831926297E-2</v>
      </c>
      <c r="CP340">
        <v>7.46353045105934E-2</v>
      </c>
      <c r="CQ340">
        <v>6.5469063818454701E-2</v>
      </c>
      <c r="CR340">
        <v>5.8223694562911897E-2</v>
      </c>
      <c r="CS340">
        <v>6.8686038255691501E-2</v>
      </c>
      <c r="CT340">
        <v>9.2856682837009402E-2</v>
      </c>
      <c r="CU340">
        <v>0.13457600772380801</v>
      </c>
      <c r="CV340">
        <v>0.144451513886451</v>
      </c>
      <c r="CW340">
        <v>0.10885469615459401</v>
      </c>
      <c r="CX340">
        <v>0.12347950041293999</v>
      </c>
      <c r="CY340">
        <v>3.9654463529586702E-2</v>
      </c>
      <c r="CZ340">
        <v>6.2050305306911399E-2</v>
      </c>
      <c r="DA340">
        <v>6.6688485443592002E-2</v>
      </c>
      <c r="DB340">
        <v>3.6801446229219402E-2</v>
      </c>
      <c r="DC340">
        <v>2.7369605377316399E-2</v>
      </c>
      <c r="DD340">
        <v>2.6432471349835299E-2</v>
      </c>
      <c r="DE340">
        <v>2.42253560572862E-2</v>
      </c>
      <c r="DF340">
        <v>2.1687859669327701E-2</v>
      </c>
      <c r="DG340">
        <v>1.90736204385757E-2</v>
      </c>
      <c r="DH340">
        <v>1.4575837180018401E-2</v>
      </c>
      <c r="DI340">
        <v>1.3170470483601E-2</v>
      </c>
      <c r="DJ340">
        <v>1.2740236707031701E-2</v>
      </c>
      <c r="DK340">
        <v>1.3352633453905499E-2</v>
      </c>
      <c r="DL340">
        <v>1.4823276549577699E-2</v>
      </c>
      <c r="DM340">
        <v>1.5418443828821101E-2</v>
      </c>
      <c r="DN340">
        <v>1.8703475594520499E-2</v>
      </c>
      <c r="DO340">
        <v>2.1346144378185199E-2</v>
      </c>
      <c r="DP340">
        <v>2.4026485159993099E-2</v>
      </c>
      <c r="DQ340">
        <v>2.7057234197854899E-2</v>
      </c>
      <c r="DR340">
        <v>2.8517385944724E-2</v>
      </c>
      <c r="DS340">
        <v>2.9636800289154001E-2</v>
      </c>
      <c r="DT340">
        <v>3.0252201482653601E-2</v>
      </c>
      <c r="DU340">
        <v>2.9557332396507201E-2</v>
      </c>
      <c r="DV340">
        <v>2.6807384565472599E-2</v>
      </c>
      <c r="DW340">
        <v>2.5578510016202899E-2</v>
      </c>
      <c r="DX340">
        <v>2.4580001831054601E-2</v>
      </c>
      <c r="DY340">
        <v>2.3314129561185799E-2</v>
      </c>
      <c r="DZ340">
        <v>2.3899156600236799E-2</v>
      </c>
      <c r="EA340">
        <v>70.397521972656193</v>
      </c>
      <c r="EB340">
        <v>68.400222778320298</v>
      </c>
      <c r="EC340">
        <v>67.346710205078097</v>
      </c>
      <c r="ED340">
        <v>67.399887084960895</v>
      </c>
      <c r="EE340">
        <v>66.691925048828097</v>
      </c>
      <c r="EF340">
        <v>65.401237487792898</v>
      </c>
      <c r="EG340">
        <v>65.047088623046804</v>
      </c>
      <c r="EH340">
        <v>67.673622131347599</v>
      </c>
      <c r="EI340">
        <v>74.543754577636705</v>
      </c>
      <c r="EJ340">
        <v>79.049453735351506</v>
      </c>
      <c r="EK340">
        <v>84.531440734863196</v>
      </c>
      <c r="EL340">
        <v>86.830726623535099</v>
      </c>
      <c r="EM340">
        <v>91.551589965820298</v>
      </c>
      <c r="EN340">
        <v>93.977699279785099</v>
      </c>
      <c r="EO340">
        <v>95.623558044433494</v>
      </c>
      <c r="EP340">
        <v>96.4068603515625</v>
      </c>
      <c r="EQ340">
        <v>96.838035583495994</v>
      </c>
      <c r="ER340">
        <v>93.706825256347599</v>
      </c>
      <c r="ES340">
        <v>88.144081115722599</v>
      </c>
      <c r="ET340">
        <v>84.5697021484375</v>
      </c>
      <c r="EU340">
        <v>81.625579833984304</v>
      </c>
      <c r="EV340">
        <v>78.903366088867102</v>
      </c>
      <c r="EW340">
        <v>77.551246643066406</v>
      </c>
      <c r="EX340">
        <v>75.552261352539006</v>
      </c>
      <c r="EY340">
        <v>0.245090797543525</v>
      </c>
      <c r="EZ340">
        <v>2.0508602261543201E-2</v>
      </c>
      <c r="FA340">
        <v>2.0508602261543201E-2</v>
      </c>
      <c r="FB340">
        <v>0</v>
      </c>
      <c r="FC340">
        <v>0</v>
      </c>
    </row>
    <row r="341" spans="1:159" x14ac:dyDescent="0.25">
      <c r="A341" t="s">
        <v>40</v>
      </c>
      <c r="B341" t="s">
        <v>8</v>
      </c>
      <c r="C341" t="s">
        <v>42</v>
      </c>
      <c r="D341" s="3">
        <v>45571</v>
      </c>
      <c r="E341" s="25">
        <v>17</v>
      </c>
      <c r="F341" s="25">
        <v>20</v>
      </c>
      <c r="G341" s="25">
        <v>19</v>
      </c>
      <c r="H341" s="25">
        <v>18</v>
      </c>
      <c r="I341">
        <v>3062</v>
      </c>
      <c r="J341">
        <v>56562</v>
      </c>
      <c r="K341">
        <v>1.2356758117675699</v>
      </c>
      <c r="L341">
        <v>1.0880099534988401</v>
      </c>
      <c r="M341">
        <v>0.93979305028915405</v>
      </c>
      <c r="N341">
        <v>0.82364058494567804</v>
      </c>
      <c r="O341">
        <v>0.74621510505676203</v>
      </c>
      <c r="P341">
        <v>0.702281594276428</v>
      </c>
      <c r="Q341">
        <v>0.68628114461898804</v>
      </c>
      <c r="R341">
        <v>0.70552057027816695</v>
      </c>
      <c r="S341">
        <v>0.70200455188751198</v>
      </c>
      <c r="T341">
        <v>0.73548549413680997</v>
      </c>
      <c r="U341">
        <v>0.82337325811386097</v>
      </c>
      <c r="V341">
        <v>0.992648124694824</v>
      </c>
      <c r="W341">
        <v>1.21163690090179</v>
      </c>
      <c r="X341">
        <v>1.5346331596374501</v>
      </c>
      <c r="Y341">
        <v>1.85345447063446</v>
      </c>
      <c r="Z341">
        <v>2.1634273529052699</v>
      </c>
      <c r="AA341">
        <v>2.4137072563171298</v>
      </c>
      <c r="AB341">
        <v>2.61142778396606</v>
      </c>
      <c r="AC341">
        <v>2.5678563117980899</v>
      </c>
      <c r="AD341">
        <v>2.3130698204040501</v>
      </c>
      <c r="AE341">
        <v>2.1471674442291202</v>
      </c>
      <c r="AF341">
        <v>1.9318828582763601</v>
      </c>
      <c r="AG341">
        <v>1.6291699409484801</v>
      </c>
      <c r="AH341">
        <v>1.3481706380844101</v>
      </c>
      <c r="AI341">
        <v>-1.98572929948568E-2</v>
      </c>
      <c r="AJ341">
        <v>-1.7074527218937801E-2</v>
      </c>
      <c r="AK341">
        <v>-4.2471433989703603E-3</v>
      </c>
      <c r="AL341">
        <v>-1.2544135563075501E-2</v>
      </c>
      <c r="AM341">
        <v>-3.5771992057561798E-2</v>
      </c>
      <c r="AN341">
        <v>-3.6549277137964899E-3</v>
      </c>
      <c r="AO341">
        <v>-1.3755225576460301E-2</v>
      </c>
      <c r="AP341">
        <v>-2.50474065542221E-2</v>
      </c>
      <c r="AQ341">
        <v>-1.3917211443185799E-2</v>
      </c>
      <c r="AR341">
        <v>-2.1502029150724401E-2</v>
      </c>
      <c r="AS341">
        <v>-3.8581345230340902E-2</v>
      </c>
      <c r="AT341">
        <v>2.0322887226939201E-2</v>
      </c>
      <c r="AU341">
        <v>3.7819049321115E-3</v>
      </c>
      <c r="AV341">
        <v>3.6378633230924599E-2</v>
      </c>
      <c r="AW341">
        <v>1.5874108299612898E-2</v>
      </c>
      <c r="AX341">
        <v>-1.1800833046436299E-2</v>
      </c>
      <c r="AY341">
        <v>1.6332972794771101E-2</v>
      </c>
      <c r="AZ341">
        <v>5.6803580373525599E-2</v>
      </c>
      <c r="BA341">
        <v>2.8052348643541301E-2</v>
      </c>
      <c r="BB341">
        <v>-2.5859605520963599E-2</v>
      </c>
      <c r="BC341">
        <v>-1.59839205443859E-2</v>
      </c>
      <c r="BD341">
        <v>-3.6998067051172201E-2</v>
      </c>
      <c r="BE341">
        <v>-4.0577910840511301E-2</v>
      </c>
      <c r="BF341">
        <v>-2.92950607836246E-2</v>
      </c>
      <c r="BG341">
        <v>2.66274958848953E-2</v>
      </c>
      <c r="BH341">
        <v>2.7780046686530099E-2</v>
      </c>
      <c r="BI341">
        <v>3.5907082259654902E-2</v>
      </c>
      <c r="BJ341">
        <v>2.4413708597421601E-2</v>
      </c>
      <c r="BK341">
        <v>-2.2144666872918601E-3</v>
      </c>
      <c r="BL341">
        <v>2.23999973386526E-2</v>
      </c>
      <c r="BM341">
        <v>7.8442068770527805E-3</v>
      </c>
      <c r="BN341">
        <v>-2.7272116858512098E-3</v>
      </c>
      <c r="BO341">
        <v>8.7571572512388195E-3</v>
      </c>
      <c r="BP341">
        <v>4.6451729722320999E-3</v>
      </c>
      <c r="BQ341">
        <v>-8.9864861220121297E-3</v>
      </c>
      <c r="BR341">
        <v>5.4165855050086899E-2</v>
      </c>
      <c r="BS341">
        <v>4.3423168361186898E-2</v>
      </c>
      <c r="BT341">
        <v>7.9964213073253604E-2</v>
      </c>
      <c r="BU341">
        <v>6.3926979899406405E-2</v>
      </c>
      <c r="BV341">
        <v>3.9049319922924E-2</v>
      </c>
      <c r="BW341">
        <v>6.7420206964015905E-2</v>
      </c>
      <c r="BX341">
        <v>0.10994534194469401</v>
      </c>
      <c r="BY341">
        <v>7.9094856977462699E-2</v>
      </c>
      <c r="BZ341">
        <v>2.2435870021581601E-2</v>
      </c>
      <c r="CA341">
        <v>2.95729655772447E-2</v>
      </c>
      <c r="CB341">
        <v>7.8525142744183506E-3</v>
      </c>
      <c r="CC341">
        <v>5.7954870862886299E-4</v>
      </c>
      <c r="CD341">
        <v>8.3313370123505506E-3</v>
      </c>
      <c r="CE341">
        <v>7.3112286627292605E-2</v>
      </c>
      <c r="CF341">
        <v>7.2634622454643194E-2</v>
      </c>
      <c r="CG341">
        <v>7.6061308383941595E-2</v>
      </c>
      <c r="CH341">
        <v>6.1371553689241402E-2</v>
      </c>
      <c r="CI341">
        <v>3.1343057751655502E-2</v>
      </c>
      <c r="CJ341">
        <v>4.8454921692609697E-2</v>
      </c>
      <c r="CK341">
        <v>2.9443640261888501E-2</v>
      </c>
      <c r="CL341">
        <v>1.9592981785535799E-2</v>
      </c>
      <c r="CM341">
        <v>3.1431525945663397E-2</v>
      </c>
      <c r="CN341">
        <v>3.0792376026511099E-2</v>
      </c>
      <c r="CO341">
        <v>2.06083711236715E-2</v>
      </c>
      <c r="CP341">
        <v>8.8008821010589502E-2</v>
      </c>
      <c r="CQ341">
        <v>8.3064429461955996E-2</v>
      </c>
      <c r="CR341">
        <v>0.123549796640872</v>
      </c>
      <c r="CS341">
        <v>0.111979849636554</v>
      </c>
      <c r="CT341">
        <v>8.9899472892284296E-2</v>
      </c>
      <c r="CU341">
        <v>0.11850743740797</v>
      </c>
      <c r="CV341">
        <v>0.16308709979057301</v>
      </c>
      <c r="CW341">
        <v>0.130137369036674</v>
      </c>
      <c r="CX341">
        <v>7.0731349289417197E-2</v>
      </c>
      <c r="CY341">
        <v>7.5129851698875399E-2</v>
      </c>
      <c r="CZ341">
        <v>5.27030974626541E-2</v>
      </c>
      <c r="DA341">
        <v>4.1737008839845602E-2</v>
      </c>
      <c r="DB341">
        <v>4.5957732945680597E-2</v>
      </c>
      <c r="DC341">
        <v>2.82607451081275E-2</v>
      </c>
      <c r="DD341">
        <v>2.7269644662737801E-2</v>
      </c>
      <c r="DE341">
        <v>2.4412035942077599E-2</v>
      </c>
      <c r="DF341">
        <v>2.2468773648142801E-2</v>
      </c>
      <c r="DG341">
        <v>2.04015262424945E-2</v>
      </c>
      <c r="DH341">
        <v>1.5840269625186899E-2</v>
      </c>
      <c r="DI341">
        <v>1.3131522573530599E-2</v>
      </c>
      <c r="DJ341">
        <v>1.35697145015001E-2</v>
      </c>
      <c r="DK341">
        <v>1.3785037212073799E-2</v>
      </c>
      <c r="DL341">
        <v>1.58963706344366E-2</v>
      </c>
      <c r="DM341">
        <v>1.7992395907640402E-2</v>
      </c>
      <c r="DN341">
        <v>2.05750633031129E-2</v>
      </c>
      <c r="DO341">
        <v>2.4100176990032099E-2</v>
      </c>
      <c r="DP341">
        <v>2.6498151943087501E-2</v>
      </c>
      <c r="DQ341">
        <v>2.92140711098909E-2</v>
      </c>
      <c r="DR341">
        <v>3.09146977961063E-2</v>
      </c>
      <c r="DS341">
        <v>3.1058833003044101E-2</v>
      </c>
      <c r="DT341">
        <v>3.2307896763086298E-2</v>
      </c>
      <c r="DU341">
        <v>3.1031642109155599E-2</v>
      </c>
      <c r="DV341">
        <v>2.9361564666032701E-2</v>
      </c>
      <c r="DW341">
        <v>2.7696620672941201E-2</v>
      </c>
      <c r="DX341">
        <v>2.7267217636108301E-2</v>
      </c>
      <c r="DY341">
        <v>2.50219590961933E-2</v>
      </c>
      <c r="DZ341">
        <v>2.28752251714468E-2</v>
      </c>
      <c r="EA341">
        <v>74.042976379394503</v>
      </c>
      <c r="EB341">
        <v>73.122779846191406</v>
      </c>
      <c r="EC341">
        <v>72.121765136718693</v>
      </c>
      <c r="ED341">
        <v>70.556991577148395</v>
      </c>
      <c r="EE341">
        <v>69.636802673339801</v>
      </c>
      <c r="EF341">
        <v>68.718299865722599</v>
      </c>
      <c r="EG341">
        <v>68.205291748046804</v>
      </c>
      <c r="EH341">
        <v>70.400085449218693</v>
      </c>
      <c r="EI341">
        <v>76.702728271484304</v>
      </c>
      <c r="EJ341">
        <v>81.838691711425696</v>
      </c>
      <c r="EK341">
        <v>87.020942687988196</v>
      </c>
      <c r="EL341">
        <v>91.878929138183494</v>
      </c>
      <c r="EM341">
        <v>96.559020996093693</v>
      </c>
      <c r="EN341">
        <v>98.556655883789006</v>
      </c>
      <c r="EO341" s="20">
        <v>99.902946472167898</v>
      </c>
      <c r="EP341">
        <v>99.764953613281193</v>
      </c>
      <c r="EQ341">
        <v>98.063880920410099</v>
      </c>
      <c r="ER341">
        <v>95.143005371093693</v>
      </c>
      <c r="ES341">
        <v>90.496406555175696</v>
      </c>
      <c r="ET341">
        <v>85.578918457031193</v>
      </c>
      <c r="EU341">
        <v>82.715225219726506</v>
      </c>
      <c r="EV341">
        <v>80.499153137207003</v>
      </c>
      <c r="EW341">
        <v>79.903633117675696</v>
      </c>
      <c r="EX341">
        <v>77.437957763671804</v>
      </c>
      <c r="EY341">
        <v>0.26028406620025601</v>
      </c>
      <c r="EZ341">
        <v>2.1919788792729301E-2</v>
      </c>
      <c r="FA341">
        <v>2.1919788792729301E-2</v>
      </c>
      <c r="FB341">
        <v>0</v>
      </c>
      <c r="FC341">
        <v>0</v>
      </c>
    </row>
    <row r="342" spans="1:159" x14ac:dyDescent="0.25">
      <c r="A342" t="s">
        <v>40</v>
      </c>
      <c r="B342" t="s">
        <v>8</v>
      </c>
      <c r="C342" t="s">
        <v>74</v>
      </c>
      <c r="D342" s="3">
        <v>45475</v>
      </c>
      <c r="F342" s="25"/>
      <c r="G342" s="25"/>
      <c r="H342" s="25"/>
      <c r="FB342">
        <v>0</v>
      </c>
      <c r="FC342">
        <v>1</v>
      </c>
    </row>
    <row r="343" spans="1:159" x14ac:dyDescent="0.25">
      <c r="A343" t="s">
        <v>40</v>
      </c>
      <c r="B343" t="s">
        <v>8</v>
      </c>
      <c r="C343" t="s">
        <v>74</v>
      </c>
      <c r="D343" s="3">
        <v>45476</v>
      </c>
      <c r="F343" s="25"/>
      <c r="G343" s="25"/>
      <c r="H343" s="25"/>
      <c r="FB343">
        <v>0</v>
      </c>
      <c r="FC343">
        <v>1</v>
      </c>
    </row>
    <row r="344" spans="1:159" x14ac:dyDescent="0.25">
      <c r="A344" t="s">
        <v>40</v>
      </c>
      <c r="B344" t="s">
        <v>8</v>
      </c>
      <c r="C344" t="s">
        <v>74</v>
      </c>
      <c r="D344" s="3">
        <v>45478</v>
      </c>
      <c r="F344" s="25"/>
      <c r="G344" s="25"/>
      <c r="H344" s="25"/>
      <c r="FB344">
        <v>0</v>
      </c>
      <c r="FC344">
        <v>1</v>
      </c>
    </row>
    <row r="345" spans="1:159" x14ac:dyDescent="0.25">
      <c r="A345" t="s">
        <v>40</v>
      </c>
      <c r="B345" t="s">
        <v>8</v>
      </c>
      <c r="C345" t="s">
        <v>74</v>
      </c>
      <c r="D345" s="3">
        <v>45479</v>
      </c>
      <c r="F345" s="25"/>
      <c r="G345" s="25"/>
      <c r="H345" s="25"/>
      <c r="FB345">
        <v>0</v>
      </c>
      <c r="FC345">
        <v>1</v>
      </c>
    </row>
    <row r="346" spans="1:159" x14ac:dyDescent="0.25">
      <c r="A346" t="s">
        <v>40</v>
      </c>
      <c r="B346" t="s">
        <v>8</v>
      </c>
      <c r="C346" t="s">
        <v>74</v>
      </c>
      <c r="D346" s="3">
        <v>45484</v>
      </c>
      <c r="F346" s="25"/>
      <c r="G346" s="25"/>
      <c r="H346" s="25"/>
      <c r="FB346">
        <v>0</v>
      </c>
      <c r="FC346">
        <v>1</v>
      </c>
    </row>
    <row r="347" spans="1:159" x14ac:dyDescent="0.25">
      <c r="A347" t="s">
        <v>40</v>
      </c>
      <c r="B347" t="s">
        <v>8</v>
      </c>
      <c r="C347" t="s">
        <v>74</v>
      </c>
      <c r="D347" s="3">
        <v>45485</v>
      </c>
      <c r="F347" s="25"/>
      <c r="G347" s="25"/>
      <c r="H347" s="25"/>
      <c r="FB347">
        <v>0</v>
      </c>
      <c r="FC347">
        <v>1</v>
      </c>
    </row>
    <row r="348" spans="1:159" x14ac:dyDescent="0.25">
      <c r="A348" t="s">
        <v>40</v>
      </c>
      <c r="B348" t="s">
        <v>8</v>
      </c>
      <c r="C348" t="s">
        <v>74</v>
      </c>
      <c r="D348" s="3">
        <v>45496</v>
      </c>
      <c r="F348" s="25"/>
      <c r="G348" s="25"/>
      <c r="H348" s="25"/>
      <c r="FB348">
        <v>0</v>
      </c>
      <c r="FC348">
        <v>1</v>
      </c>
    </row>
    <row r="349" spans="1:159" x14ac:dyDescent="0.25">
      <c r="A349" t="s">
        <v>40</v>
      </c>
      <c r="B349" t="s">
        <v>8</v>
      </c>
      <c r="C349" t="s">
        <v>74</v>
      </c>
      <c r="D349" s="3">
        <v>45539</v>
      </c>
      <c r="F349" s="25"/>
      <c r="G349" s="25"/>
      <c r="H349" s="25"/>
      <c r="FB349">
        <v>0</v>
      </c>
      <c r="FC349">
        <v>1</v>
      </c>
    </row>
    <row r="350" spans="1:159" x14ac:dyDescent="0.25">
      <c r="A350" t="s">
        <v>40</v>
      </c>
      <c r="B350" t="s">
        <v>8</v>
      </c>
      <c r="C350" t="s">
        <v>74</v>
      </c>
      <c r="D350" s="3">
        <v>45540</v>
      </c>
      <c r="F350" s="25"/>
      <c r="G350" s="25"/>
      <c r="H350" s="25"/>
      <c r="FB350">
        <v>0</v>
      </c>
      <c r="FC350">
        <v>1</v>
      </c>
    </row>
    <row r="351" spans="1:159" x14ac:dyDescent="0.25">
      <c r="A351" t="s">
        <v>40</v>
      </c>
      <c r="B351" t="s">
        <v>8</v>
      </c>
      <c r="C351" t="s">
        <v>74</v>
      </c>
      <c r="D351" s="3">
        <v>45541</v>
      </c>
      <c r="F351" s="25"/>
      <c r="G351" s="25"/>
      <c r="H351" s="25"/>
      <c r="FB351">
        <v>0</v>
      </c>
      <c r="FC351">
        <v>1</v>
      </c>
    </row>
    <row r="352" spans="1:159" x14ac:dyDescent="0.25">
      <c r="A352" t="s">
        <v>40</v>
      </c>
      <c r="B352" t="s">
        <v>8</v>
      </c>
      <c r="C352" t="s">
        <v>74</v>
      </c>
      <c r="D352" s="3">
        <v>45558</v>
      </c>
      <c r="F352" s="25"/>
      <c r="G352" s="25"/>
      <c r="H352" s="25"/>
      <c r="FB352">
        <v>0</v>
      </c>
      <c r="FC352">
        <v>1</v>
      </c>
    </row>
    <row r="353" spans="1:159" x14ac:dyDescent="0.25">
      <c r="A353" t="s">
        <v>40</v>
      </c>
      <c r="B353" t="s">
        <v>8</v>
      </c>
      <c r="C353" t="s">
        <v>74</v>
      </c>
      <c r="D353" s="3">
        <v>45559</v>
      </c>
      <c r="F353" s="25"/>
      <c r="G353" s="25"/>
      <c r="H353" s="25"/>
      <c r="FB353">
        <v>0</v>
      </c>
      <c r="FC353">
        <v>1</v>
      </c>
    </row>
    <row r="354" spans="1:159" x14ac:dyDescent="0.25">
      <c r="A354" t="s">
        <v>40</v>
      </c>
      <c r="B354" t="s">
        <v>8</v>
      </c>
      <c r="C354" t="s">
        <v>74</v>
      </c>
      <c r="D354" s="3">
        <v>45566</v>
      </c>
      <c r="F354" s="25"/>
      <c r="G354" s="25"/>
      <c r="H354" s="25"/>
      <c r="FB354">
        <v>0</v>
      </c>
      <c r="FC354">
        <v>1</v>
      </c>
    </row>
    <row r="355" spans="1:159" x14ac:dyDescent="0.25">
      <c r="A355" t="s">
        <v>40</v>
      </c>
      <c r="B355" t="s">
        <v>8</v>
      </c>
      <c r="C355" t="s">
        <v>74</v>
      </c>
      <c r="D355" s="3">
        <v>45567</v>
      </c>
      <c r="F355" s="25"/>
      <c r="G355" s="25"/>
      <c r="H355" s="25"/>
      <c r="FB355">
        <v>0</v>
      </c>
      <c r="FC355">
        <v>1</v>
      </c>
    </row>
    <row r="356" spans="1:159" x14ac:dyDescent="0.25">
      <c r="A356" t="s">
        <v>40</v>
      </c>
      <c r="B356" t="s">
        <v>8</v>
      </c>
      <c r="C356" t="s">
        <v>74</v>
      </c>
      <c r="D356" s="3">
        <v>45568</v>
      </c>
      <c r="F356" s="25"/>
      <c r="G356" s="25"/>
      <c r="H356" s="25"/>
      <c r="FB356">
        <v>0</v>
      </c>
      <c r="FC356">
        <v>1</v>
      </c>
    </row>
    <row r="357" spans="1:159" x14ac:dyDescent="0.25">
      <c r="A357" t="s">
        <v>40</v>
      </c>
      <c r="B357" t="s">
        <v>8</v>
      </c>
      <c r="C357" t="s">
        <v>74</v>
      </c>
      <c r="D357" s="3">
        <v>45570</v>
      </c>
      <c r="F357" s="25"/>
      <c r="G357" s="25"/>
      <c r="H357" s="25"/>
      <c r="FB357">
        <v>0</v>
      </c>
      <c r="FC357">
        <v>1</v>
      </c>
    </row>
    <row r="358" spans="1:159" x14ac:dyDescent="0.25">
      <c r="A358" t="s">
        <v>40</v>
      </c>
      <c r="B358" t="s">
        <v>8</v>
      </c>
      <c r="C358" t="s">
        <v>74</v>
      </c>
      <c r="D358" s="3">
        <v>45571</v>
      </c>
      <c r="F358" s="25"/>
      <c r="G358" s="25"/>
      <c r="H358" s="25"/>
      <c r="FB358">
        <v>0</v>
      </c>
      <c r="FC358">
        <v>1</v>
      </c>
    </row>
    <row r="359" spans="1:159" x14ac:dyDescent="0.25">
      <c r="A359" t="s">
        <v>40</v>
      </c>
      <c r="B359" t="s">
        <v>8</v>
      </c>
      <c r="C359" t="s">
        <v>83</v>
      </c>
      <c r="D359" s="3">
        <v>45475</v>
      </c>
      <c r="F359" s="25"/>
      <c r="G359" s="25"/>
      <c r="H359" s="25"/>
      <c r="FB359">
        <v>0</v>
      </c>
      <c r="FC359">
        <v>1</v>
      </c>
    </row>
    <row r="360" spans="1:159" x14ac:dyDescent="0.25">
      <c r="A360" t="s">
        <v>40</v>
      </c>
      <c r="B360" t="s">
        <v>8</v>
      </c>
      <c r="C360" t="s">
        <v>83</v>
      </c>
      <c r="D360" s="3">
        <v>45476</v>
      </c>
      <c r="F360" s="25"/>
      <c r="G360" s="25"/>
      <c r="H360" s="25"/>
      <c r="FB360">
        <v>0</v>
      </c>
      <c r="FC360">
        <v>1</v>
      </c>
    </row>
    <row r="361" spans="1:159" x14ac:dyDescent="0.25">
      <c r="A361" t="s">
        <v>40</v>
      </c>
      <c r="B361" t="s">
        <v>8</v>
      </c>
      <c r="C361" t="s">
        <v>83</v>
      </c>
      <c r="D361" s="3">
        <v>45478</v>
      </c>
      <c r="F361" s="25"/>
      <c r="G361" s="25"/>
      <c r="H361" s="25"/>
      <c r="FB361">
        <v>0</v>
      </c>
      <c r="FC361">
        <v>1</v>
      </c>
    </row>
    <row r="362" spans="1:159" x14ac:dyDescent="0.25">
      <c r="A362" t="s">
        <v>40</v>
      </c>
      <c r="B362" t="s">
        <v>8</v>
      </c>
      <c r="C362" t="s">
        <v>83</v>
      </c>
      <c r="D362" s="3">
        <v>45479</v>
      </c>
      <c r="F362" s="25"/>
      <c r="G362" s="25"/>
      <c r="H362" s="25"/>
      <c r="FB362">
        <v>0</v>
      </c>
      <c r="FC362">
        <v>1</v>
      </c>
    </row>
    <row r="363" spans="1:159" x14ac:dyDescent="0.25">
      <c r="A363" t="s">
        <v>40</v>
      </c>
      <c r="B363" t="s">
        <v>8</v>
      </c>
      <c r="C363" t="s">
        <v>83</v>
      </c>
      <c r="D363" s="3">
        <v>45484</v>
      </c>
      <c r="F363" s="25"/>
      <c r="G363" s="25"/>
      <c r="H363" s="25"/>
      <c r="FB363">
        <v>0</v>
      </c>
      <c r="FC363">
        <v>1</v>
      </c>
    </row>
    <row r="364" spans="1:159" x14ac:dyDescent="0.25">
      <c r="A364" t="s">
        <v>40</v>
      </c>
      <c r="B364" t="s">
        <v>8</v>
      </c>
      <c r="C364" t="s">
        <v>83</v>
      </c>
      <c r="D364" s="3">
        <v>45485</v>
      </c>
      <c r="F364" s="25"/>
      <c r="G364" s="25"/>
      <c r="H364" s="25"/>
      <c r="FB364">
        <v>0</v>
      </c>
      <c r="FC364">
        <v>1</v>
      </c>
    </row>
    <row r="365" spans="1:159" x14ac:dyDescent="0.25">
      <c r="A365" t="s">
        <v>40</v>
      </c>
      <c r="B365" t="s">
        <v>8</v>
      </c>
      <c r="C365" t="s">
        <v>83</v>
      </c>
      <c r="D365" s="3">
        <v>45496</v>
      </c>
      <c r="F365" s="25"/>
      <c r="G365" s="25"/>
      <c r="H365" s="25"/>
      <c r="FB365">
        <v>0</v>
      </c>
      <c r="FC365">
        <v>1</v>
      </c>
    </row>
    <row r="366" spans="1:159" x14ac:dyDescent="0.25">
      <c r="A366" t="s">
        <v>40</v>
      </c>
      <c r="B366" t="s">
        <v>8</v>
      </c>
      <c r="C366" t="s">
        <v>83</v>
      </c>
      <c r="D366" s="3">
        <v>45539</v>
      </c>
      <c r="F366" s="25"/>
      <c r="G366" s="25"/>
      <c r="H366" s="25"/>
      <c r="FB366">
        <v>0</v>
      </c>
      <c r="FC366">
        <v>1</v>
      </c>
    </row>
    <row r="367" spans="1:159" x14ac:dyDescent="0.25">
      <c r="A367" t="s">
        <v>40</v>
      </c>
      <c r="B367" t="s">
        <v>8</v>
      </c>
      <c r="C367" t="s">
        <v>83</v>
      </c>
      <c r="D367" s="3">
        <v>45540</v>
      </c>
      <c r="F367" s="25"/>
      <c r="G367" s="25"/>
      <c r="H367" s="25"/>
      <c r="FB367">
        <v>0</v>
      </c>
      <c r="FC367">
        <v>1</v>
      </c>
    </row>
    <row r="368" spans="1:159" x14ac:dyDescent="0.25">
      <c r="A368" t="s">
        <v>40</v>
      </c>
      <c r="B368" t="s">
        <v>8</v>
      </c>
      <c r="C368" t="s">
        <v>83</v>
      </c>
      <c r="D368" s="3">
        <v>45541</v>
      </c>
      <c r="F368" s="25"/>
      <c r="G368" s="25"/>
      <c r="H368" s="25"/>
      <c r="FB368">
        <v>0</v>
      </c>
      <c r="FC368">
        <v>1</v>
      </c>
    </row>
    <row r="369" spans="1:159" x14ac:dyDescent="0.25">
      <c r="A369" t="s">
        <v>40</v>
      </c>
      <c r="B369" t="s">
        <v>8</v>
      </c>
      <c r="C369" t="s">
        <v>83</v>
      </c>
      <c r="D369" s="3">
        <v>45558</v>
      </c>
      <c r="F369" s="25"/>
      <c r="G369" s="25"/>
      <c r="H369" s="25"/>
      <c r="FB369">
        <v>0</v>
      </c>
      <c r="FC369">
        <v>1</v>
      </c>
    </row>
    <row r="370" spans="1:159" x14ac:dyDescent="0.25">
      <c r="A370" t="s">
        <v>40</v>
      </c>
      <c r="B370" t="s">
        <v>8</v>
      </c>
      <c r="C370" t="s">
        <v>83</v>
      </c>
      <c r="D370" s="3">
        <v>45559</v>
      </c>
      <c r="F370" s="25"/>
      <c r="G370" s="25"/>
      <c r="H370" s="25"/>
      <c r="FB370">
        <v>0</v>
      </c>
      <c r="FC370">
        <v>1</v>
      </c>
    </row>
    <row r="371" spans="1:159" x14ac:dyDescent="0.25">
      <c r="A371" t="s">
        <v>40</v>
      </c>
      <c r="B371" t="s">
        <v>8</v>
      </c>
      <c r="C371" t="s">
        <v>83</v>
      </c>
      <c r="D371" s="3">
        <v>45566</v>
      </c>
      <c r="F371" s="25"/>
      <c r="G371" s="25"/>
      <c r="H371" s="25"/>
      <c r="FB371">
        <v>0</v>
      </c>
      <c r="FC371">
        <v>1</v>
      </c>
    </row>
    <row r="372" spans="1:159" x14ac:dyDescent="0.25">
      <c r="A372" t="s">
        <v>40</v>
      </c>
      <c r="B372" t="s">
        <v>8</v>
      </c>
      <c r="C372" t="s">
        <v>83</v>
      </c>
      <c r="D372" s="3">
        <v>45567</v>
      </c>
      <c r="F372" s="25"/>
      <c r="G372" s="25"/>
      <c r="H372" s="25"/>
      <c r="FB372">
        <v>0</v>
      </c>
      <c r="FC372">
        <v>1</v>
      </c>
    </row>
    <row r="373" spans="1:159" x14ac:dyDescent="0.25">
      <c r="A373" t="s">
        <v>40</v>
      </c>
      <c r="B373" t="s">
        <v>8</v>
      </c>
      <c r="C373" t="s">
        <v>83</v>
      </c>
      <c r="D373" s="3">
        <v>45568</v>
      </c>
      <c r="F373" s="25"/>
      <c r="G373" s="25"/>
      <c r="H373" s="25"/>
      <c r="FB373">
        <v>0</v>
      </c>
      <c r="FC373">
        <v>1</v>
      </c>
    </row>
    <row r="374" spans="1:159" x14ac:dyDescent="0.25">
      <c r="A374" t="s">
        <v>40</v>
      </c>
      <c r="B374" t="s">
        <v>8</v>
      </c>
      <c r="C374" t="s">
        <v>83</v>
      </c>
      <c r="D374" s="3">
        <v>45570</v>
      </c>
      <c r="F374" s="25"/>
      <c r="G374" s="25"/>
      <c r="H374" s="25"/>
      <c r="FB374">
        <v>0</v>
      </c>
      <c r="FC374">
        <v>1</v>
      </c>
    </row>
    <row r="375" spans="1:159" x14ac:dyDescent="0.25">
      <c r="A375" t="s">
        <v>40</v>
      </c>
      <c r="B375" t="s">
        <v>8</v>
      </c>
      <c r="C375" t="s">
        <v>83</v>
      </c>
      <c r="D375" s="3">
        <v>45571</v>
      </c>
      <c r="F375" s="25"/>
      <c r="G375" s="25"/>
      <c r="H375" s="25"/>
      <c r="FB375">
        <v>0</v>
      </c>
      <c r="FC375">
        <v>1</v>
      </c>
    </row>
    <row r="376" spans="1:159" x14ac:dyDescent="0.25">
      <c r="A376" t="s">
        <v>40</v>
      </c>
      <c r="B376" t="s">
        <v>8</v>
      </c>
      <c r="C376" t="s">
        <v>73</v>
      </c>
      <c r="D376" s="3">
        <v>45475</v>
      </c>
      <c r="F376" s="25"/>
      <c r="G376" s="25"/>
      <c r="H376" s="25"/>
      <c r="FB376">
        <v>0</v>
      </c>
      <c r="FC376">
        <v>1</v>
      </c>
    </row>
    <row r="377" spans="1:159" x14ac:dyDescent="0.25">
      <c r="A377" t="s">
        <v>40</v>
      </c>
      <c r="B377" t="s">
        <v>8</v>
      </c>
      <c r="C377" t="s">
        <v>73</v>
      </c>
      <c r="D377" s="3">
        <v>45476</v>
      </c>
      <c r="F377" s="25"/>
      <c r="G377" s="25"/>
      <c r="H377" s="25"/>
      <c r="FB377">
        <v>0</v>
      </c>
      <c r="FC377">
        <v>1</v>
      </c>
    </row>
    <row r="378" spans="1:159" x14ac:dyDescent="0.25">
      <c r="A378" t="s">
        <v>40</v>
      </c>
      <c r="B378" t="s">
        <v>8</v>
      </c>
      <c r="C378" t="s">
        <v>73</v>
      </c>
      <c r="D378" s="3">
        <v>45478</v>
      </c>
      <c r="F378" s="25"/>
      <c r="G378" s="25"/>
      <c r="H378" s="25"/>
      <c r="FB378">
        <v>0</v>
      </c>
      <c r="FC378">
        <v>1</v>
      </c>
    </row>
    <row r="379" spans="1:159" x14ac:dyDescent="0.25">
      <c r="A379" t="s">
        <v>40</v>
      </c>
      <c r="B379" t="s">
        <v>8</v>
      </c>
      <c r="C379" t="s">
        <v>73</v>
      </c>
      <c r="D379" s="3">
        <v>45479</v>
      </c>
      <c r="F379" s="25"/>
      <c r="G379" s="25"/>
      <c r="H379" s="25"/>
      <c r="FB379">
        <v>0</v>
      </c>
      <c r="FC379">
        <v>1</v>
      </c>
    </row>
    <row r="380" spans="1:159" x14ac:dyDescent="0.25">
      <c r="A380" t="s">
        <v>40</v>
      </c>
      <c r="B380" t="s">
        <v>8</v>
      </c>
      <c r="C380" t="s">
        <v>73</v>
      </c>
      <c r="D380" s="3">
        <v>45484</v>
      </c>
      <c r="F380" s="25"/>
      <c r="G380" s="25"/>
      <c r="H380" s="25"/>
      <c r="FB380">
        <v>0</v>
      </c>
      <c r="FC380">
        <v>1</v>
      </c>
    </row>
    <row r="381" spans="1:159" x14ac:dyDescent="0.25">
      <c r="A381" t="s">
        <v>40</v>
      </c>
      <c r="B381" t="s">
        <v>8</v>
      </c>
      <c r="C381" t="s">
        <v>73</v>
      </c>
      <c r="D381" s="3">
        <v>45485</v>
      </c>
      <c r="F381" s="25"/>
      <c r="G381" s="25"/>
      <c r="H381" s="25"/>
      <c r="FB381">
        <v>0</v>
      </c>
      <c r="FC381">
        <v>1</v>
      </c>
    </row>
    <row r="382" spans="1:159" x14ac:dyDescent="0.25">
      <c r="A382" t="s">
        <v>40</v>
      </c>
      <c r="B382" t="s">
        <v>8</v>
      </c>
      <c r="C382" t="s">
        <v>73</v>
      </c>
      <c r="D382" s="3">
        <v>45496</v>
      </c>
      <c r="F382" s="25"/>
      <c r="G382" s="25"/>
      <c r="H382" s="25"/>
      <c r="FB382">
        <v>0</v>
      </c>
      <c r="FC382">
        <v>1</v>
      </c>
    </row>
    <row r="383" spans="1:159" x14ac:dyDescent="0.25">
      <c r="A383" t="s">
        <v>40</v>
      </c>
      <c r="B383" t="s">
        <v>8</v>
      </c>
      <c r="C383" t="s">
        <v>73</v>
      </c>
      <c r="D383" s="3">
        <v>45539</v>
      </c>
      <c r="F383" s="25"/>
      <c r="G383" s="25"/>
      <c r="H383" s="25"/>
      <c r="FB383">
        <v>0</v>
      </c>
      <c r="FC383">
        <v>1</v>
      </c>
    </row>
    <row r="384" spans="1:159" x14ac:dyDescent="0.25">
      <c r="A384" t="s">
        <v>40</v>
      </c>
      <c r="B384" t="s">
        <v>8</v>
      </c>
      <c r="C384" t="s">
        <v>73</v>
      </c>
      <c r="D384" s="3">
        <v>45540</v>
      </c>
      <c r="F384" s="25"/>
      <c r="G384" s="25"/>
      <c r="H384" s="25"/>
      <c r="FB384">
        <v>0</v>
      </c>
      <c r="FC384">
        <v>1</v>
      </c>
    </row>
    <row r="385" spans="1:159" x14ac:dyDescent="0.25">
      <c r="A385" t="s">
        <v>40</v>
      </c>
      <c r="B385" t="s">
        <v>8</v>
      </c>
      <c r="C385" t="s">
        <v>73</v>
      </c>
      <c r="D385" s="3">
        <v>45541</v>
      </c>
      <c r="F385" s="25"/>
      <c r="G385" s="25"/>
      <c r="H385" s="25"/>
      <c r="FB385">
        <v>0</v>
      </c>
      <c r="FC385">
        <v>1</v>
      </c>
    </row>
    <row r="386" spans="1:159" x14ac:dyDescent="0.25">
      <c r="A386" t="s">
        <v>40</v>
      </c>
      <c r="B386" t="s">
        <v>8</v>
      </c>
      <c r="C386" t="s">
        <v>73</v>
      </c>
      <c r="D386" s="3">
        <v>45558</v>
      </c>
      <c r="F386" s="25"/>
      <c r="G386" s="25"/>
      <c r="H386" s="25"/>
      <c r="FB386">
        <v>0</v>
      </c>
      <c r="FC386">
        <v>1</v>
      </c>
    </row>
    <row r="387" spans="1:159" x14ac:dyDescent="0.25">
      <c r="A387" t="s">
        <v>40</v>
      </c>
      <c r="B387" t="s">
        <v>8</v>
      </c>
      <c r="C387" t="s">
        <v>73</v>
      </c>
      <c r="D387" s="3">
        <v>45559</v>
      </c>
      <c r="F387" s="25"/>
      <c r="G387" s="25"/>
      <c r="H387" s="25"/>
      <c r="FB387">
        <v>0</v>
      </c>
      <c r="FC387">
        <v>1</v>
      </c>
    </row>
    <row r="388" spans="1:159" x14ac:dyDescent="0.25">
      <c r="A388" t="s">
        <v>40</v>
      </c>
      <c r="B388" t="s">
        <v>8</v>
      </c>
      <c r="C388" t="s">
        <v>73</v>
      </c>
      <c r="D388" s="3">
        <v>45566</v>
      </c>
      <c r="F388" s="25"/>
      <c r="G388" s="25"/>
      <c r="H388" s="25"/>
      <c r="FB388">
        <v>0</v>
      </c>
      <c r="FC388">
        <v>1</v>
      </c>
    </row>
    <row r="389" spans="1:159" x14ac:dyDescent="0.25">
      <c r="A389" t="s">
        <v>40</v>
      </c>
      <c r="B389" t="s">
        <v>8</v>
      </c>
      <c r="C389" t="s">
        <v>73</v>
      </c>
      <c r="D389" s="3">
        <v>45567</v>
      </c>
      <c r="F389" s="25"/>
      <c r="G389" s="25"/>
      <c r="H389" s="25"/>
      <c r="FB389">
        <v>0</v>
      </c>
      <c r="FC389">
        <v>1</v>
      </c>
    </row>
    <row r="390" spans="1:159" x14ac:dyDescent="0.25">
      <c r="A390" t="s">
        <v>40</v>
      </c>
      <c r="B390" t="s">
        <v>8</v>
      </c>
      <c r="C390" t="s">
        <v>73</v>
      </c>
      <c r="D390" s="3">
        <v>45568</v>
      </c>
      <c r="F390" s="25"/>
      <c r="G390" s="25"/>
      <c r="H390" s="25"/>
      <c r="FB390">
        <v>0</v>
      </c>
      <c r="FC390">
        <v>1</v>
      </c>
    </row>
    <row r="391" spans="1:159" x14ac:dyDescent="0.25">
      <c r="A391" t="s">
        <v>40</v>
      </c>
      <c r="B391" t="s">
        <v>8</v>
      </c>
      <c r="C391" t="s">
        <v>73</v>
      </c>
      <c r="D391" s="3">
        <v>45570</v>
      </c>
      <c r="F391" s="25"/>
      <c r="G391" s="25"/>
      <c r="H391" s="25"/>
      <c r="FB391">
        <v>0</v>
      </c>
      <c r="FC391">
        <v>1</v>
      </c>
    </row>
    <row r="392" spans="1:159" x14ac:dyDescent="0.25">
      <c r="A392" t="s">
        <v>40</v>
      </c>
      <c r="B392" t="s">
        <v>8</v>
      </c>
      <c r="C392" t="s">
        <v>73</v>
      </c>
      <c r="D392" s="3">
        <v>45571</v>
      </c>
      <c r="F392" s="25"/>
      <c r="G392" s="25"/>
      <c r="H392" s="25"/>
      <c r="FB392">
        <v>0</v>
      </c>
      <c r="FC392">
        <v>1</v>
      </c>
    </row>
    <row r="393" spans="1:159" x14ac:dyDescent="0.25">
      <c r="A393" t="s">
        <v>40</v>
      </c>
      <c r="B393" t="s">
        <v>8</v>
      </c>
      <c r="C393" t="s">
        <v>81</v>
      </c>
      <c r="D393" s="3">
        <v>45475</v>
      </c>
      <c r="F393" s="25"/>
      <c r="G393" s="25"/>
      <c r="H393" s="25"/>
      <c r="FB393">
        <v>0</v>
      </c>
      <c r="FC393">
        <v>1</v>
      </c>
    </row>
    <row r="394" spans="1:159" x14ac:dyDescent="0.25">
      <c r="A394" t="s">
        <v>40</v>
      </c>
      <c r="B394" t="s">
        <v>8</v>
      </c>
      <c r="C394" t="s">
        <v>81</v>
      </c>
      <c r="D394" s="3">
        <v>45476</v>
      </c>
      <c r="F394" s="25"/>
      <c r="G394" s="25"/>
      <c r="H394" s="25"/>
      <c r="FB394">
        <v>0</v>
      </c>
      <c r="FC394">
        <v>1</v>
      </c>
    </row>
    <row r="395" spans="1:159" x14ac:dyDescent="0.25">
      <c r="A395" t="s">
        <v>40</v>
      </c>
      <c r="B395" t="s">
        <v>8</v>
      </c>
      <c r="C395" t="s">
        <v>81</v>
      </c>
      <c r="D395" s="3">
        <v>45478</v>
      </c>
      <c r="F395" s="25"/>
      <c r="G395" s="25"/>
      <c r="H395" s="25"/>
      <c r="FB395">
        <v>0</v>
      </c>
      <c r="FC395">
        <v>1</v>
      </c>
    </row>
    <row r="396" spans="1:159" x14ac:dyDescent="0.25">
      <c r="A396" t="s">
        <v>40</v>
      </c>
      <c r="B396" t="s">
        <v>8</v>
      </c>
      <c r="C396" t="s">
        <v>81</v>
      </c>
      <c r="D396" s="3">
        <v>45479</v>
      </c>
      <c r="F396" s="25"/>
      <c r="G396" s="25"/>
      <c r="H396" s="25"/>
      <c r="FB396">
        <v>0</v>
      </c>
      <c r="FC396">
        <v>1</v>
      </c>
    </row>
    <row r="397" spans="1:159" x14ac:dyDescent="0.25">
      <c r="A397" t="s">
        <v>40</v>
      </c>
      <c r="B397" t="s">
        <v>8</v>
      </c>
      <c r="C397" t="s">
        <v>81</v>
      </c>
      <c r="D397" s="3">
        <v>45484</v>
      </c>
      <c r="F397" s="25"/>
      <c r="G397" s="25"/>
      <c r="H397" s="25"/>
      <c r="FB397">
        <v>0</v>
      </c>
      <c r="FC397">
        <v>1</v>
      </c>
    </row>
    <row r="398" spans="1:159" x14ac:dyDescent="0.25">
      <c r="A398" t="s">
        <v>40</v>
      </c>
      <c r="B398" t="s">
        <v>8</v>
      </c>
      <c r="C398" t="s">
        <v>81</v>
      </c>
      <c r="D398" s="3">
        <v>45485</v>
      </c>
      <c r="F398" s="25"/>
      <c r="G398" s="25"/>
      <c r="H398" s="25"/>
      <c r="FB398">
        <v>0</v>
      </c>
      <c r="FC398">
        <v>1</v>
      </c>
    </row>
    <row r="399" spans="1:159" x14ac:dyDescent="0.25">
      <c r="A399" t="s">
        <v>40</v>
      </c>
      <c r="B399" t="s">
        <v>8</v>
      </c>
      <c r="C399" t="s">
        <v>81</v>
      </c>
      <c r="D399" s="3">
        <v>45496</v>
      </c>
      <c r="F399" s="25"/>
      <c r="G399" s="25"/>
      <c r="H399" s="25"/>
      <c r="FB399">
        <v>0</v>
      </c>
      <c r="FC399">
        <v>1</v>
      </c>
    </row>
    <row r="400" spans="1:159" x14ac:dyDescent="0.25">
      <c r="A400" t="s">
        <v>40</v>
      </c>
      <c r="B400" t="s">
        <v>8</v>
      </c>
      <c r="C400" t="s">
        <v>81</v>
      </c>
      <c r="D400" s="3">
        <v>45539</v>
      </c>
      <c r="F400" s="25"/>
      <c r="G400" s="25"/>
      <c r="H400" s="25"/>
      <c r="FB400">
        <v>0</v>
      </c>
      <c r="FC400">
        <v>1</v>
      </c>
    </row>
    <row r="401" spans="1:159" x14ac:dyDescent="0.25">
      <c r="A401" t="s">
        <v>40</v>
      </c>
      <c r="B401" t="s">
        <v>8</v>
      </c>
      <c r="C401" t="s">
        <v>81</v>
      </c>
      <c r="D401" s="3">
        <v>45540</v>
      </c>
      <c r="F401" s="25"/>
      <c r="G401" s="25"/>
      <c r="H401" s="25"/>
      <c r="FB401">
        <v>0</v>
      </c>
      <c r="FC401">
        <v>1</v>
      </c>
    </row>
    <row r="402" spans="1:159" x14ac:dyDescent="0.25">
      <c r="A402" t="s">
        <v>40</v>
      </c>
      <c r="B402" t="s">
        <v>8</v>
      </c>
      <c r="C402" t="s">
        <v>81</v>
      </c>
      <c r="D402" s="3">
        <v>45541</v>
      </c>
      <c r="F402" s="25"/>
      <c r="G402" s="25"/>
      <c r="H402" s="25"/>
      <c r="FB402">
        <v>0</v>
      </c>
      <c r="FC402">
        <v>1</v>
      </c>
    </row>
    <row r="403" spans="1:159" x14ac:dyDescent="0.25">
      <c r="A403" t="s">
        <v>40</v>
      </c>
      <c r="B403" t="s">
        <v>8</v>
      </c>
      <c r="C403" t="s">
        <v>81</v>
      </c>
      <c r="D403" s="3">
        <v>45558</v>
      </c>
      <c r="F403" s="25"/>
      <c r="G403" s="25"/>
      <c r="H403" s="25"/>
      <c r="FB403">
        <v>0</v>
      </c>
      <c r="FC403">
        <v>1</v>
      </c>
    </row>
    <row r="404" spans="1:159" x14ac:dyDescent="0.25">
      <c r="A404" t="s">
        <v>40</v>
      </c>
      <c r="B404" t="s">
        <v>8</v>
      </c>
      <c r="C404" t="s">
        <v>81</v>
      </c>
      <c r="D404" s="3">
        <v>45559</v>
      </c>
      <c r="F404" s="25"/>
      <c r="G404" s="25"/>
      <c r="H404" s="25"/>
      <c r="FB404">
        <v>0</v>
      </c>
      <c r="FC404">
        <v>1</v>
      </c>
    </row>
    <row r="405" spans="1:159" x14ac:dyDescent="0.25">
      <c r="A405" t="s">
        <v>40</v>
      </c>
      <c r="B405" t="s">
        <v>8</v>
      </c>
      <c r="C405" t="s">
        <v>81</v>
      </c>
      <c r="D405" s="3">
        <v>45566</v>
      </c>
      <c r="F405" s="25"/>
      <c r="G405" s="25"/>
      <c r="H405" s="25"/>
      <c r="FB405">
        <v>0</v>
      </c>
      <c r="FC405">
        <v>1</v>
      </c>
    </row>
    <row r="406" spans="1:159" x14ac:dyDescent="0.25">
      <c r="A406" t="s">
        <v>40</v>
      </c>
      <c r="B406" t="s">
        <v>8</v>
      </c>
      <c r="C406" t="s">
        <v>81</v>
      </c>
      <c r="D406" s="3">
        <v>45567</v>
      </c>
      <c r="F406" s="25"/>
      <c r="G406" s="25"/>
      <c r="H406" s="25"/>
      <c r="FB406">
        <v>0</v>
      </c>
      <c r="FC406">
        <v>1</v>
      </c>
    </row>
    <row r="407" spans="1:159" x14ac:dyDescent="0.25">
      <c r="A407" t="s">
        <v>40</v>
      </c>
      <c r="B407" t="s">
        <v>8</v>
      </c>
      <c r="C407" t="s">
        <v>81</v>
      </c>
      <c r="D407" s="3">
        <v>45568</v>
      </c>
      <c r="F407" s="25"/>
      <c r="G407" s="25"/>
      <c r="H407" s="25"/>
      <c r="FB407">
        <v>0</v>
      </c>
      <c r="FC407">
        <v>1</v>
      </c>
    </row>
    <row r="408" spans="1:159" x14ac:dyDescent="0.25">
      <c r="A408" t="s">
        <v>40</v>
      </c>
      <c r="B408" t="s">
        <v>8</v>
      </c>
      <c r="C408" t="s">
        <v>81</v>
      </c>
      <c r="D408" s="3">
        <v>45570</v>
      </c>
      <c r="F408" s="25"/>
      <c r="G408" s="25"/>
      <c r="H408" s="25"/>
      <c r="FB408">
        <v>0</v>
      </c>
      <c r="FC408">
        <v>1</v>
      </c>
    </row>
    <row r="409" spans="1:159" x14ac:dyDescent="0.25">
      <c r="A409" t="s">
        <v>40</v>
      </c>
      <c r="B409" t="s">
        <v>8</v>
      </c>
      <c r="C409" t="s">
        <v>81</v>
      </c>
      <c r="D409" s="3">
        <v>45571</v>
      </c>
      <c r="F409" s="25"/>
      <c r="G409" s="25"/>
      <c r="H409" s="25"/>
      <c r="FB409">
        <v>0</v>
      </c>
      <c r="FC409">
        <v>1</v>
      </c>
    </row>
    <row r="410" spans="1:159" x14ac:dyDescent="0.25">
      <c r="A410" t="s">
        <v>40</v>
      </c>
      <c r="B410" t="s">
        <v>8</v>
      </c>
      <c r="C410" t="s">
        <v>82</v>
      </c>
      <c r="D410" s="3">
        <v>45475</v>
      </c>
      <c r="F410" s="25"/>
      <c r="G410" s="25"/>
      <c r="H410" s="25"/>
      <c r="FB410">
        <v>0</v>
      </c>
      <c r="FC410">
        <v>1</v>
      </c>
    </row>
    <row r="411" spans="1:159" x14ac:dyDescent="0.25">
      <c r="A411" t="s">
        <v>40</v>
      </c>
      <c r="B411" t="s">
        <v>8</v>
      </c>
      <c r="C411" t="s">
        <v>82</v>
      </c>
      <c r="D411" s="3">
        <v>45476</v>
      </c>
      <c r="F411" s="25"/>
      <c r="G411" s="25"/>
      <c r="H411" s="25"/>
      <c r="FB411">
        <v>0</v>
      </c>
      <c r="FC411">
        <v>1</v>
      </c>
    </row>
    <row r="412" spans="1:159" x14ac:dyDescent="0.25">
      <c r="A412" t="s">
        <v>40</v>
      </c>
      <c r="B412" t="s">
        <v>8</v>
      </c>
      <c r="C412" t="s">
        <v>82</v>
      </c>
      <c r="D412" s="3">
        <v>45478</v>
      </c>
      <c r="F412" s="25"/>
      <c r="G412" s="25"/>
      <c r="H412" s="25"/>
      <c r="FB412">
        <v>0</v>
      </c>
      <c r="FC412">
        <v>1</v>
      </c>
    </row>
    <row r="413" spans="1:159" x14ac:dyDescent="0.25">
      <c r="A413" t="s">
        <v>40</v>
      </c>
      <c r="B413" t="s">
        <v>8</v>
      </c>
      <c r="C413" t="s">
        <v>82</v>
      </c>
      <c r="D413" s="3">
        <v>45479</v>
      </c>
      <c r="F413" s="25"/>
      <c r="G413" s="25"/>
      <c r="H413" s="25"/>
      <c r="FB413">
        <v>0</v>
      </c>
      <c r="FC413">
        <v>1</v>
      </c>
    </row>
    <row r="414" spans="1:159" x14ac:dyDescent="0.25">
      <c r="A414" t="s">
        <v>40</v>
      </c>
      <c r="B414" t="s">
        <v>8</v>
      </c>
      <c r="C414" t="s">
        <v>82</v>
      </c>
      <c r="D414" s="3">
        <v>45484</v>
      </c>
      <c r="F414" s="25"/>
      <c r="G414" s="25"/>
      <c r="H414" s="25"/>
      <c r="FB414">
        <v>0</v>
      </c>
      <c r="FC414">
        <v>1</v>
      </c>
    </row>
    <row r="415" spans="1:159" x14ac:dyDescent="0.25">
      <c r="A415" t="s">
        <v>40</v>
      </c>
      <c r="B415" t="s">
        <v>8</v>
      </c>
      <c r="C415" t="s">
        <v>82</v>
      </c>
      <c r="D415" s="3">
        <v>45485</v>
      </c>
      <c r="F415" s="25"/>
      <c r="G415" s="25"/>
      <c r="H415" s="25"/>
      <c r="FB415">
        <v>0</v>
      </c>
      <c r="FC415">
        <v>1</v>
      </c>
    </row>
    <row r="416" spans="1:159" x14ac:dyDescent="0.25">
      <c r="A416" t="s">
        <v>40</v>
      </c>
      <c r="B416" t="s">
        <v>8</v>
      </c>
      <c r="C416" t="s">
        <v>82</v>
      </c>
      <c r="D416" s="3">
        <v>45496</v>
      </c>
      <c r="F416" s="25"/>
      <c r="G416" s="25"/>
      <c r="H416" s="25"/>
      <c r="FB416">
        <v>0</v>
      </c>
      <c r="FC416">
        <v>1</v>
      </c>
    </row>
    <row r="417" spans="1:159" x14ac:dyDescent="0.25">
      <c r="A417" t="s">
        <v>40</v>
      </c>
      <c r="B417" t="s">
        <v>8</v>
      </c>
      <c r="C417" t="s">
        <v>82</v>
      </c>
      <c r="D417" s="3">
        <v>45539</v>
      </c>
      <c r="F417" s="25"/>
      <c r="G417" s="25"/>
      <c r="H417" s="25"/>
      <c r="FB417">
        <v>0</v>
      </c>
      <c r="FC417">
        <v>1</v>
      </c>
    </row>
    <row r="418" spans="1:159" x14ac:dyDescent="0.25">
      <c r="A418" t="s">
        <v>40</v>
      </c>
      <c r="B418" t="s">
        <v>8</v>
      </c>
      <c r="C418" t="s">
        <v>82</v>
      </c>
      <c r="D418" s="3">
        <v>45540</v>
      </c>
      <c r="F418" s="25"/>
      <c r="G418" s="25"/>
      <c r="H418" s="25"/>
      <c r="FB418">
        <v>0</v>
      </c>
      <c r="FC418">
        <v>1</v>
      </c>
    </row>
    <row r="419" spans="1:159" x14ac:dyDescent="0.25">
      <c r="A419" t="s">
        <v>40</v>
      </c>
      <c r="B419" t="s">
        <v>8</v>
      </c>
      <c r="C419" t="s">
        <v>82</v>
      </c>
      <c r="D419" s="3">
        <v>45541</v>
      </c>
      <c r="F419" s="25"/>
      <c r="G419" s="25"/>
      <c r="H419" s="25"/>
      <c r="FB419">
        <v>0</v>
      </c>
      <c r="FC419">
        <v>1</v>
      </c>
    </row>
    <row r="420" spans="1:159" x14ac:dyDescent="0.25">
      <c r="A420" t="s">
        <v>40</v>
      </c>
      <c r="B420" t="s">
        <v>8</v>
      </c>
      <c r="C420" t="s">
        <v>82</v>
      </c>
      <c r="D420" s="3">
        <v>45558</v>
      </c>
      <c r="F420" s="25"/>
      <c r="G420" s="25"/>
      <c r="H420" s="25"/>
      <c r="FB420">
        <v>0</v>
      </c>
      <c r="FC420">
        <v>1</v>
      </c>
    </row>
    <row r="421" spans="1:159" x14ac:dyDescent="0.25">
      <c r="A421" t="s">
        <v>40</v>
      </c>
      <c r="B421" t="s">
        <v>8</v>
      </c>
      <c r="C421" t="s">
        <v>82</v>
      </c>
      <c r="D421" s="3">
        <v>45559</v>
      </c>
      <c r="F421" s="25"/>
      <c r="G421" s="25"/>
      <c r="H421" s="25"/>
      <c r="FB421">
        <v>0</v>
      </c>
      <c r="FC421">
        <v>1</v>
      </c>
    </row>
    <row r="422" spans="1:159" x14ac:dyDescent="0.25">
      <c r="A422" t="s">
        <v>40</v>
      </c>
      <c r="B422" t="s">
        <v>8</v>
      </c>
      <c r="C422" t="s">
        <v>82</v>
      </c>
      <c r="D422" s="3">
        <v>45566</v>
      </c>
      <c r="F422" s="25"/>
      <c r="G422" s="25"/>
      <c r="H422" s="25"/>
      <c r="FB422">
        <v>0</v>
      </c>
      <c r="FC422">
        <v>1</v>
      </c>
    </row>
    <row r="423" spans="1:159" x14ac:dyDescent="0.25">
      <c r="A423" t="s">
        <v>40</v>
      </c>
      <c r="B423" t="s">
        <v>8</v>
      </c>
      <c r="C423" t="s">
        <v>82</v>
      </c>
      <c r="D423" s="3">
        <v>45567</v>
      </c>
      <c r="F423" s="25"/>
      <c r="G423" s="25"/>
      <c r="H423" s="25"/>
      <c r="FB423">
        <v>0</v>
      </c>
      <c r="FC423">
        <v>1</v>
      </c>
    </row>
    <row r="424" spans="1:159" x14ac:dyDescent="0.25">
      <c r="A424" t="s">
        <v>40</v>
      </c>
      <c r="B424" t="s">
        <v>8</v>
      </c>
      <c r="C424" t="s">
        <v>82</v>
      </c>
      <c r="D424" s="3">
        <v>45568</v>
      </c>
      <c r="F424" s="25"/>
      <c r="G424" s="25"/>
      <c r="H424" s="25"/>
      <c r="FB424">
        <v>0</v>
      </c>
      <c r="FC424">
        <v>1</v>
      </c>
    </row>
    <row r="425" spans="1:159" x14ac:dyDescent="0.25">
      <c r="A425" t="s">
        <v>40</v>
      </c>
      <c r="B425" t="s">
        <v>8</v>
      </c>
      <c r="C425" t="s">
        <v>82</v>
      </c>
      <c r="D425" s="3">
        <v>45570</v>
      </c>
      <c r="F425" s="25"/>
      <c r="G425" s="25"/>
      <c r="H425" s="25"/>
      <c r="FB425">
        <v>0</v>
      </c>
      <c r="FC425">
        <v>1</v>
      </c>
    </row>
    <row r="426" spans="1:159" x14ac:dyDescent="0.25">
      <c r="A426" t="s">
        <v>40</v>
      </c>
      <c r="B426" t="s">
        <v>8</v>
      </c>
      <c r="C426" t="s">
        <v>82</v>
      </c>
      <c r="D426" s="3">
        <v>45571</v>
      </c>
      <c r="F426" s="25"/>
      <c r="G426" s="25"/>
      <c r="H426" s="25"/>
      <c r="FB426">
        <v>0</v>
      </c>
      <c r="FC426">
        <v>1</v>
      </c>
    </row>
    <row r="427" spans="1:159" x14ac:dyDescent="0.25">
      <c r="A427" t="s">
        <v>40</v>
      </c>
      <c r="B427" t="s">
        <v>8</v>
      </c>
      <c r="C427" t="s">
        <v>87</v>
      </c>
      <c r="D427" s="3">
        <v>45475</v>
      </c>
      <c r="F427" s="25"/>
      <c r="G427" s="25"/>
      <c r="H427" s="25"/>
      <c r="FB427">
        <v>0</v>
      </c>
      <c r="FC427">
        <v>1</v>
      </c>
    </row>
    <row r="428" spans="1:159" x14ac:dyDescent="0.25">
      <c r="A428" t="s">
        <v>40</v>
      </c>
      <c r="B428" t="s">
        <v>8</v>
      </c>
      <c r="C428" t="s">
        <v>87</v>
      </c>
      <c r="D428" s="3">
        <v>45476</v>
      </c>
      <c r="F428" s="25"/>
      <c r="G428" s="25"/>
      <c r="H428" s="25"/>
      <c r="FB428">
        <v>0</v>
      </c>
      <c r="FC428">
        <v>1</v>
      </c>
    </row>
    <row r="429" spans="1:159" x14ac:dyDescent="0.25">
      <c r="A429" t="s">
        <v>40</v>
      </c>
      <c r="B429" t="s">
        <v>8</v>
      </c>
      <c r="C429" t="s">
        <v>87</v>
      </c>
      <c r="D429" s="3">
        <v>45478</v>
      </c>
      <c r="F429" s="25"/>
      <c r="G429" s="25"/>
      <c r="H429" s="25"/>
      <c r="FB429">
        <v>0</v>
      </c>
      <c r="FC429">
        <v>1</v>
      </c>
    </row>
    <row r="430" spans="1:159" x14ac:dyDescent="0.25">
      <c r="A430" t="s">
        <v>40</v>
      </c>
      <c r="B430" t="s">
        <v>8</v>
      </c>
      <c r="C430" t="s">
        <v>87</v>
      </c>
      <c r="D430" s="3">
        <v>45479</v>
      </c>
      <c r="F430" s="25"/>
      <c r="G430" s="25"/>
      <c r="H430" s="25"/>
      <c r="FB430">
        <v>0</v>
      </c>
      <c r="FC430">
        <v>1</v>
      </c>
    </row>
    <row r="431" spans="1:159" x14ac:dyDescent="0.25">
      <c r="A431" t="s">
        <v>40</v>
      </c>
      <c r="B431" t="s">
        <v>8</v>
      </c>
      <c r="C431" t="s">
        <v>87</v>
      </c>
      <c r="D431" s="3">
        <v>45484</v>
      </c>
      <c r="F431" s="25"/>
      <c r="G431" s="25"/>
      <c r="H431" s="25"/>
      <c r="FB431">
        <v>0</v>
      </c>
      <c r="FC431">
        <v>1</v>
      </c>
    </row>
    <row r="432" spans="1:159" x14ac:dyDescent="0.25">
      <c r="A432" t="s">
        <v>40</v>
      </c>
      <c r="B432" t="s">
        <v>8</v>
      </c>
      <c r="C432" t="s">
        <v>87</v>
      </c>
      <c r="D432" s="3">
        <v>45485</v>
      </c>
      <c r="F432" s="25"/>
      <c r="G432" s="25"/>
      <c r="H432" s="25"/>
      <c r="FB432">
        <v>0</v>
      </c>
      <c r="FC432">
        <v>1</v>
      </c>
    </row>
    <row r="433" spans="1:159" x14ac:dyDescent="0.25">
      <c r="A433" t="s">
        <v>40</v>
      </c>
      <c r="B433" t="s">
        <v>8</v>
      </c>
      <c r="C433" t="s">
        <v>87</v>
      </c>
      <c r="D433" s="3">
        <v>45496</v>
      </c>
      <c r="F433" s="25"/>
      <c r="G433" s="25"/>
      <c r="H433" s="25"/>
      <c r="FB433">
        <v>0</v>
      </c>
      <c r="FC433">
        <v>1</v>
      </c>
    </row>
    <row r="434" spans="1:159" x14ac:dyDescent="0.25">
      <c r="A434" t="s">
        <v>40</v>
      </c>
      <c r="B434" t="s">
        <v>8</v>
      </c>
      <c r="C434" t="s">
        <v>87</v>
      </c>
      <c r="D434" s="3">
        <v>45539</v>
      </c>
      <c r="F434" s="25"/>
      <c r="G434" s="25"/>
      <c r="H434" s="25"/>
      <c r="FB434">
        <v>0</v>
      </c>
      <c r="FC434">
        <v>1</v>
      </c>
    </row>
    <row r="435" spans="1:159" x14ac:dyDescent="0.25">
      <c r="A435" t="s">
        <v>40</v>
      </c>
      <c r="B435" t="s">
        <v>8</v>
      </c>
      <c r="C435" t="s">
        <v>87</v>
      </c>
      <c r="D435" s="3">
        <v>45540</v>
      </c>
      <c r="F435" s="25"/>
      <c r="G435" s="25"/>
      <c r="H435" s="25"/>
      <c r="FB435">
        <v>0</v>
      </c>
      <c r="FC435">
        <v>1</v>
      </c>
    </row>
    <row r="436" spans="1:159" x14ac:dyDescent="0.25">
      <c r="A436" t="s">
        <v>40</v>
      </c>
      <c r="B436" t="s">
        <v>8</v>
      </c>
      <c r="C436" t="s">
        <v>87</v>
      </c>
      <c r="D436" s="3">
        <v>45541</v>
      </c>
      <c r="F436" s="25"/>
      <c r="G436" s="25"/>
      <c r="H436" s="25"/>
      <c r="FB436">
        <v>0</v>
      </c>
      <c r="FC436">
        <v>1</v>
      </c>
    </row>
    <row r="437" spans="1:159" x14ac:dyDescent="0.25">
      <c r="A437" t="s">
        <v>40</v>
      </c>
      <c r="B437" t="s">
        <v>8</v>
      </c>
      <c r="C437" t="s">
        <v>87</v>
      </c>
      <c r="D437" s="3">
        <v>45558</v>
      </c>
      <c r="F437" s="25"/>
      <c r="G437" s="25"/>
      <c r="H437" s="25"/>
      <c r="FB437">
        <v>0</v>
      </c>
      <c r="FC437">
        <v>1</v>
      </c>
    </row>
    <row r="438" spans="1:159" x14ac:dyDescent="0.25">
      <c r="A438" t="s">
        <v>40</v>
      </c>
      <c r="B438" t="s">
        <v>8</v>
      </c>
      <c r="C438" t="s">
        <v>87</v>
      </c>
      <c r="D438" s="3">
        <v>45559</v>
      </c>
      <c r="F438" s="25"/>
      <c r="G438" s="25"/>
      <c r="H438" s="25"/>
      <c r="FB438">
        <v>0</v>
      </c>
      <c r="FC438">
        <v>1</v>
      </c>
    </row>
    <row r="439" spans="1:159" x14ac:dyDescent="0.25">
      <c r="A439" t="s">
        <v>40</v>
      </c>
      <c r="B439" t="s">
        <v>8</v>
      </c>
      <c r="C439" t="s">
        <v>87</v>
      </c>
      <c r="D439" s="3">
        <v>45566</v>
      </c>
      <c r="F439" s="25"/>
      <c r="G439" s="25"/>
      <c r="H439" s="25"/>
      <c r="FB439">
        <v>0</v>
      </c>
      <c r="FC439">
        <v>1</v>
      </c>
    </row>
    <row r="440" spans="1:159" x14ac:dyDescent="0.25">
      <c r="A440" t="s">
        <v>40</v>
      </c>
      <c r="B440" t="s">
        <v>8</v>
      </c>
      <c r="C440" t="s">
        <v>87</v>
      </c>
      <c r="D440" s="3">
        <v>45567</v>
      </c>
      <c r="F440" s="25"/>
      <c r="G440" s="25"/>
      <c r="H440" s="25"/>
      <c r="FB440">
        <v>0</v>
      </c>
      <c r="FC440">
        <v>1</v>
      </c>
    </row>
    <row r="441" spans="1:159" x14ac:dyDescent="0.25">
      <c r="A441" t="s">
        <v>40</v>
      </c>
      <c r="B441" t="s">
        <v>8</v>
      </c>
      <c r="C441" t="s">
        <v>87</v>
      </c>
      <c r="D441" s="3">
        <v>45568</v>
      </c>
      <c r="F441" s="25"/>
      <c r="G441" s="25"/>
      <c r="H441" s="25"/>
      <c r="FB441">
        <v>0</v>
      </c>
      <c r="FC441">
        <v>1</v>
      </c>
    </row>
    <row r="442" spans="1:159" x14ac:dyDescent="0.25">
      <c r="A442" t="s">
        <v>40</v>
      </c>
      <c r="B442" t="s">
        <v>8</v>
      </c>
      <c r="C442" t="s">
        <v>87</v>
      </c>
      <c r="D442" s="3">
        <v>45570</v>
      </c>
      <c r="F442" s="25"/>
      <c r="G442" s="25"/>
      <c r="H442" s="25"/>
      <c r="FB442">
        <v>0</v>
      </c>
      <c r="FC442">
        <v>1</v>
      </c>
    </row>
    <row r="443" spans="1:159" x14ac:dyDescent="0.25">
      <c r="A443" t="s">
        <v>40</v>
      </c>
      <c r="B443" t="s">
        <v>8</v>
      </c>
      <c r="C443" t="s">
        <v>87</v>
      </c>
      <c r="D443" s="3">
        <v>45571</v>
      </c>
      <c r="F443" s="25"/>
      <c r="G443" s="25"/>
      <c r="H443" s="25"/>
      <c r="FB443">
        <v>0</v>
      </c>
      <c r="FC443">
        <v>1</v>
      </c>
    </row>
    <row r="444" spans="1:159" x14ac:dyDescent="0.25">
      <c r="A444" t="s">
        <v>40</v>
      </c>
      <c r="B444" t="s">
        <v>8</v>
      </c>
      <c r="C444" t="s">
        <v>85</v>
      </c>
      <c r="D444" s="3">
        <v>45475</v>
      </c>
      <c r="F444" s="25"/>
      <c r="G444" s="25"/>
      <c r="H444" s="25"/>
      <c r="FB444">
        <v>0</v>
      </c>
      <c r="FC444">
        <v>1</v>
      </c>
    </row>
    <row r="445" spans="1:159" x14ac:dyDescent="0.25">
      <c r="A445" t="s">
        <v>40</v>
      </c>
      <c r="B445" t="s">
        <v>8</v>
      </c>
      <c r="C445" t="s">
        <v>85</v>
      </c>
      <c r="D445" s="3">
        <v>45476</v>
      </c>
      <c r="F445" s="25"/>
      <c r="G445" s="25"/>
      <c r="H445" s="25"/>
      <c r="FB445">
        <v>0</v>
      </c>
      <c r="FC445">
        <v>1</v>
      </c>
    </row>
    <row r="446" spans="1:159" x14ac:dyDescent="0.25">
      <c r="A446" t="s">
        <v>40</v>
      </c>
      <c r="B446" t="s">
        <v>8</v>
      </c>
      <c r="C446" t="s">
        <v>85</v>
      </c>
      <c r="D446" s="3">
        <v>45478</v>
      </c>
      <c r="F446" s="25"/>
      <c r="G446" s="25"/>
      <c r="H446" s="25"/>
      <c r="FB446">
        <v>0</v>
      </c>
      <c r="FC446">
        <v>1</v>
      </c>
    </row>
    <row r="447" spans="1:159" x14ac:dyDescent="0.25">
      <c r="A447" t="s">
        <v>40</v>
      </c>
      <c r="B447" t="s">
        <v>8</v>
      </c>
      <c r="C447" t="s">
        <v>85</v>
      </c>
      <c r="D447" s="3">
        <v>45479</v>
      </c>
      <c r="F447" s="25"/>
      <c r="G447" s="25"/>
      <c r="H447" s="25"/>
      <c r="FB447">
        <v>0</v>
      </c>
      <c r="FC447">
        <v>1</v>
      </c>
    </row>
    <row r="448" spans="1:159" x14ac:dyDescent="0.25">
      <c r="A448" t="s">
        <v>40</v>
      </c>
      <c r="B448" t="s">
        <v>8</v>
      </c>
      <c r="C448" t="s">
        <v>85</v>
      </c>
      <c r="D448" s="3">
        <v>45484</v>
      </c>
      <c r="F448" s="25"/>
      <c r="G448" s="25"/>
      <c r="H448" s="25"/>
      <c r="FB448">
        <v>0</v>
      </c>
      <c r="FC448">
        <v>1</v>
      </c>
    </row>
    <row r="449" spans="1:159" x14ac:dyDescent="0.25">
      <c r="A449" t="s">
        <v>40</v>
      </c>
      <c r="B449" t="s">
        <v>8</v>
      </c>
      <c r="C449" t="s">
        <v>85</v>
      </c>
      <c r="D449" s="3">
        <v>45485</v>
      </c>
      <c r="F449" s="25"/>
      <c r="G449" s="25"/>
      <c r="H449" s="25"/>
      <c r="FB449">
        <v>0</v>
      </c>
      <c r="FC449">
        <v>1</v>
      </c>
    </row>
    <row r="450" spans="1:159" x14ac:dyDescent="0.25">
      <c r="A450" t="s">
        <v>40</v>
      </c>
      <c r="B450" t="s">
        <v>8</v>
      </c>
      <c r="C450" t="s">
        <v>85</v>
      </c>
      <c r="D450" s="3">
        <v>45496</v>
      </c>
      <c r="F450" s="25"/>
      <c r="G450" s="25"/>
      <c r="H450" s="25"/>
      <c r="FB450">
        <v>0</v>
      </c>
      <c r="FC450">
        <v>1</v>
      </c>
    </row>
    <row r="451" spans="1:159" x14ac:dyDescent="0.25">
      <c r="A451" t="s">
        <v>40</v>
      </c>
      <c r="B451" t="s">
        <v>8</v>
      </c>
      <c r="C451" t="s">
        <v>85</v>
      </c>
      <c r="D451" s="3">
        <v>45539</v>
      </c>
      <c r="F451" s="25"/>
      <c r="G451" s="25"/>
      <c r="H451" s="25"/>
      <c r="FB451">
        <v>0</v>
      </c>
      <c r="FC451">
        <v>1</v>
      </c>
    </row>
    <row r="452" spans="1:159" x14ac:dyDescent="0.25">
      <c r="A452" t="s">
        <v>40</v>
      </c>
      <c r="B452" t="s">
        <v>8</v>
      </c>
      <c r="C452" t="s">
        <v>85</v>
      </c>
      <c r="D452" s="3">
        <v>45540</v>
      </c>
      <c r="F452" s="25"/>
      <c r="G452" s="25"/>
      <c r="H452" s="25"/>
      <c r="FB452">
        <v>0</v>
      </c>
      <c r="FC452">
        <v>1</v>
      </c>
    </row>
    <row r="453" spans="1:159" x14ac:dyDescent="0.25">
      <c r="A453" t="s">
        <v>40</v>
      </c>
      <c r="B453" t="s">
        <v>8</v>
      </c>
      <c r="C453" t="s">
        <v>85</v>
      </c>
      <c r="D453" s="3">
        <v>45541</v>
      </c>
      <c r="F453" s="25"/>
      <c r="G453" s="25"/>
      <c r="H453" s="25"/>
      <c r="FB453">
        <v>0</v>
      </c>
      <c r="FC453">
        <v>1</v>
      </c>
    </row>
    <row r="454" spans="1:159" x14ac:dyDescent="0.25">
      <c r="A454" t="s">
        <v>40</v>
      </c>
      <c r="B454" t="s">
        <v>8</v>
      </c>
      <c r="C454" t="s">
        <v>85</v>
      </c>
      <c r="D454" s="3">
        <v>45558</v>
      </c>
      <c r="F454" s="25"/>
      <c r="G454" s="25"/>
      <c r="H454" s="25"/>
      <c r="FB454">
        <v>0</v>
      </c>
      <c r="FC454">
        <v>1</v>
      </c>
    </row>
    <row r="455" spans="1:159" x14ac:dyDescent="0.25">
      <c r="A455" t="s">
        <v>40</v>
      </c>
      <c r="B455" t="s">
        <v>8</v>
      </c>
      <c r="C455" t="s">
        <v>85</v>
      </c>
      <c r="D455" s="3">
        <v>45559</v>
      </c>
      <c r="F455" s="25"/>
      <c r="G455" s="25"/>
      <c r="H455" s="25"/>
      <c r="FB455">
        <v>0</v>
      </c>
      <c r="FC455">
        <v>1</v>
      </c>
    </row>
    <row r="456" spans="1:159" x14ac:dyDescent="0.25">
      <c r="A456" t="s">
        <v>40</v>
      </c>
      <c r="B456" t="s">
        <v>8</v>
      </c>
      <c r="C456" t="s">
        <v>85</v>
      </c>
      <c r="D456" s="3">
        <v>45566</v>
      </c>
      <c r="F456" s="25"/>
      <c r="G456" s="25"/>
      <c r="H456" s="25"/>
      <c r="FB456">
        <v>0</v>
      </c>
      <c r="FC456">
        <v>1</v>
      </c>
    </row>
    <row r="457" spans="1:159" x14ac:dyDescent="0.25">
      <c r="A457" t="s">
        <v>40</v>
      </c>
      <c r="B457" t="s">
        <v>8</v>
      </c>
      <c r="C457" t="s">
        <v>85</v>
      </c>
      <c r="D457" s="3">
        <v>45567</v>
      </c>
      <c r="F457" s="25"/>
      <c r="G457" s="25"/>
      <c r="H457" s="25"/>
      <c r="FB457">
        <v>0</v>
      </c>
      <c r="FC457">
        <v>1</v>
      </c>
    </row>
    <row r="458" spans="1:159" x14ac:dyDescent="0.25">
      <c r="A458" t="s">
        <v>40</v>
      </c>
      <c r="B458" t="s">
        <v>8</v>
      </c>
      <c r="C458" t="s">
        <v>85</v>
      </c>
      <c r="D458" s="3">
        <v>45568</v>
      </c>
      <c r="F458" s="25"/>
      <c r="G458" s="25"/>
      <c r="H458" s="25"/>
      <c r="FB458">
        <v>0</v>
      </c>
      <c r="FC458">
        <v>1</v>
      </c>
    </row>
    <row r="459" spans="1:159" x14ac:dyDescent="0.25">
      <c r="A459" t="s">
        <v>40</v>
      </c>
      <c r="B459" t="s">
        <v>8</v>
      </c>
      <c r="C459" t="s">
        <v>85</v>
      </c>
      <c r="D459" s="3">
        <v>45570</v>
      </c>
      <c r="F459" s="25"/>
      <c r="G459" s="25"/>
      <c r="H459" s="25"/>
      <c r="FB459">
        <v>0</v>
      </c>
      <c r="FC459">
        <v>1</v>
      </c>
    </row>
    <row r="460" spans="1:159" x14ac:dyDescent="0.25">
      <c r="A460" t="s">
        <v>40</v>
      </c>
      <c r="B460" t="s">
        <v>8</v>
      </c>
      <c r="C460" t="s">
        <v>85</v>
      </c>
      <c r="D460" s="3">
        <v>45571</v>
      </c>
      <c r="F460" s="25"/>
      <c r="G460" s="25"/>
      <c r="H460" s="25"/>
      <c r="FB460">
        <v>0</v>
      </c>
      <c r="FC460">
        <v>1</v>
      </c>
    </row>
    <row r="461" spans="1:159" x14ac:dyDescent="0.25">
      <c r="A461" t="s">
        <v>40</v>
      </c>
      <c r="B461" t="s">
        <v>8</v>
      </c>
      <c r="C461" t="s">
        <v>86</v>
      </c>
      <c r="D461" s="3">
        <v>45475</v>
      </c>
      <c r="F461" s="25"/>
      <c r="G461" s="25"/>
      <c r="H461" s="25"/>
      <c r="FB461">
        <v>0</v>
      </c>
      <c r="FC461">
        <v>1</v>
      </c>
    </row>
    <row r="462" spans="1:159" x14ac:dyDescent="0.25">
      <c r="A462" t="s">
        <v>40</v>
      </c>
      <c r="B462" t="s">
        <v>8</v>
      </c>
      <c r="C462" t="s">
        <v>86</v>
      </c>
      <c r="D462" s="3">
        <v>45476</v>
      </c>
      <c r="F462" s="25"/>
      <c r="G462" s="25"/>
      <c r="H462" s="25"/>
      <c r="FB462">
        <v>0</v>
      </c>
      <c r="FC462">
        <v>1</v>
      </c>
    </row>
    <row r="463" spans="1:159" x14ac:dyDescent="0.25">
      <c r="A463" t="s">
        <v>40</v>
      </c>
      <c r="B463" t="s">
        <v>8</v>
      </c>
      <c r="C463" t="s">
        <v>86</v>
      </c>
      <c r="D463" s="3">
        <v>45478</v>
      </c>
      <c r="F463" s="25"/>
      <c r="G463" s="25"/>
      <c r="H463" s="25"/>
      <c r="FB463">
        <v>0</v>
      </c>
      <c r="FC463">
        <v>1</v>
      </c>
    </row>
    <row r="464" spans="1:159" x14ac:dyDescent="0.25">
      <c r="A464" t="s">
        <v>40</v>
      </c>
      <c r="B464" t="s">
        <v>8</v>
      </c>
      <c r="C464" t="s">
        <v>86</v>
      </c>
      <c r="D464" s="3">
        <v>45479</v>
      </c>
      <c r="F464" s="25"/>
      <c r="G464" s="25"/>
      <c r="H464" s="25"/>
      <c r="FB464">
        <v>0</v>
      </c>
      <c r="FC464">
        <v>1</v>
      </c>
    </row>
    <row r="465" spans="1:159" x14ac:dyDescent="0.25">
      <c r="A465" t="s">
        <v>40</v>
      </c>
      <c r="B465" t="s">
        <v>8</v>
      </c>
      <c r="C465" t="s">
        <v>86</v>
      </c>
      <c r="D465" s="3">
        <v>45484</v>
      </c>
      <c r="F465" s="25"/>
      <c r="G465" s="25"/>
      <c r="H465" s="25"/>
      <c r="FB465">
        <v>0</v>
      </c>
      <c r="FC465">
        <v>1</v>
      </c>
    </row>
    <row r="466" spans="1:159" x14ac:dyDescent="0.25">
      <c r="A466" t="s">
        <v>40</v>
      </c>
      <c r="B466" t="s">
        <v>8</v>
      </c>
      <c r="C466" t="s">
        <v>86</v>
      </c>
      <c r="D466" s="3">
        <v>45485</v>
      </c>
      <c r="F466" s="25"/>
      <c r="G466" s="25"/>
      <c r="H466" s="25"/>
      <c r="FB466">
        <v>0</v>
      </c>
      <c r="FC466">
        <v>1</v>
      </c>
    </row>
    <row r="467" spans="1:159" x14ac:dyDescent="0.25">
      <c r="A467" t="s">
        <v>40</v>
      </c>
      <c r="B467" t="s">
        <v>8</v>
      </c>
      <c r="C467" t="s">
        <v>86</v>
      </c>
      <c r="D467" s="3">
        <v>45496</v>
      </c>
      <c r="F467" s="25"/>
      <c r="G467" s="25"/>
      <c r="H467" s="25"/>
      <c r="FB467">
        <v>0</v>
      </c>
      <c r="FC467">
        <v>1</v>
      </c>
    </row>
    <row r="468" spans="1:159" x14ac:dyDescent="0.25">
      <c r="A468" t="s">
        <v>40</v>
      </c>
      <c r="B468" t="s">
        <v>8</v>
      </c>
      <c r="C468" t="s">
        <v>86</v>
      </c>
      <c r="D468" s="3">
        <v>45539</v>
      </c>
      <c r="F468" s="25"/>
      <c r="G468" s="25"/>
      <c r="H468" s="25"/>
      <c r="FB468">
        <v>0</v>
      </c>
      <c r="FC468">
        <v>1</v>
      </c>
    </row>
    <row r="469" spans="1:159" x14ac:dyDescent="0.25">
      <c r="A469" t="s">
        <v>40</v>
      </c>
      <c r="B469" t="s">
        <v>8</v>
      </c>
      <c r="C469" t="s">
        <v>86</v>
      </c>
      <c r="D469" s="3">
        <v>45540</v>
      </c>
      <c r="F469" s="25"/>
      <c r="G469" s="25"/>
      <c r="H469" s="25"/>
      <c r="FB469">
        <v>0</v>
      </c>
      <c r="FC469">
        <v>1</v>
      </c>
    </row>
    <row r="470" spans="1:159" x14ac:dyDescent="0.25">
      <c r="A470" t="s">
        <v>40</v>
      </c>
      <c r="B470" t="s">
        <v>8</v>
      </c>
      <c r="C470" t="s">
        <v>86</v>
      </c>
      <c r="D470" s="3">
        <v>45541</v>
      </c>
      <c r="F470" s="25"/>
      <c r="G470" s="25"/>
      <c r="H470" s="25"/>
      <c r="FB470">
        <v>0</v>
      </c>
      <c r="FC470">
        <v>1</v>
      </c>
    </row>
    <row r="471" spans="1:159" x14ac:dyDescent="0.25">
      <c r="A471" t="s">
        <v>40</v>
      </c>
      <c r="B471" t="s">
        <v>8</v>
      </c>
      <c r="C471" t="s">
        <v>86</v>
      </c>
      <c r="D471" s="3">
        <v>45558</v>
      </c>
      <c r="F471" s="25"/>
      <c r="G471" s="25"/>
      <c r="H471" s="25"/>
      <c r="FB471">
        <v>0</v>
      </c>
      <c r="FC471">
        <v>1</v>
      </c>
    </row>
    <row r="472" spans="1:159" x14ac:dyDescent="0.25">
      <c r="A472" t="s">
        <v>40</v>
      </c>
      <c r="B472" t="s">
        <v>8</v>
      </c>
      <c r="C472" t="s">
        <v>86</v>
      </c>
      <c r="D472" s="3">
        <v>45559</v>
      </c>
      <c r="F472" s="25"/>
      <c r="G472" s="25"/>
      <c r="H472" s="25"/>
      <c r="FB472">
        <v>0</v>
      </c>
      <c r="FC472">
        <v>1</v>
      </c>
    </row>
    <row r="473" spans="1:159" x14ac:dyDescent="0.25">
      <c r="A473" t="s">
        <v>40</v>
      </c>
      <c r="B473" t="s">
        <v>8</v>
      </c>
      <c r="C473" t="s">
        <v>86</v>
      </c>
      <c r="D473" s="3">
        <v>45566</v>
      </c>
      <c r="F473" s="25"/>
      <c r="G473" s="25"/>
      <c r="H473" s="25"/>
      <c r="FB473">
        <v>0</v>
      </c>
      <c r="FC473">
        <v>1</v>
      </c>
    </row>
    <row r="474" spans="1:159" x14ac:dyDescent="0.25">
      <c r="A474" t="s">
        <v>40</v>
      </c>
      <c r="B474" t="s">
        <v>8</v>
      </c>
      <c r="C474" t="s">
        <v>86</v>
      </c>
      <c r="D474" s="3">
        <v>45567</v>
      </c>
      <c r="F474" s="25"/>
      <c r="G474" s="25"/>
      <c r="H474" s="25"/>
      <c r="FB474">
        <v>0</v>
      </c>
      <c r="FC474">
        <v>1</v>
      </c>
    </row>
    <row r="475" spans="1:159" x14ac:dyDescent="0.25">
      <c r="A475" t="s">
        <v>40</v>
      </c>
      <c r="B475" t="s">
        <v>8</v>
      </c>
      <c r="C475" t="s">
        <v>86</v>
      </c>
      <c r="D475" s="3">
        <v>45568</v>
      </c>
      <c r="F475" s="25"/>
      <c r="G475" s="25"/>
      <c r="H475" s="25"/>
      <c r="FB475">
        <v>0</v>
      </c>
      <c r="FC475">
        <v>1</v>
      </c>
    </row>
    <row r="476" spans="1:159" x14ac:dyDescent="0.25">
      <c r="A476" t="s">
        <v>40</v>
      </c>
      <c r="B476" t="s">
        <v>8</v>
      </c>
      <c r="C476" t="s">
        <v>86</v>
      </c>
      <c r="D476" s="3">
        <v>45570</v>
      </c>
      <c r="F476" s="25"/>
      <c r="G476" s="25"/>
      <c r="H476" s="25"/>
      <c r="FB476">
        <v>0</v>
      </c>
      <c r="FC476">
        <v>1</v>
      </c>
    </row>
    <row r="477" spans="1:159" x14ac:dyDescent="0.25">
      <c r="A477" t="s">
        <v>40</v>
      </c>
      <c r="B477" t="s">
        <v>8</v>
      </c>
      <c r="C477" t="s">
        <v>86</v>
      </c>
      <c r="D477" s="3">
        <v>45571</v>
      </c>
      <c r="F477" s="25"/>
      <c r="G477" s="25"/>
      <c r="H477" s="25"/>
      <c r="FB477">
        <v>0</v>
      </c>
      <c r="FC477">
        <v>1</v>
      </c>
    </row>
    <row r="478" spans="1:159" x14ac:dyDescent="0.25">
      <c r="A478" t="s">
        <v>40</v>
      </c>
      <c r="B478" t="s">
        <v>8</v>
      </c>
      <c r="C478" t="s">
        <v>76</v>
      </c>
      <c r="D478" s="3">
        <v>45475</v>
      </c>
      <c r="F478" s="25"/>
      <c r="G478" s="25"/>
      <c r="H478" s="25"/>
      <c r="FB478">
        <v>0</v>
      </c>
      <c r="FC478">
        <v>1</v>
      </c>
    </row>
    <row r="479" spans="1:159" x14ac:dyDescent="0.25">
      <c r="A479" t="s">
        <v>40</v>
      </c>
      <c r="B479" t="s">
        <v>8</v>
      </c>
      <c r="C479" t="s">
        <v>76</v>
      </c>
      <c r="D479" s="3">
        <v>45476</v>
      </c>
      <c r="F479" s="25"/>
      <c r="G479" s="25"/>
      <c r="H479" s="25"/>
      <c r="FB479">
        <v>0</v>
      </c>
      <c r="FC479">
        <v>1</v>
      </c>
    </row>
    <row r="480" spans="1:159" x14ac:dyDescent="0.25">
      <c r="A480" t="s">
        <v>40</v>
      </c>
      <c r="B480" t="s">
        <v>8</v>
      </c>
      <c r="C480" t="s">
        <v>76</v>
      </c>
      <c r="D480" s="3">
        <v>45478</v>
      </c>
      <c r="F480" s="25"/>
      <c r="G480" s="25"/>
      <c r="H480" s="25"/>
      <c r="FB480">
        <v>0</v>
      </c>
      <c r="FC480">
        <v>1</v>
      </c>
    </row>
    <row r="481" spans="1:159" x14ac:dyDescent="0.25">
      <c r="A481" t="s">
        <v>40</v>
      </c>
      <c r="B481" t="s">
        <v>8</v>
      </c>
      <c r="C481" t="s">
        <v>76</v>
      </c>
      <c r="D481" s="3">
        <v>45479</v>
      </c>
      <c r="F481" s="25"/>
      <c r="G481" s="25"/>
      <c r="H481" s="25"/>
      <c r="FB481">
        <v>0</v>
      </c>
      <c r="FC481">
        <v>1</v>
      </c>
    </row>
    <row r="482" spans="1:159" x14ac:dyDescent="0.25">
      <c r="A482" t="s">
        <v>40</v>
      </c>
      <c r="B482" t="s">
        <v>8</v>
      </c>
      <c r="C482" t="s">
        <v>76</v>
      </c>
      <c r="D482" s="3">
        <v>45484</v>
      </c>
      <c r="F482" s="25"/>
      <c r="G482" s="25"/>
      <c r="H482" s="25"/>
      <c r="FB482">
        <v>0</v>
      </c>
      <c r="FC482">
        <v>1</v>
      </c>
    </row>
    <row r="483" spans="1:159" x14ac:dyDescent="0.25">
      <c r="A483" t="s">
        <v>40</v>
      </c>
      <c r="B483" t="s">
        <v>8</v>
      </c>
      <c r="C483" t="s">
        <v>76</v>
      </c>
      <c r="D483" s="3">
        <v>45485</v>
      </c>
      <c r="F483" s="25"/>
      <c r="G483" s="25"/>
      <c r="H483" s="25"/>
      <c r="FB483">
        <v>0</v>
      </c>
      <c r="FC483">
        <v>1</v>
      </c>
    </row>
    <row r="484" spans="1:159" x14ac:dyDescent="0.25">
      <c r="A484" t="s">
        <v>40</v>
      </c>
      <c r="B484" t="s">
        <v>8</v>
      </c>
      <c r="C484" t="s">
        <v>76</v>
      </c>
      <c r="D484" s="3">
        <v>45496</v>
      </c>
      <c r="F484" s="25"/>
      <c r="G484" s="25"/>
      <c r="H484" s="25"/>
      <c r="FB484">
        <v>0</v>
      </c>
      <c r="FC484">
        <v>1</v>
      </c>
    </row>
    <row r="485" spans="1:159" x14ac:dyDescent="0.25">
      <c r="A485" t="s">
        <v>40</v>
      </c>
      <c r="B485" t="s">
        <v>8</v>
      </c>
      <c r="C485" t="s">
        <v>76</v>
      </c>
      <c r="D485" s="3">
        <v>45539</v>
      </c>
      <c r="F485" s="25"/>
      <c r="G485" s="25"/>
      <c r="H485" s="25"/>
      <c r="FB485">
        <v>0</v>
      </c>
      <c r="FC485">
        <v>1</v>
      </c>
    </row>
    <row r="486" spans="1:159" x14ac:dyDescent="0.25">
      <c r="A486" t="s">
        <v>40</v>
      </c>
      <c r="B486" t="s">
        <v>8</v>
      </c>
      <c r="C486" t="s">
        <v>76</v>
      </c>
      <c r="D486" s="3">
        <v>45540</v>
      </c>
      <c r="F486" s="25"/>
      <c r="G486" s="25"/>
      <c r="H486" s="25"/>
      <c r="FB486">
        <v>0</v>
      </c>
      <c r="FC486">
        <v>1</v>
      </c>
    </row>
    <row r="487" spans="1:159" x14ac:dyDescent="0.25">
      <c r="A487" t="s">
        <v>40</v>
      </c>
      <c r="B487" t="s">
        <v>8</v>
      </c>
      <c r="C487" t="s">
        <v>76</v>
      </c>
      <c r="D487" s="3">
        <v>45541</v>
      </c>
      <c r="F487" s="25"/>
      <c r="G487" s="25"/>
      <c r="H487" s="25"/>
      <c r="FB487">
        <v>0</v>
      </c>
      <c r="FC487">
        <v>1</v>
      </c>
    </row>
    <row r="488" spans="1:159" x14ac:dyDescent="0.25">
      <c r="A488" t="s">
        <v>40</v>
      </c>
      <c r="B488" t="s">
        <v>8</v>
      </c>
      <c r="C488" t="s">
        <v>76</v>
      </c>
      <c r="D488" s="3">
        <v>45558</v>
      </c>
      <c r="F488" s="25"/>
      <c r="G488" s="25"/>
      <c r="H488" s="25"/>
      <c r="FB488">
        <v>0</v>
      </c>
      <c r="FC488">
        <v>1</v>
      </c>
    </row>
    <row r="489" spans="1:159" x14ac:dyDescent="0.25">
      <c r="A489" t="s">
        <v>40</v>
      </c>
      <c r="B489" t="s">
        <v>8</v>
      </c>
      <c r="C489" t="s">
        <v>76</v>
      </c>
      <c r="D489" s="3">
        <v>45559</v>
      </c>
      <c r="F489" s="25"/>
      <c r="G489" s="25"/>
      <c r="H489" s="25"/>
      <c r="FB489">
        <v>0</v>
      </c>
      <c r="FC489">
        <v>1</v>
      </c>
    </row>
    <row r="490" spans="1:159" x14ac:dyDescent="0.25">
      <c r="A490" t="s">
        <v>40</v>
      </c>
      <c r="B490" t="s">
        <v>8</v>
      </c>
      <c r="C490" t="s">
        <v>76</v>
      </c>
      <c r="D490" s="3">
        <v>45566</v>
      </c>
      <c r="F490" s="25"/>
      <c r="G490" s="25"/>
      <c r="H490" s="25"/>
      <c r="FB490">
        <v>0</v>
      </c>
      <c r="FC490">
        <v>1</v>
      </c>
    </row>
    <row r="491" spans="1:159" x14ac:dyDescent="0.25">
      <c r="A491" t="s">
        <v>40</v>
      </c>
      <c r="B491" t="s">
        <v>8</v>
      </c>
      <c r="C491" t="s">
        <v>76</v>
      </c>
      <c r="D491" s="3">
        <v>45567</v>
      </c>
      <c r="F491" s="25"/>
      <c r="G491" s="25"/>
      <c r="H491" s="25"/>
      <c r="FB491">
        <v>0</v>
      </c>
      <c r="FC491">
        <v>1</v>
      </c>
    </row>
    <row r="492" spans="1:159" x14ac:dyDescent="0.25">
      <c r="A492" t="s">
        <v>40</v>
      </c>
      <c r="B492" t="s">
        <v>8</v>
      </c>
      <c r="C492" t="s">
        <v>76</v>
      </c>
      <c r="D492" s="3">
        <v>45568</v>
      </c>
      <c r="F492" s="25"/>
      <c r="G492" s="25"/>
      <c r="H492" s="25"/>
      <c r="FB492">
        <v>0</v>
      </c>
      <c r="FC492">
        <v>1</v>
      </c>
    </row>
    <row r="493" spans="1:159" x14ac:dyDescent="0.25">
      <c r="A493" t="s">
        <v>40</v>
      </c>
      <c r="B493" t="s">
        <v>8</v>
      </c>
      <c r="C493" t="s">
        <v>76</v>
      </c>
      <c r="D493" s="3">
        <v>45570</v>
      </c>
      <c r="F493" s="25"/>
      <c r="G493" s="25"/>
      <c r="H493" s="25"/>
      <c r="FB493">
        <v>0</v>
      </c>
      <c r="FC493">
        <v>1</v>
      </c>
    </row>
    <row r="494" spans="1:159" x14ac:dyDescent="0.25">
      <c r="A494" t="s">
        <v>40</v>
      </c>
      <c r="B494" t="s">
        <v>8</v>
      </c>
      <c r="C494" t="s">
        <v>76</v>
      </c>
      <c r="D494" s="3">
        <v>45571</v>
      </c>
      <c r="F494" s="25"/>
      <c r="G494" s="25"/>
      <c r="H494" s="25"/>
      <c r="FB494">
        <v>0</v>
      </c>
      <c r="FC494">
        <v>1</v>
      </c>
    </row>
    <row r="495" spans="1:159" x14ac:dyDescent="0.25">
      <c r="A495" t="s">
        <v>40</v>
      </c>
      <c r="B495" t="s">
        <v>8</v>
      </c>
      <c r="C495" t="s">
        <v>75</v>
      </c>
      <c r="D495" s="3">
        <v>45475</v>
      </c>
      <c r="F495" s="25"/>
      <c r="G495" s="25"/>
      <c r="H495" s="25"/>
      <c r="FB495">
        <v>0</v>
      </c>
      <c r="FC495">
        <v>1</v>
      </c>
    </row>
    <row r="496" spans="1:159" x14ac:dyDescent="0.25">
      <c r="A496" t="s">
        <v>40</v>
      </c>
      <c r="B496" t="s">
        <v>8</v>
      </c>
      <c r="C496" t="s">
        <v>75</v>
      </c>
      <c r="D496" s="3">
        <v>45476</v>
      </c>
      <c r="F496" s="25"/>
      <c r="G496" s="25"/>
      <c r="H496" s="25"/>
      <c r="FB496">
        <v>0</v>
      </c>
      <c r="FC496">
        <v>1</v>
      </c>
    </row>
    <row r="497" spans="1:159" x14ac:dyDescent="0.25">
      <c r="A497" t="s">
        <v>40</v>
      </c>
      <c r="B497" t="s">
        <v>8</v>
      </c>
      <c r="C497" t="s">
        <v>75</v>
      </c>
      <c r="D497" s="3">
        <v>45478</v>
      </c>
      <c r="F497" s="25"/>
      <c r="G497" s="25"/>
      <c r="H497" s="25"/>
      <c r="EH497" s="20"/>
      <c r="FB497">
        <v>0</v>
      </c>
      <c r="FC497">
        <v>1</v>
      </c>
    </row>
    <row r="498" spans="1:159" x14ac:dyDescent="0.25">
      <c r="A498" t="s">
        <v>40</v>
      </c>
      <c r="B498" t="s">
        <v>8</v>
      </c>
      <c r="C498" t="s">
        <v>75</v>
      </c>
      <c r="D498" s="3">
        <v>45479</v>
      </c>
      <c r="F498" s="25"/>
      <c r="G498" s="25"/>
      <c r="H498" s="25"/>
      <c r="FB498">
        <v>0</v>
      </c>
      <c r="FC498">
        <v>1</v>
      </c>
    </row>
    <row r="499" spans="1:159" x14ac:dyDescent="0.25">
      <c r="A499" t="s">
        <v>40</v>
      </c>
      <c r="B499" t="s">
        <v>8</v>
      </c>
      <c r="C499" t="s">
        <v>75</v>
      </c>
      <c r="D499" s="3">
        <v>45484</v>
      </c>
      <c r="F499" s="25"/>
      <c r="G499" s="25"/>
      <c r="H499" s="25"/>
      <c r="FB499">
        <v>0</v>
      </c>
      <c r="FC499">
        <v>1</v>
      </c>
    </row>
    <row r="500" spans="1:159" x14ac:dyDescent="0.25">
      <c r="A500" t="s">
        <v>40</v>
      </c>
      <c r="B500" t="s">
        <v>8</v>
      </c>
      <c r="C500" t="s">
        <v>75</v>
      </c>
      <c r="D500" s="3">
        <v>45485</v>
      </c>
      <c r="F500" s="25"/>
      <c r="G500" s="25"/>
      <c r="H500" s="25"/>
      <c r="FB500">
        <v>0</v>
      </c>
      <c r="FC500">
        <v>1</v>
      </c>
    </row>
    <row r="501" spans="1:159" x14ac:dyDescent="0.25">
      <c r="A501" t="s">
        <v>40</v>
      </c>
      <c r="B501" t="s">
        <v>8</v>
      </c>
      <c r="C501" t="s">
        <v>75</v>
      </c>
      <c r="D501" s="3">
        <v>45496</v>
      </c>
      <c r="F501" s="25"/>
      <c r="G501" s="25"/>
      <c r="H501" s="25"/>
      <c r="FB501">
        <v>0</v>
      </c>
      <c r="FC501">
        <v>1</v>
      </c>
    </row>
    <row r="502" spans="1:159" x14ac:dyDescent="0.25">
      <c r="A502" t="s">
        <v>40</v>
      </c>
      <c r="B502" t="s">
        <v>8</v>
      </c>
      <c r="C502" t="s">
        <v>75</v>
      </c>
      <c r="D502" s="3">
        <v>45539</v>
      </c>
      <c r="F502" s="25"/>
      <c r="G502" s="25"/>
      <c r="H502" s="25"/>
      <c r="FB502">
        <v>0</v>
      </c>
      <c r="FC502">
        <v>1</v>
      </c>
    </row>
    <row r="503" spans="1:159" x14ac:dyDescent="0.25">
      <c r="A503" t="s">
        <v>40</v>
      </c>
      <c r="B503" t="s">
        <v>8</v>
      </c>
      <c r="C503" t="s">
        <v>75</v>
      </c>
      <c r="D503" s="3">
        <v>45540</v>
      </c>
      <c r="F503" s="25"/>
      <c r="G503" s="25"/>
      <c r="H503" s="25"/>
      <c r="FB503">
        <v>0</v>
      </c>
      <c r="FC503">
        <v>1</v>
      </c>
    </row>
    <row r="504" spans="1:159" x14ac:dyDescent="0.25">
      <c r="A504" t="s">
        <v>40</v>
      </c>
      <c r="B504" t="s">
        <v>8</v>
      </c>
      <c r="C504" t="s">
        <v>75</v>
      </c>
      <c r="D504" s="3">
        <v>45541</v>
      </c>
      <c r="F504" s="25"/>
      <c r="G504" s="25"/>
      <c r="H504" s="25"/>
      <c r="FB504">
        <v>0</v>
      </c>
      <c r="FC504">
        <v>1</v>
      </c>
    </row>
    <row r="505" spans="1:159" x14ac:dyDescent="0.25">
      <c r="A505" t="s">
        <v>40</v>
      </c>
      <c r="B505" t="s">
        <v>8</v>
      </c>
      <c r="C505" t="s">
        <v>75</v>
      </c>
      <c r="D505" s="3">
        <v>45558</v>
      </c>
      <c r="F505" s="25"/>
      <c r="G505" s="25"/>
      <c r="H505" s="25"/>
      <c r="FB505">
        <v>0</v>
      </c>
      <c r="FC505">
        <v>1</v>
      </c>
    </row>
    <row r="506" spans="1:159" x14ac:dyDescent="0.25">
      <c r="A506" t="s">
        <v>40</v>
      </c>
      <c r="B506" t="s">
        <v>8</v>
      </c>
      <c r="C506" t="s">
        <v>75</v>
      </c>
      <c r="D506" s="3">
        <v>45559</v>
      </c>
      <c r="F506" s="25"/>
      <c r="G506" s="25"/>
      <c r="H506" s="25"/>
      <c r="FB506">
        <v>0</v>
      </c>
      <c r="FC506">
        <v>1</v>
      </c>
    </row>
    <row r="507" spans="1:159" x14ac:dyDescent="0.25">
      <c r="A507" t="s">
        <v>40</v>
      </c>
      <c r="B507" t="s">
        <v>8</v>
      </c>
      <c r="C507" t="s">
        <v>75</v>
      </c>
      <c r="D507" s="3">
        <v>45566</v>
      </c>
      <c r="F507" s="25"/>
      <c r="G507" s="25"/>
      <c r="H507" s="25"/>
      <c r="FB507">
        <v>0</v>
      </c>
      <c r="FC507">
        <v>1</v>
      </c>
    </row>
    <row r="508" spans="1:159" x14ac:dyDescent="0.25">
      <c r="A508" t="s">
        <v>40</v>
      </c>
      <c r="B508" t="s">
        <v>8</v>
      </c>
      <c r="C508" t="s">
        <v>75</v>
      </c>
      <c r="D508" s="3">
        <v>45567</v>
      </c>
      <c r="F508" s="25"/>
      <c r="G508" s="25"/>
      <c r="H508" s="25"/>
      <c r="FB508">
        <v>0</v>
      </c>
      <c r="FC508">
        <v>1</v>
      </c>
    </row>
    <row r="509" spans="1:159" x14ac:dyDescent="0.25">
      <c r="A509" t="s">
        <v>40</v>
      </c>
      <c r="B509" t="s">
        <v>8</v>
      </c>
      <c r="C509" t="s">
        <v>75</v>
      </c>
      <c r="D509" s="3">
        <v>45568</v>
      </c>
      <c r="F509" s="25"/>
      <c r="G509" s="25"/>
      <c r="H509" s="25"/>
      <c r="FB509">
        <v>0</v>
      </c>
      <c r="FC509">
        <v>1</v>
      </c>
    </row>
    <row r="510" spans="1:159" x14ac:dyDescent="0.25">
      <c r="A510" t="s">
        <v>40</v>
      </c>
      <c r="B510" t="s">
        <v>8</v>
      </c>
      <c r="C510" t="s">
        <v>75</v>
      </c>
      <c r="D510" s="3">
        <v>45570</v>
      </c>
      <c r="F510" s="25"/>
      <c r="G510" s="25"/>
      <c r="H510" s="25"/>
      <c r="FB510">
        <v>0</v>
      </c>
      <c r="FC510">
        <v>1</v>
      </c>
    </row>
    <row r="511" spans="1:159" x14ac:dyDescent="0.25">
      <c r="A511" t="s">
        <v>40</v>
      </c>
      <c r="B511" t="s">
        <v>8</v>
      </c>
      <c r="C511" t="s">
        <v>75</v>
      </c>
      <c r="D511" s="3">
        <v>45571</v>
      </c>
      <c r="F511" s="25"/>
      <c r="G511" s="25"/>
      <c r="H511" s="25"/>
      <c r="FB511">
        <v>0</v>
      </c>
      <c r="FC511">
        <v>1</v>
      </c>
    </row>
    <row r="512" spans="1:159" x14ac:dyDescent="0.25">
      <c r="A512" t="s">
        <v>40</v>
      </c>
      <c r="B512" t="s">
        <v>8</v>
      </c>
      <c r="C512" t="s">
        <v>77</v>
      </c>
      <c r="D512" s="3">
        <v>45475</v>
      </c>
      <c r="F512" s="25"/>
      <c r="G512" s="25"/>
      <c r="H512" s="25"/>
      <c r="FB512">
        <v>0</v>
      </c>
      <c r="FC512">
        <v>1</v>
      </c>
    </row>
    <row r="513" spans="1:159" x14ac:dyDescent="0.25">
      <c r="A513" t="s">
        <v>40</v>
      </c>
      <c r="B513" t="s">
        <v>8</v>
      </c>
      <c r="C513" t="s">
        <v>77</v>
      </c>
      <c r="D513" s="3">
        <v>45476</v>
      </c>
      <c r="F513" s="25"/>
      <c r="G513" s="25"/>
      <c r="H513" s="25"/>
      <c r="FB513">
        <v>0</v>
      </c>
      <c r="FC513">
        <v>1</v>
      </c>
    </row>
    <row r="514" spans="1:159" x14ac:dyDescent="0.25">
      <c r="A514" t="s">
        <v>40</v>
      </c>
      <c r="B514" t="s">
        <v>8</v>
      </c>
      <c r="C514" t="s">
        <v>77</v>
      </c>
      <c r="D514" s="3">
        <v>45478</v>
      </c>
      <c r="F514" s="25"/>
      <c r="G514" s="25"/>
      <c r="H514" s="25"/>
      <c r="FB514">
        <v>0</v>
      </c>
      <c r="FC514">
        <v>1</v>
      </c>
    </row>
    <row r="515" spans="1:159" x14ac:dyDescent="0.25">
      <c r="A515" t="s">
        <v>40</v>
      </c>
      <c r="B515" t="s">
        <v>8</v>
      </c>
      <c r="C515" t="s">
        <v>77</v>
      </c>
      <c r="D515" s="3">
        <v>45479</v>
      </c>
      <c r="F515" s="25"/>
      <c r="G515" s="25"/>
      <c r="H515" s="25"/>
      <c r="FB515">
        <v>0</v>
      </c>
      <c r="FC515">
        <v>1</v>
      </c>
    </row>
    <row r="516" spans="1:159" x14ac:dyDescent="0.25">
      <c r="A516" t="s">
        <v>40</v>
      </c>
      <c r="B516" t="s">
        <v>8</v>
      </c>
      <c r="C516" t="s">
        <v>77</v>
      </c>
      <c r="D516" s="3">
        <v>45484</v>
      </c>
      <c r="F516" s="25"/>
      <c r="G516" s="25"/>
      <c r="H516" s="25"/>
      <c r="ED516" s="20"/>
      <c r="FB516">
        <v>0</v>
      </c>
      <c r="FC516">
        <v>1</v>
      </c>
    </row>
    <row r="517" spans="1:159" x14ac:dyDescent="0.25">
      <c r="A517" t="s">
        <v>40</v>
      </c>
      <c r="B517" t="s">
        <v>8</v>
      </c>
      <c r="C517" t="s">
        <v>77</v>
      </c>
      <c r="D517" s="3">
        <v>45485</v>
      </c>
      <c r="F517" s="25"/>
      <c r="G517" s="25"/>
      <c r="H517" s="25"/>
      <c r="FB517">
        <v>0</v>
      </c>
      <c r="FC517">
        <v>1</v>
      </c>
    </row>
    <row r="518" spans="1:159" x14ac:dyDescent="0.25">
      <c r="A518" t="s">
        <v>40</v>
      </c>
      <c r="B518" t="s">
        <v>8</v>
      </c>
      <c r="C518" t="s">
        <v>77</v>
      </c>
      <c r="D518" s="3">
        <v>45496</v>
      </c>
      <c r="F518" s="25"/>
      <c r="G518" s="25"/>
      <c r="H518" s="25"/>
      <c r="FB518">
        <v>0</v>
      </c>
      <c r="FC518">
        <v>1</v>
      </c>
    </row>
    <row r="519" spans="1:159" x14ac:dyDescent="0.25">
      <c r="A519" t="s">
        <v>40</v>
      </c>
      <c r="B519" t="s">
        <v>8</v>
      </c>
      <c r="C519" t="s">
        <v>77</v>
      </c>
      <c r="D519" s="3">
        <v>45539</v>
      </c>
      <c r="F519" s="25"/>
      <c r="G519" s="25"/>
      <c r="H519" s="25"/>
      <c r="FB519">
        <v>0</v>
      </c>
      <c r="FC519">
        <v>1</v>
      </c>
    </row>
    <row r="520" spans="1:159" x14ac:dyDescent="0.25">
      <c r="A520" t="s">
        <v>40</v>
      </c>
      <c r="B520" t="s">
        <v>8</v>
      </c>
      <c r="C520" t="s">
        <v>77</v>
      </c>
      <c r="D520" s="3">
        <v>45540</v>
      </c>
      <c r="F520" s="25"/>
      <c r="G520" s="25"/>
      <c r="H520" s="25"/>
      <c r="FB520">
        <v>0</v>
      </c>
      <c r="FC520">
        <v>1</v>
      </c>
    </row>
    <row r="521" spans="1:159" x14ac:dyDescent="0.25">
      <c r="A521" t="s">
        <v>40</v>
      </c>
      <c r="B521" t="s">
        <v>8</v>
      </c>
      <c r="C521" t="s">
        <v>77</v>
      </c>
      <c r="D521" s="3">
        <v>45541</v>
      </c>
      <c r="F521" s="25"/>
      <c r="G521" s="25"/>
      <c r="H521" s="25"/>
      <c r="FB521">
        <v>0</v>
      </c>
      <c r="FC521">
        <v>1</v>
      </c>
    </row>
    <row r="522" spans="1:159" x14ac:dyDescent="0.25">
      <c r="A522" t="s">
        <v>40</v>
      </c>
      <c r="B522" t="s">
        <v>8</v>
      </c>
      <c r="C522" t="s">
        <v>77</v>
      </c>
      <c r="D522" s="3">
        <v>45558</v>
      </c>
      <c r="F522" s="25"/>
      <c r="G522" s="25"/>
      <c r="H522" s="25"/>
      <c r="FB522">
        <v>0</v>
      </c>
      <c r="FC522">
        <v>1</v>
      </c>
    </row>
    <row r="523" spans="1:159" x14ac:dyDescent="0.25">
      <c r="A523" t="s">
        <v>40</v>
      </c>
      <c r="B523" t="s">
        <v>8</v>
      </c>
      <c r="C523" t="s">
        <v>77</v>
      </c>
      <c r="D523" s="3">
        <v>45559</v>
      </c>
      <c r="F523" s="25"/>
      <c r="G523" s="25"/>
      <c r="H523" s="25"/>
      <c r="FB523">
        <v>0</v>
      </c>
      <c r="FC523">
        <v>1</v>
      </c>
    </row>
    <row r="524" spans="1:159" x14ac:dyDescent="0.25">
      <c r="A524" t="s">
        <v>40</v>
      </c>
      <c r="B524" t="s">
        <v>8</v>
      </c>
      <c r="C524" t="s">
        <v>77</v>
      </c>
      <c r="D524" s="3">
        <v>45566</v>
      </c>
      <c r="F524" s="25"/>
      <c r="G524" s="25"/>
      <c r="H524" s="25"/>
      <c r="FB524">
        <v>0</v>
      </c>
      <c r="FC524">
        <v>1</v>
      </c>
    </row>
    <row r="525" spans="1:159" x14ac:dyDescent="0.25">
      <c r="A525" t="s">
        <v>40</v>
      </c>
      <c r="B525" t="s">
        <v>8</v>
      </c>
      <c r="C525" t="s">
        <v>77</v>
      </c>
      <c r="D525" s="3">
        <v>45567</v>
      </c>
      <c r="F525" s="25"/>
      <c r="G525" s="25"/>
      <c r="H525" s="25"/>
      <c r="FB525">
        <v>0</v>
      </c>
      <c r="FC525">
        <v>1</v>
      </c>
    </row>
    <row r="526" spans="1:159" x14ac:dyDescent="0.25">
      <c r="A526" t="s">
        <v>40</v>
      </c>
      <c r="B526" t="s">
        <v>8</v>
      </c>
      <c r="C526" t="s">
        <v>77</v>
      </c>
      <c r="D526" s="3">
        <v>45568</v>
      </c>
      <c r="F526" s="25"/>
      <c r="G526" s="25"/>
      <c r="H526" s="25"/>
      <c r="FB526">
        <v>0</v>
      </c>
      <c r="FC526">
        <v>1</v>
      </c>
    </row>
    <row r="527" spans="1:159" x14ac:dyDescent="0.25">
      <c r="A527" t="s">
        <v>40</v>
      </c>
      <c r="B527" t="s">
        <v>8</v>
      </c>
      <c r="C527" t="s">
        <v>77</v>
      </c>
      <c r="D527" s="3">
        <v>45570</v>
      </c>
      <c r="F527" s="25"/>
      <c r="G527" s="25"/>
      <c r="H527" s="25"/>
      <c r="FB527">
        <v>0</v>
      </c>
      <c r="FC527">
        <v>1</v>
      </c>
    </row>
    <row r="528" spans="1:159" x14ac:dyDescent="0.25">
      <c r="A528" t="s">
        <v>40</v>
      </c>
      <c r="B528" t="s">
        <v>8</v>
      </c>
      <c r="C528" t="s">
        <v>77</v>
      </c>
      <c r="D528" s="3">
        <v>45571</v>
      </c>
      <c r="F528" s="25"/>
      <c r="G528" s="25"/>
      <c r="H528" s="25"/>
      <c r="FB528">
        <v>0</v>
      </c>
      <c r="FC528">
        <v>1</v>
      </c>
    </row>
    <row r="529" spans="1:159" x14ac:dyDescent="0.25">
      <c r="A529" t="s">
        <v>40</v>
      </c>
      <c r="B529" t="s">
        <v>8</v>
      </c>
      <c r="C529" t="s">
        <v>84</v>
      </c>
      <c r="D529" s="3">
        <v>45475</v>
      </c>
      <c r="F529" s="25"/>
      <c r="G529" s="25"/>
      <c r="H529" s="25"/>
      <c r="FB529">
        <v>0</v>
      </c>
      <c r="FC529">
        <v>1</v>
      </c>
    </row>
    <row r="530" spans="1:159" x14ac:dyDescent="0.25">
      <c r="A530" t="s">
        <v>40</v>
      </c>
      <c r="B530" t="s">
        <v>8</v>
      </c>
      <c r="C530" t="s">
        <v>84</v>
      </c>
      <c r="D530" s="3">
        <v>45476</v>
      </c>
      <c r="F530" s="25"/>
      <c r="G530" s="25"/>
      <c r="H530" s="25"/>
      <c r="FB530">
        <v>0</v>
      </c>
      <c r="FC530">
        <v>1</v>
      </c>
    </row>
    <row r="531" spans="1:159" x14ac:dyDescent="0.25">
      <c r="A531" t="s">
        <v>40</v>
      </c>
      <c r="B531" t="s">
        <v>8</v>
      </c>
      <c r="C531" t="s">
        <v>84</v>
      </c>
      <c r="D531" s="3">
        <v>45478</v>
      </c>
      <c r="F531" s="25"/>
      <c r="G531" s="25"/>
      <c r="H531" s="25"/>
      <c r="FB531">
        <v>0</v>
      </c>
      <c r="FC531">
        <v>1</v>
      </c>
    </row>
    <row r="532" spans="1:159" x14ac:dyDescent="0.25">
      <c r="A532" t="s">
        <v>40</v>
      </c>
      <c r="B532" t="s">
        <v>8</v>
      </c>
      <c r="C532" t="s">
        <v>84</v>
      </c>
      <c r="D532" s="3">
        <v>45479</v>
      </c>
      <c r="F532" s="25"/>
      <c r="G532" s="25"/>
      <c r="H532" s="25"/>
      <c r="FB532">
        <v>0</v>
      </c>
      <c r="FC532">
        <v>1</v>
      </c>
    </row>
    <row r="533" spans="1:159" x14ac:dyDescent="0.25">
      <c r="A533" t="s">
        <v>40</v>
      </c>
      <c r="B533" t="s">
        <v>8</v>
      </c>
      <c r="C533" t="s">
        <v>84</v>
      </c>
      <c r="D533" s="3">
        <v>45484</v>
      </c>
      <c r="F533" s="25"/>
      <c r="G533" s="25"/>
      <c r="H533" s="25"/>
      <c r="FB533">
        <v>0</v>
      </c>
      <c r="FC533">
        <v>1</v>
      </c>
    </row>
    <row r="534" spans="1:159" x14ac:dyDescent="0.25">
      <c r="A534" t="s">
        <v>40</v>
      </c>
      <c r="B534" t="s">
        <v>8</v>
      </c>
      <c r="C534" t="s">
        <v>84</v>
      </c>
      <c r="D534" s="3">
        <v>45485</v>
      </c>
      <c r="F534" s="25"/>
      <c r="G534" s="25"/>
      <c r="H534" s="25"/>
      <c r="FB534">
        <v>0</v>
      </c>
      <c r="FC534">
        <v>1</v>
      </c>
    </row>
    <row r="535" spans="1:159" x14ac:dyDescent="0.25">
      <c r="A535" t="s">
        <v>40</v>
      </c>
      <c r="B535" t="s">
        <v>8</v>
      </c>
      <c r="C535" t="s">
        <v>84</v>
      </c>
      <c r="D535" s="3">
        <v>45496</v>
      </c>
      <c r="F535" s="25"/>
      <c r="G535" s="25"/>
      <c r="H535" s="25"/>
      <c r="FB535">
        <v>0</v>
      </c>
      <c r="FC535">
        <v>1</v>
      </c>
    </row>
    <row r="536" spans="1:159" x14ac:dyDescent="0.25">
      <c r="A536" t="s">
        <v>40</v>
      </c>
      <c r="B536" t="s">
        <v>8</v>
      </c>
      <c r="C536" t="s">
        <v>84</v>
      </c>
      <c r="D536" s="3">
        <v>45539</v>
      </c>
      <c r="F536" s="25"/>
      <c r="G536" s="25"/>
      <c r="H536" s="25"/>
      <c r="FB536">
        <v>0</v>
      </c>
      <c r="FC536">
        <v>1</v>
      </c>
    </row>
    <row r="537" spans="1:159" x14ac:dyDescent="0.25">
      <c r="A537" t="s">
        <v>40</v>
      </c>
      <c r="B537" t="s">
        <v>8</v>
      </c>
      <c r="C537" t="s">
        <v>84</v>
      </c>
      <c r="D537" s="3">
        <v>45540</v>
      </c>
      <c r="F537" s="25"/>
      <c r="G537" s="25"/>
      <c r="H537" s="25"/>
      <c r="FB537">
        <v>0</v>
      </c>
      <c r="FC537">
        <v>1</v>
      </c>
    </row>
    <row r="538" spans="1:159" x14ac:dyDescent="0.25">
      <c r="A538" t="s">
        <v>40</v>
      </c>
      <c r="B538" t="s">
        <v>8</v>
      </c>
      <c r="C538" t="s">
        <v>84</v>
      </c>
      <c r="D538" s="3">
        <v>45541</v>
      </c>
      <c r="F538" s="25"/>
      <c r="G538" s="25"/>
      <c r="H538" s="25"/>
      <c r="FB538">
        <v>0</v>
      </c>
      <c r="FC538">
        <v>1</v>
      </c>
    </row>
    <row r="539" spans="1:159" x14ac:dyDescent="0.25">
      <c r="A539" t="s">
        <v>40</v>
      </c>
      <c r="B539" t="s">
        <v>8</v>
      </c>
      <c r="C539" t="s">
        <v>84</v>
      </c>
      <c r="D539" s="3">
        <v>45558</v>
      </c>
      <c r="F539" s="25"/>
      <c r="G539" s="25"/>
      <c r="H539" s="25"/>
      <c r="FB539">
        <v>0</v>
      </c>
      <c r="FC539">
        <v>1</v>
      </c>
    </row>
    <row r="540" spans="1:159" x14ac:dyDescent="0.25">
      <c r="A540" t="s">
        <v>40</v>
      </c>
      <c r="B540" t="s">
        <v>8</v>
      </c>
      <c r="C540" t="s">
        <v>84</v>
      </c>
      <c r="D540" s="3">
        <v>45559</v>
      </c>
      <c r="F540" s="25"/>
      <c r="G540" s="25"/>
      <c r="H540" s="25"/>
      <c r="FB540">
        <v>0</v>
      </c>
      <c r="FC540">
        <v>1</v>
      </c>
    </row>
    <row r="541" spans="1:159" x14ac:dyDescent="0.25">
      <c r="A541" t="s">
        <v>40</v>
      </c>
      <c r="B541" t="s">
        <v>8</v>
      </c>
      <c r="C541" t="s">
        <v>84</v>
      </c>
      <c r="D541" s="3">
        <v>45566</v>
      </c>
      <c r="F541" s="25"/>
      <c r="G541" s="25"/>
      <c r="H541" s="25"/>
      <c r="FB541">
        <v>0</v>
      </c>
      <c r="FC541">
        <v>1</v>
      </c>
    </row>
    <row r="542" spans="1:159" x14ac:dyDescent="0.25">
      <c r="A542" t="s">
        <v>40</v>
      </c>
      <c r="B542" t="s">
        <v>8</v>
      </c>
      <c r="C542" t="s">
        <v>84</v>
      </c>
      <c r="D542" s="3">
        <v>45567</v>
      </c>
      <c r="F542" s="25"/>
      <c r="G542" s="25"/>
      <c r="H542" s="25"/>
      <c r="FB542">
        <v>0</v>
      </c>
      <c r="FC542">
        <v>1</v>
      </c>
    </row>
    <row r="543" spans="1:159" x14ac:dyDescent="0.25">
      <c r="A543" t="s">
        <v>40</v>
      </c>
      <c r="B543" t="s">
        <v>8</v>
      </c>
      <c r="C543" t="s">
        <v>84</v>
      </c>
      <c r="D543" s="3">
        <v>45568</v>
      </c>
      <c r="F543" s="25"/>
      <c r="G543" s="25"/>
      <c r="H543" s="25"/>
      <c r="FB543">
        <v>0</v>
      </c>
      <c r="FC543">
        <v>1</v>
      </c>
    </row>
    <row r="544" spans="1:159" x14ac:dyDescent="0.25">
      <c r="A544" t="s">
        <v>40</v>
      </c>
      <c r="B544" t="s">
        <v>8</v>
      </c>
      <c r="C544" t="s">
        <v>84</v>
      </c>
      <c r="D544" s="3">
        <v>45570</v>
      </c>
      <c r="F544" s="25"/>
      <c r="G544" s="25"/>
      <c r="H544" s="25"/>
      <c r="FB544">
        <v>0</v>
      </c>
      <c r="FC544">
        <v>1</v>
      </c>
    </row>
    <row r="545" spans="1:159" x14ac:dyDescent="0.25">
      <c r="A545" t="s">
        <v>40</v>
      </c>
      <c r="B545" t="s">
        <v>8</v>
      </c>
      <c r="C545" t="s">
        <v>84</v>
      </c>
      <c r="D545" s="3">
        <v>45571</v>
      </c>
      <c r="F545" s="25"/>
      <c r="G545" s="25"/>
      <c r="H545" s="25"/>
      <c r="FB545">
        <v>0</v>
      </c>
      <c r="FC545">
        <v>1</v>
      </c>
    </row>
    <row r="546" spans="1:159" x14ac:dyDescent="0.25">
      <c r="A546" t="s">
        <v>40</v>
      </c>
      <c r="B546" t="s">
        <v>8</v>
      </c>
      <c r="C546" t="s">
        <v>72</v>
      </c>
      <c r="D546" s="3">
        <v>45475</v>
      </c>
      <c r="F546" s="25"/>
      <c r="G546" s="25"/>
      <c r="H546" s="25"/>
      <c r="FB546">
        <v>0</v>
      </c>
      <c r="FC546">
        <v>1</v>
      </c>
    </row>
    <row r="547" spans="1:159" x14ac:dyDescent="0.25">
      <c r="A547" t="s">
        <v>40</v>
      </c>
      <c r="B547" t="s">
        <v>8</v>
      </c>
      <c r="C547" t="s">
        <v>72</v>
      </c>
      <c r="D547" s="3">
        <v>45476</v>
      </c>
      <c r="F547" s="25"/>
      <c r="G547" s="25"/>
      <c r="H547" s="25"/>
      <c r="FB547">
        <v>0</v>
      </c>
      <c r="FC547">
        <v>1</v>
      </c>
    </row>
    <row r="548" spans="1:159" x14ac:dyDescent="0.25">
      <c r="A548" t="s">
        <v>40</v>
      </c>
      <c r="B548" t="s">
        <v>8</v>
      </c>
      <c r="C548" t="s">
        <v>72</v>
      </c>
      <c r="D548" s="3">
        <v>45478</v>
      </c>
      <c r="F548" s="25"/>
      <c r="G548" s="25"/>
      <c r="H548" s="25"/>
      <c r="FB548">
        <v>0</v>
      </c>
      <c r="FC548">
        <v>1</v>
      </c>
    </row>
    <row r="549" spans="1:159" x14ac:dyDescent="0.25">
      <c r="A549" t="s">
        <v>40</v>
      </c>
      <c r="B549" t="s">
        <v>8</v>
      </c>
      <c r="C549" t="s">
        <v>72</v>
      </c>
      <c r="D549" s="3">
        <v>45479</v>
      </c>
      <c r="F549" s="25"/>
      <c r="G549" s="25"/>
      <c r="H549" s="25"/>
      <c r="FB549">
        <v>0</v>
      </c>
      <c r="FC549">
        <v>1</v>
      </c>
    </row>
    <row r="550" spans="1:159" x14ac:dyDescent="0.25">
      <c r="A550" t="s">
        <v>40</v>
      </c>
      <c r="B550" t="s">
        <v>8</v>
      </c>
      <c r="C550" t="s">
        <v>72</v>
      </c>
      <c r="D550" s="3">
        <v>45484</v>
      </c>
      <c r="F550" s="25"/>
      <c r="G550" s="25"/>
      <c r="H550" s="25"/>
      <c r="FB550">
        <v>0</v>
      </c>
      <c r="FC550">
        <v>1</v>
      </c>
    </row>
    <row r="551" spans="1:159" x14ac:dyDescent="0.25">
      <c r="A551" t="s">
        <v>40</v>
      </c>
      <c r="B551" t="s">
        <v>8</v>
      </c>
      <c r="C551" t="s">
        <v>72</v>
      </c>
      <c r="D551" s="3">
        <v>45485</v>
      </c>
      <c r="F551" s="25"/>
      <c r="G551" s="25"/>
      <c r="H551" s="25"/>
      <c r="FB551">
        <v>0</v>
      </c>
      <c r="FC551">
        <v>1</v>
      </c>
    </row>
    <row r="552" spans="1:159" x14ac:dyDescent="0.25">
      <c r="A552" t="s">
        <v>40</v>
      </c>
      <c r="B552" t="s">
        <v>8</v>
      </c>
      <c r="C552" t="s">
        <v>72</v>
      </c>
      <c r="D552" s="3">
        <v>45496</v>
      </c>
      <c r="F552" s="25"/>
      <c r="G552" s="25"/>
      <c r="H552" s="25"/>
      <c r="FB552">
        <v>0</v>
      </c>
      <c r="FC552">
        <v>1</v>
      </c>
    </row>
    <row r="553" spans="1:159" x14ac:dyDescent="0.25">
      <c r="A553" t="s">
        <v>40</v>
      </c>
      <c r="B553" t="s">
        <v>8</v>
      </c>
      <c r="C553" t="s">
        <v>72</v>
      </c>
      <c r="D553" s="3">
        <v>45539</v>
      </c>
      <c r="F553" s="25"/>
      <c r="G553" s="25"/>
      <c r="H553" s="25"/>
      <c r="FB553">
        <v>0</v>
      </c>
      <c r="FC553">
        <v>1</v>
      </c>
    </row>
    <row r="554" spans="1:159" x14ac:dyDescent="0.25">
      <c r="A554" t="s">
        <v>40</v>
      </c>
      <c r="B554" t="s">
        <v>8</v>
      </c>
      <c r="C554" t="s">
        <v>72</v>
      </c>
      <c r="D554" s="3">
        <v>45540</v>
      </c>
      <c r="F554" s="25"/>
      <c r="G554" s="25"/>
      <c r="H554" s="25"/>
      <c r="FB554">
        <v>0</v>
      </c>
      <c r="FC554">
        <v>1</v>
      </c>
    </row>
    <row r="555" spans="1:159" x14ac:dyDescent="0.25">
      <c r="A555" t="s">
        <v>40</v>
      </c>
      <c r="B555" t="s">
        <v>8</v>
      </c>
      <c r="C555" t="s">
        <v>72</v>
      </c>
      <c r="D555" s="3">
        <v>45541</v>
      </c>
      <c r="F555" s="25"/>
      <c r="G555" s="25"/>
      <c r="H555" s="25"/>
      <c r="FB555">
        <v>0</v>
      </c>
      <c r="FC555">
        <v>1</v>
      </c>
    </row>
    <row r="556" spans="1:159" x14ac:dyDescent="0.25">
      <c r="A556" t="s">
        <v>40</v>
      </c>
      <c r="B556" t="s">
        <v>8</v>
      </c>
      <c r="C556" t="s">
        <v>72</v>
      </c>
      <c r="D556" s="3">
        <v>45558</v>
      </c>
      <c r="F556" s="25"/>
      <c r="G556" s="25"/>
      <c r="H556" s="25"/>
      <c r="FB556">
        <v>0</v>
      </c>
      <c r="FC556">
        <v>1</v>
      </c>
    </row>
    <row r="557" spans="1:159" x14ac:dyDescent="0.25">
      <c r="A557" t="s">
        <v>40</v>
      </c>
      <c r="B557" t="s">
        <v>8</v>
      </c>
      <c r="C557" t="s">
        <v>72</v>
      </c>
      <c r="D557" s="3">
        <v>45559</v>
      </c>
      <c r="F557" s="25"/>
      <c r="G557" s="25"/>
      <c r="H557" s="25"/>
      <c r="FB557">
        <v>0</v>
      </c>
      <c r="FC557">
        <v>1</v>
      </c>
    </row>
    <row r="558" spans="1:159" x14ac:dyDescent="0.25">
      <c r="A558" t="s">
        <v>40</v>
      </c>
      <c r="B558" t="s">
        <v>8</v>
      </c>
      <c r="C558" t="s">
        <v>72</v>
      </c>
      <c r="D558" s="3">
        <v>45566</v>
      </c>
      <c r="F558" s="25"/>
      <c r="G558" s="25"/>
      <c r="H558" s="25"/>
      <c r="FB558">
        <v>0</v>
      </c>
      <c r="FC558">
        <v>1</v>
      </c>
    </row>
    <row r="559" spans="1:159" x14ac:dyDescent="0.25">
      <c r="A559" t="s">
        <v>40</v>
      </c>
      <c r="B559" t="s">
        <v>8</v>
      </c>
      <c r="C559" t="s">
        <v>72</v>
      </c>
      <c r="D559" s="3">
        <v>45567</v>
      </c>
      <c r="F559" s="25"/>
      <c r="G559" s="25"/>
      <c r="H559" s="25"/>
      <c r="FB559">
        <v>0</v>
      </c>
      <c r="FC559">
        <v>1</v>
      </c>
    </row>
    <row r="560" spans="1:159" x14ac:dyDescent="0.25">
      <c r="A560" t="s">
        <v>40</v>
      </c>
      <c r="B560" t="s">
        <v>8</v>
      </c>
      <c r="C560" t="s">
        <v>72</v>
      </c>
      <c r="D560" s="3">
        <v>45568</v>
      </c>
      <c r="F560" s="25"/>
      <c r="G560" s="25"/>
      <c r="H560" s="25"/>
      <c r="FB560">
        <v>0</v>
      </c>
      <c r="FC560">
        <v>1</v>
      </c>
    </row>
    <row r="561" spans="1:159" x14ac:dyDescent="0.25">
      <c r="A561" t="s">
        <v>40</v>
      </c>
      <c r="B561" t="s">
        <v>8</v>
      </c>
      <c r="C561" t="s">
        <v>72</v>
      </c>
      <c r="D561" s="3">
        <v>45570</v>
      </c>
      <c r="F561" s="25"/>
      <c r="G561" s="25"/>
      <c r="H561" s="25"/>
      <c r="FB561">
        <v>0</v>
      </c>
      <c r="FC561">
        <v>1</v>
      </c>
    </row>
    <row r="562" spans="1:159" x14ac:dyDescent="0.25">
      <c r="A562" t="s">
        <v>40</v>
      </c>
      <c r="B562" t="s">
        <v>8</v>
      </c>
      <c r="C562" t="s">
        <v>72</v>
      </c>
      <c r="D562" s="3">
        <v>45571</v>
      </c>
      <c r="F562" s="25"/>
      <c r="G562" s="25"/>
      <c r="H562" s="25"/>
      <c r="FB562">
        <v>0</v>
      </c>
      <c r="FC562">
        <v>1</v>
      </c>
    </row>
    <row r="563" spans="1:159" x14ac:dyDescent="0.25">
      <c r="A563" t="s">
        <v>40</v>
      </c>
      <c r="B563" t="s">
        <v>8</v>
      </c>
      <c r="C563" t="s">
        <v>80</v>
      </c>
      <c r="D563" s="3">
        <v>45475</v>
      </c>
      <c r="F563" s="25"/>
      <c r="G563" s="25"/>
      <c r="H563" s="25"/>
      <c r="FB563">
        <v>0</v>
      </c>
      <c r="FC563">
        <v>1</v>
      </c>
    </row>
    <row r="564" spans="1:159" x14ac:dyDescent="0.25">
      <c r="A564" t="s">
        <v>40</v>
      </c>
      <c r="B564" t="s">
        <v>8</v>
      </c>
      <c r="C564" t="s">
        <v>80</v>
      </c>
      <c r="D564" s="3">
        <v>45476</v>
      </c>
      <c r="F564" s="25"/>
      <c r="G564" s="25"/>
      <c r="H564" s="25"/>
      <c r="FB564">
        <v>0</v>
      </c>
      <c r="FC564">
        <v>1</v>
      </c>
    </row>
    <row r="565" spans="1:159" x14ac:dyDescent="0.25">
      <c r="A565" t="s">
        <v>40</v>
      </c>
      <c r="B565" t="s">
        <v>8</v>
      </c>
      <c r="C565" t="s">
        <v>80</v>
      </c>
      <c r="D565" s="3">
        <v>45478</v>
      </c>
      <c r="F565" s="25"/>
      <c r="G565" s="25"/>
      <c r="H565" s="25"/>
      <c r="FB565">
        <v>0</v>
      </c>
      <c r="FC565">
        <v>1</v>
      </c>
    </row>
    <row r="566" spans="1:159" x14ac:dyDescent="0.25">
      <c r="A566" t="s">
        <v>40</v>
      </c>
      <c r="B566" t="s">
        <v>8</v>
      </c>
      <c r="C566" t="s">
        <v>80</v>
      </c>
      <c r="D566" s="3">
        <v>45479</v>
      </c>
      <c r="F566" s="25"/>
      <c r="G566" s="25"/>
      <c r="H566" s="25"/>
      <c r="FB566">
        <v>0</v>
      </c>
      <c r="FC566">
        <v>1</v>
      </c>
    </row>
    <row r="567" spans="1:159" x14ac:dyDescent="0.25">
      <c r="A567" t="s">
        <v>40</v>
      </c>
      <c r="B567" t="s">
        <v>8</v>
      </c>
      <c r="C567" t="s">
        <v>80</v>
      </c>
      <c r="D567" s="3">
        <v>45484</v>
      </c>
      <c r="F567" s="25"/>
      <c r="G567" s="25"/>
      <c r="H567" s="25"/>
      <c r="FB567">
        <v>0</v>
      </c>
      <c r="FC567">
        <v>1</v>
      </c>
    </row>
    <row r="568" spans="1:159" x14ac:dyDescent="0.25">
      <c r="A568" t="s">
        <v>40</v>
      </c>
      <c r="B568" t="s">
        <v>8</v>
      </c>
      <c r="C568" t="s">
        <v>80</v>
      </c>
      <c r="D568" s="3">
        <v>45485</v>
      </c>
      <c r="F568" s="25"/>
      <c r="G568" s="25"/>
      <c r="H568" s="25"/>
      <c r="FB568">
        <v>0</v>
      </c>
      <c r="FC568">
        <v>1</v>
      </c>
    </row>
    <row r="569" spans="1:159" x14ac:dyDescent="0.25">
      <c r="A569" t="s">
        <v>40</v>
      </c>
      <c r="B569" t="s">
        <v>8</v>
      </c>
      <c r="C569" t="s">
        <v>80</v>
      </c>
      <c r="D569" s="3">
        <v>45496</v>
      </c>
      <c r="F569" s="25"/>
      <c r="G569" s="25"/>
      <c r="H569" s="25"/>
      <c r="FB569">
        <v>0</v>
      </c>
      <c r="FC569">
        <v>1</v>
      </c>
    </row>
    <row r="570" spans="1:159" x14ac:dyDescent="0.25">
      <c r="A570" t="s">
        <v>40</v>
      </c>
      <c r="B570" t="s">
        <v>8</v>
      </c>
      <c r="C570" t="s">
        <v>80</v>
      </c>
      <c r="D570" s="3">
        <v>45539</v>
      </c>
      <c r="F570" s="25"/>
      <c r="G570" s="25"/>
      <c r="H570" s="25"/>
      <c r="FB570">
        <v>0</v>
      </c>
      <c r="FC570">
        <v>1</v>
      </c>
    </row>
    <row r="571" spans="1:159" x14ac:dyDescent="0.25">
      <c r="A571" t="s">
        <v>40</v>
      </c>
      <c r="B571" t="s">
        <v>8</v>
      </c>
      <c r="C571" t="s">
        <v>80</v>
      </c>
      <c r="D571" s="3">
        <v>45540</v>
      </c>
      <c r="F571" s="25"/>
      <c r="G571" s="25"/>
      <c r="H571" s="25"/>
      <c r="FB571">
        <v>0</v>
      </c>
      <c r="FC571">
        <v>1</v>
      </c>
    </row>
    <row r="572" spans="1:159" x14ac:dyDescent="0.25">
      <c r="A572" t="s">
        <v>40</v>
      </c>
      <c r="B572" t="s">
        <v>8</v>
      </c>
      <c r="C572" t="s">
        <v>80</v>
      </c>
      <c r="D572" s="3">
        <v>45541</v>
      </c>
      <c r="F572" s="25"/>
      <c r="G572" s="25"/>
      <c r="H572" s="25"/>
      <c r="FB572">
        <v>0</v>
      </c>
      <c r="FC572">
        <v>1</v>
      </c>
    </row>
    <row r="573" spans="1:159" x14ac:dyDescent="0.25">
      <c r="A573" t="s">
        <v>40</v>
      </c>
      <c r="B573" t="s">
        <v>8</v>
      </c>
      <c r="C573" t="s">
        <v>80</v>
      </c>
      <c r="D573" s="3">
        <v>45558</v>
      </c>
      <c r="F573" s="25"/>
      <c r="G573" s="25"/>
      <c r="H573" s="25"/>
      <c r="FB573">
        <v>0</v>
      </c>
      <c r="FC573">
        <v>1</v>
      </c>
    </row>
    <row r="574" spans="1:159" x14ac:dyDescent="0.25">
      <c r="A574" t="s">
        <v>40</v>
      </c>
      <c r="B574" t="s">
        <v>8</v>
      </c>
      <c r="C574" t="s">
        <v>80</v>
      </c>
      <c r="D574" s="3">
        <v>45559</v>
      </c>
      <c r="F574" s="25"/>
      <c r="G574" s="25"/>
      <c r="H574" s="25"/>
      <c r="FB574">
        <v>0</v>
      </c>
      <c r="FC574">
        <v>1</v>
      </c>
    </row>
    <row r="575" spans="1:159" x14ac:dyDescent="0.25">
      <c r="A575" t="s">
        <v>40</v>
      </c>
      <c r="B575" t="s">
        <v>8</v>
      </c>
      <c r="C575" t="s">
        <v>80</v>
      </c>
      <c r="D575" s="3">
        <v>45566</v>
      </c>
      <c r="F575" s="25"/>
      <c r="G575" s="25"/>
      <c r="H575" s="25"/>
      <c r="FB575">
        <v>0</v>
      </c>
      <c r="FC575">
        <v>1</v>
      </c>
    </row>
    <row r="576" spans="1:159" x14ac:dyDescent="0.25">
      <c r="A576" t="s">
        <v>40</v>
      </c>
      <c r="B576" t="s">
        <v>8</v>
      </c>
      <c r="C576" t="s">
        <v>80</v>
      </c>
      <c r="D576" s="3">
        <v>45567</v>
      </c>
      <c r="F576" s="25"/>
      <c r="G576" s="25"/>
      <c r="H576" s="25"/>
      <c r="FB576">
        <v>0</v>
      </c>
      <c r="FC576">
        <v>1</v>
      </c>
    </row>
    <row r="577" spans="1:159" x14ac:dyDescent="0.25">
      <c r="A577" t="s">
        <v>40</v>
      </c>
      <c r="B577" t="s">
        <v>8</v>
      </c>
      <c r="C577" t="s">
        <v>80</v>
      </c>
      <c r="D577" s="3">
        <v>45568</v>
      </c>
      <c r="F577" s="25"/>
      <c r="G577" s="25"/>
      <c r="H577" s="25"/>
      <c r="FB577">
        <v>0</v>
      </c>
      <c r="FC577">
        <v>1</v>
      </c>
    </row>
    <row r="578" spans="1:159" x14ac:dyDescent="0.25">
      <c r="A578" t="s">
        <v>40</v>
      </c>
      <c r="B578" t="s">
        <v>8</v>
      </c>
      <c r="C578" t="s">
        <v>80</v>
      </c>
      <c r="D578" s="3">
        <v>45570</v>
      </c>
      <c r="F578" s="25"/>
      <c r="G578" s="25"/>
      <c r="H578" s="25"/>
      <c r="FB578">
        <v>0</v>
      </c>
      <c r="FC578">
        <v>1</v>
      </c>
    </row>
    <row r="579" spans="1:159" x14ac:dyDescent="0.25">
      <c r="A579" t="s">
        <v>40</v>
      </c>
      <c r="B579" t="s">
        <v>8</v>
      </c>
      <c r="C579" t="s">
        <v>80</v>
      </c>
      <c r="D579" s="3">
        <v>45571</v>
      </c>
      <c r="F579" s="25"/>
      <c r="G579" s="25"/>
      <c r="H579" s="25"/>
      <c r="FB579">
        <v>0</v>
      </c>
      <c r="FC579">
        <v>1</v>
      </c>
    </row>
    <row r="580" spans="1:159" x14ac:dyDescent="0.25">
      <c r="A580" t="s">
        <v>40</v>
      </c>
      <c r="B580" t="s">
        <v>9</v>
      </c>
      <c r="C580" t="s">
        <v>78</v>
      </c>
      <c r="D580" s="3">
        <v>45475</v>
      </c>
      <c r="F580" s="25"/>
      <c r="G580" s="25"/>
      <c r="H580" s="25"/>
      <c r="FB580">
        <v>0</v>
      </c>
      <c r="FC580">
        <v>1</v>
      </c>
    </row>
    <row r="581" spans="1:159" x14ac:dyDescent="0.25">
      <c r="A581" t="s">
        <v>40</v>
      </c>
      <c r="B581" t="s">
        <v>9</v>
      </c>
      <c r="C581" t="s">
        <v>78</v>
      </c>
      <c r="D581" s="3">
        <v>45476</v>
      </c>
      <c r="F581" s="25"/>
      <c r="G581" s="25"/>
      <c r="H581" s="25"/>
      <c r="FB581">
        <v>0</v>
      </c>
      <c r="FC581">
        <v>1</v>
      </c>
    </row>
    <row r="582" spans="1:159" x14ac:dyDescent="0.25">
      <c r="A582" t="s">
        <v>40</v>
      </c>
      <c r="B582" t="s">
        <v>9</v>
      </c>
      <c r="C582" t="s">
        <v>78</v>
      </c>
      <c r="D582" s="3">
        <v>45478</v>
      </c>
      <c r="F582" s="25"/>
      <c r="G582" s="25"/>
      <c r="H582" s="25"/>
      <c r="FB582">
        <v>0</v>
      </c>
      <c r="FC582">
        <v>1</v>
      </c>
    </row>
    <row r="583" spans="1:159" x14ac:dyDescent="0.25">
      <c r="A583" t="s">
        <v>40</v>
      </c>
      <c r="B583" t="s">
        <v>9</v>
      </c>
      <c r="C583" t="s">
        <v>78</v>
      </c>
      <c r="D583" s="3">
        <v>45479</v>
      </c>
      <c r="F583" s="25"/>
      <c r="G583" s="25"/>
      <c r="H583" s="25"/>
      <c r="FB583">
        <v>0</v>
      </c>
      <c r="FC583">
        <v>1</v>
      </c>
    </row>
    <row r="584" spans="1:159" x14ac:dyDescent="0.25">
      <c r="A584" t="s">
        <v>40</v>
      </c>
      <c r="B584" t="s">
        <v>9</v>
      </c>
      <c r="C584" t="s">
        <v>78</v>
      </c>
      <c r="D584" s="3">
        <v>45484</v>
      </c>
      <c r="F584" s="25"/>
      <c r="G584" s="25"/>
      <c r="H584" s="25"/>
      <c r="FB584">
        <v>0</v>
      </c>
      <c r="FC584">
        <v>1</v>
      </c>
    </row>
    <row r="585" spans="1:159" x14ac:dyDescent="0.25">
      <c r="A585" t="s">
        <v>40</v>
      </c>
      <c r="B585" t="s">
        <v>9</v>
      </c>
      <c r="C585" t="s">
        <v>78</v>
      </c>
      <c r="D585" s="3">
        <v>45485</v>
      </c>
      <c r="F585" s="25"/>
      <c r="G585" s="25"/>
      <c r="H585" s="25"/>
      <c r="FB585">
        <v>0</v>
      </c>
      <c r="FC585">
        <v>1</v>
      </c>
    </row>
    <row r="586" spans="1:159" x14ac:dyDescent="0.25">
      <c r="A586" t="s">
        <v>40</v>
      </c>
      <c r="B586" t="s">
        <v>9</v>
      </c>
      <c r="C586" t="s">
        <v>78</v>
      </c>
      <c r="D586" s="3">
        <v>45496</v>
      </c>
      <c r="F586" s="25"/>
      <c r="G586" s="25"/>
      <c r="H586" s="25"/>
      <c r="FB586">
        <v>0</v>
      </c>
      <c r="FC586">
        <v>1</v>
      </c>
    </row>
    <row r="587" spans="1:159" x14ac:dyDescent="0.25">
      <c r="A587" t="s">
        <v>40</v>
      </c>
      <c r="B587" t="s">
        <v>9</v>
      </c>
      <c r="C587" t="s">
        <v>78</v>
      </c>
      <c r="D587" s="3">
        <v>45539</v>
      </c>
      <c r="F587" s="25"/>
      <c r="G587" s="25"/>
      <c r="H587" s="25"/>
      <c r="FB587">
        <v>0</v>
      </c>
      <c r="FC587">
        <v>1</v>
      </c>
    </row>
    <row r="588" spans="1:159" x14ac:dyDescent="0.25">
      <c r="A588" t="s">
        <v>40</v>
      </c>
      <c r="B588" t="s">
        <v>9</v>
      </c>
      <c r="C588" t="s">
        <v>78</v>
      </c>
      <c r="D588" s="3">
        <v>45540</v>
      </c>
      <c r="F588" s="25"/>
      <c r="G588" s="25"/>
      <c r="H588" s="25"/>
      <c r="CF588" s="20"/>
      <c r="FB588">
        <v>0</v>
      </c>
      <c r="FC588">
        <v>1</v>
      </c>
    </row>
    <row r="589" spans="1:159" x14ac:dyDescent="0.25">
      <c r="A589" t="s">
        <v>40</v>
      </c>
      <c r="B589" t="s">
        <v>9</v>
      </c>
      <c r="C589" t="s">
        <v>78</v>
      </c>
      <c r="D589" s="3">
        <v>45541</v>
      </c>
      <c r="F589" s="25"/>
      <c r="G589" s="25"/>
      <c r="H589" s="25"/>
      <c r="FB589">
        <v>0</v>
      </c>
      <c r="FC589">
        <v>1</v>
      </c>
    </row>
    <row r="590" spans="1:159" x14ac:dyDescent="0.25">
      <c r="A590" t="s">
        <v>40</v>
      </c>
      <c r="B590" t="s">
        <v>9</v>
      </c>
      <c r="C590" t="s">
        <v>78</v>
      </c>
      <c r="D590" s="3">
        <v>45558</v>
      </c>
      <c r="F590" s="25"/>
      <c r="G590" s="25"/>
      <c r="H590" s="25"/>
      <c r="CH590" s="20"/>
      <c r="FB590">
        <v>0</v>
      </c>
      <c r="FC590">
        <v>1</v>
      </c>
    </row>
    <row r="591" spans="1:159" x14ac:dyDescent="0.25">
      <c r="A591" t="s">
        <v>40</v>
      </c>
      <c r="B591" t="s">
        <v>9</v>
      </c>
      <c r="C591" t="s">
        <v>78</v>
      </c>
      <c r="D591" s="3">
        <v>45559</v>
      </c>
      <c r="F591" s="25"/>
      <c r="G591" s="25"/>
      <c r="H591" s="25"/>
      <c r="FB591">
        <v>0</v>
      </c>
      <c r="FC591">
        <v>1</v>
      </c>
    </row>
    <row r="592" spans="1:159" x14ac:dyDescent="0.25">
      <c r="A592" t="s">
        <v>40</v>
      </c>
      <c r="B592" t="s">
        <v>9</v>
      </c>
      <c r="C592" t="s">
        <v>78</v>
      </c>
      <c r="D592" s="3">
        <v>45566</v>
      </c>
      <c r="F592" s="25"/>
      <c r="G592" s="25"/>
      <c r="H592" s="25"/>
      <c r="FB592">
        <v>0</v>
      </c>
      <c r="FC592">
        <v>1</v>
      </c>
    </row>
    <row r="593" spans="1:159" x14ac:dyDescent="0.25">
      <c r="A593" t="s">
        <v>40</v>
      </c>
      <c r="B593" t="s">
        <v>9</v>
      </c>
      <c r="C593" t="s">
        <v>78</v>
      </c>
      <c r="D593" s="3">
        <v>45567</v>
      </c>
      <c r="F593" s="25"/>
      <c r="G593" s="25"/>
      <c r="H593" s="25"/>
      <c r="FB593">
        <v>0</v>
      </c>
      <c r="FC593">
        <v>1</v>
      </c>
    </row>
    <row r="594" spans="1:159" x14ac:dyDescent="0.25">
      <c r="A594" t="s">
        <v>40</v>
      </c>
      <c r="B594" t="s">
        <v>9</v>
      </c>
      <c r="C594" t="s">
        <v>78</v>
      </c>
      <c r="D594" s="3">
        <v>45568</v>
      </c>
      <c r="F594" s="25"/>
      <c r="G594" s="25"/>
      <c r="H594" s="25"/>
      <c r="FB594">
        <v>0</v>
      </c>
      <c r="FC594">
        <v>1</v>
      </c>
    </row>
    <row r="595" spans="1:159" x14ac:dyDescent="0.25">
      <c r="A595" t="s">
        <v>40</v>
      </c>
      <c r="B595" t="s">
        <v>9</v>
      </c>
      <c r="C595" t="s">
        <v>78</v>
      </c>
      <c r="D595" s="3">
        <v>45570</v>
      </c>
      <c r="F595" s="25"/>
      <c r="G595" s="25"/>
      <c r="H595" s="25"/>
      <c r="FB595">
        <v>0</v>
      </c>
      <c r="FC595">
        <v>1</v>
      </c>
    </row>
    <row r="596" spans="1:159" x14ac:dyDescent="0.25">
      <c r="A596" t="s">
        <v>40</v>
      </c>
      <c r="B596" t="s">
        <v>9</v>
      </c>
      <c r="C596" t="s">
        <v>78</v>
      </c>
      <c r="D596" s="3">
        <v>45571</v>
      </c>
      <c r="F596" s="25"/>
      <c r="G596" s="25"/>
      <c r="H596" s="25"/>
      <c r="FB596">
        <v>0</v>
      </c>
      <c r="FC596">
        <v>1</v>
      </c>
    </row>
    <row r="597" spans="1:159" x14ac:dyDescent="0.25">
      <c r="A597" t="s">
        <v>40</v>
      </c>
      <c r="B597" t="s">
        <v>9</v>
      </c>
      <c r="C597" t="s">
        <v>79</v>
      </c>
      <c r="D597" s="3">
        <v>45475</v>
      </c>
      <c r="F597" s="25"/>
      <c r="G597" s="25"/>
      <c r="H597" s="25"/>
      <c r="FB597">
        <v>0</v>
      </c>
      <c r="FC597">
        <v>1</v>
      </c>
    </row>
    <row r="598" spans="1:159" x14ac:dyDescent="0.25">
      <c r="A598" t="s">
        <v>40</v>
      </c>
      <c r="B598" t="s">
        <v>9</v>
      </c>
      <c r="C598" t="s">
        <v>79</v>
      </c>
      <c r="D598" s="3">
        <v>45476</v>
      </c>
      <c r="F598" s="25"/>
      <c r="G598" s="25"/>
      <c r="H598" s="25"/>
      <c r="EO598" s="20"/>
      <c r="FB598">
        <v>0</v>
      </c>
      <c r="FC598">
        <v>1</v>
      </c>
    </row>
    <row r="599" spans="1:159" x14ac:dyDescent="0.25">
      <c r="A599" t="s">
        <v>40</v>
      </c>
      <c r="B599" t="s">
        <v>9</v>
      </c>
      <c r="C599" t="s">
        <v>79</v>
      </c>
      <c r="D599" s="3">
        <v>45478</v>
      </c>
      <c r="F599" s="25"/>
      <c r="G599" s="25"/>
      <c r="H599" s="25"/>
      <c r="FB599">
        <v>0</v>
      </c>
      <c r="FC599">
        <v>1</v>
      </c>
    </row>
    <row r="600" spans="1:159" x14ac:dyDescent="0.25">
      <c r="A600" t="s">
        <v>40</v>
      </c>
      <c r="B600" t="s">
        <v>9</v>
      </c>
      <c r="C600" t="s">
        <v>79</v>
      </c>
      <c r="D600" s="3">
        <v>45479</v>
      </c>
      <c r="F600" s="25"/>
      <c r="G600" s="25"/>
      <c r="H600" s="25"/>
      <c r="FB600">
        <v>0</v>
      </c>
      <c r="FC600">
        <v>1</v>
      </c>
    </row>
    <row r="601" spans="1:159" x14ac:dyDescent="0.25">
      <c r="A601" t="s">
        <v>40</v>
      </c>
      <c r="B601" t="s">
        <v>9</v>
      </c>
      <c r="C601" t="s">
        <v>79</v>
      </c>
      <c r="D601" s="3">
        <v>45484</v>
      </c>
      <c r="F601" s="25"/>
      <c r="G601" s="25"/>
      <c r="H601" s="25"/>
      <c r="FB601">
        <v>0</v>
      </c>
      <c r="FC601">
        <v>1</v>
      </c>
    </row>
    <row r="602" spans="1:159" x14ac:dyDescent="0.25">
      <c r="A602" t="s">
        <v>40</v>
      </c>
      <c r="B602" t="s">
        <v>9</v>
      </c>
      <c r="C602" t="s">
        <v>79</v>
      </c>
      <c r="D602" s="3">
        <v>45485</v>
      </c>
      <c r="F602" s="25"/>
      <c r="G602" s="25"/>
      <c r="H602" s="25"/>
      <c r="FB602">
        <v>0</v>
      </c>
      <c r="FC602">
        <v>1</v>
      </c>
    </row>
    <row r="603" spans="1:159" x14ac:dyDescent="0.25">
      <c r="A603" t="s">
        <v>40</v>
      </c>
      <c r="B603" t="s">
        <v>9</v>
      </c>
      <c r="C603" t="s">
        <v>79</v>
      </c>
      <c r="D603" s="3">
        <v>45496</v>
      </c>
      <c r="F603" s="25"/>
      <c r="G603" s="25"/>
      <c r="H603" s="25"/>
      <c r="FB603">
        <v>0</v>
      </c>
      <c r="FC603">
        <v>1</v>
      </c>
    </row>
    <row r="604" spans="1:159" x14ac:dyDescent="0.25">
      <c r="A604" t="s">
        <v>40</v>
      </c>
      <c r="B604" t="s">
        <v>9</v>
      </c>
      <c r="C604" t="s">
        <v>79</v>
      </c>
      <c r="D604" s="3">
        <v>45539</v>
      </c>
      <c r="F604" s="25"/>
      <c r="G604" s="25"/>
      <c r="H604" s="25"/>
      <c r="FB604">
        <v>0</v>
      </c>
      <c r="FC604">
        <v>1</v>
      </c>
    </row>
    <row r="605" spans="1:159" x14ac:dyDescent="0.25">
      <c r="A605" t="s">
        <v>40</v>
      </c>
      <c r="B605" t="s">
        <v>9</v>
      </c>
      <c r="C605" t="s">
        <v>79</v>
      </c>
      <c r="D605" s="3">
        <v>45540</v>
      </c>
      <c r="F605" s="25"/>
      <c r="G605" s="25"/>
      <c r="H605" s="25"/>
      <c r="FB605">
        <v>0</v>
      </c>
      <c r="FC605">
        <v>1</v>
      </c>
    </row>
    <row r="606" spans="1:159" x14ac:dyDescent="0.25">
      <c r="A606" t="s">
        <v>40</v>
      </c>
      <c r="B606" t="s">
        <v>9</v>
      </c>
      <c r="C606" t="s">
        <v>79</v>
      </c>
      <c r="D606" s="3">
        <v>45541</v>
      </c>
      <c r="F606" s="25"/>
      <c r="G606" s="25"/>
      <c r="H606" s="25"/>
      <c r="FB606">
        <v>0</v>
      </c>
      <c r="FC606">
        <v>1</v>
      </c>
    </row>
    <row r="607" spans="1:159" x14ac:dyDescent="0.25">
      <c r="A607" t="s">
        <v>40</v>
      </c>
      <c r="B607" t="s">
        <v>9</v>
      </c>
      <c r="C607" t="s">
        <v>79</v>
      </c>
      <c r="D607" s="3">
        <v>45558</v>
      </c>
      <c r="F607" s="25"/>
      <c r="G607" s="25"/>
      <c r="H607" s="25"/>
      <c r="FB607">
        <v>0</v>
      </c>
      <c r="FC607">
        <v>1</v>
      </c>
    </row>
    <row r="608" spans="1:159" x14ac:dyDescent="0.25">
      <c r="A608" t="s">
        <v>40</v>
      </c>
      <c r="B608" t="s">
        <v>9</v>
      </c>
      <c r="C608" t="s">
        <v>79</v>
      </c>
      <c r="D608" s="3">
        <v>45559</v>
      </c>
      <c r="F608" s="25"/>
      <c r="G608" s="25"/>
      <c r="H608" s="25"/>
      <c r="FB608">
        <v>0</v>
      </c>
      <c r="FC608">
        <v>1</v>
      </c>
    </row>
    <row r="609" spans="1:159" x14ac:dyDescent="0.25">
      <c r="A609" t="s">
        <v>40</v>
      </c>
      <c r="B609" t="s">
        <v>9</v>
      </c>
      <c r="C609" t="s">
        <v>79</v>
      </c>
      <c r="D609" s="3">
        <v>45566</v>
      </c>
      <c r="F609" s="25"/>
      <c r="G609" s="25"/>
      <c r="H609" s="25"/>
      <c r="FB609">
        <v>0</v>
      </c>
      <c r="FC609">
        <v>1</v>
      </c>
    </row>
    <row r="610" spans="1:159" x14ac:dyDescent="0.25">
      <c r="A610" t="s">
        <v>40</v>
      </c>
      <c r="B610" t="s">
        <v>9</v>
      </c>
      <c r="C610" t="s">
        <v>79</v>
      </c>
      <c r="D610" s="3">
        <v>45567</v>
      </c>
      <c r="F610" s="25"/>
      <c r="G610" s="25"/>
      <c r="H610" s="25"/>
      <c r="FB610">
        <v>0</v>
      </c>
      <c r="FC610">
        <v>1</v>
      </c>
    </row>
    <row r="611" spans="1:159" x14ac:dyDescent="0.25">
      <c r="A611" t="s">
        <v>40</v>
      </c>
      <c r="B611" t="s">
        <v>9</v>
      </c>
      <c r="C611" t="s">
        <v>79</v>
      </c>
      <c r="D611" s="3">
        <v>45568</v>
      </c>
      <c r="F611" s="25"/>
      <c r="G611" s="25"/>
      <c r="H611" s="25"/>
      <c r="FB611">
        <v>0</v>
      </c>
      <c r="FC611">
        <v>1</v>
      </c>
    </row>
    <row r="612" spans="1:159" x14ac:dyDescent="0.25">
      <c r="A612" t="s">
        <v>40</v>
      </c>
      <c r="B612" t="s">
        <v>9</v>
      </c>
      <c r="C612" t="s">
        <v>79</v>
      </c>
      <c r="D612" s="3">
        <v>45570</v>
      </c>
      <c r="F612" s="25"/>
      <c r="G612" s="25"/>
      <c r="H612" s="25"/>
      <c r="FB612">
        <v>0</v>
      </c>
      <c r="FC612">
        <v>1</v>
      </c>
    </row>
    <row r="613" spans="1:159" x14ac:dyDescent="0.25">
      <c r="A613" t="s">
        <v>40</v>
      </c>
      <c r="B613" t="s">
        <v>9</v>
      </c>
      <c r="C613" t="s">
        <v>79</v>
      </c>
      <c r="D613" s="3">
        <v>45571</v>
      </c>
      <c r="F613" s="25"/>
      <c r="G613" s="25"/>
      <c r="H613" s="25"/>
      <c r="FB613">
        <v>0</v>
      </c>
      <c r="FC613">
        <v>1</v>
      </c>
    </row>
    <row r="614" spans="1:159" x14ac:dyDescent="0.25">
      <c r="A614" t="s">
        <v>40</v>
      </c>
      <c r="B614" t="s">
        <v>9</v>
      </c>
      <c r="C614" t="s">
        <v>42</v>
      </c>
      <c r="D614" s="3">
        <v>45475</v>
      </c>
      <c r="F614" s="25"/>
      <c r="G614" s="25"/>
      <c r="H614" s="25"/>
      <c r="FB614">
        <v>0</v>
      </c>
      <c r="FC614">
        <v>1</v>
      </c>
    </row>
    <row r="615" spans="1:159" x14ac:dyDescent="0.25">
      <c r="A615" t="s">
        <v>40</v>
      </c>
      <c r="B615" t="s">
        <v>9</v>
      </c>
      <c r="C615" t="s">
        <v>42</v>
      </c>
      <c r="D615" s="3">
        <v>45476</v>
      </c>
      <c r="E615" s="25">
        <v>19</v>
      </c>
      <c r="F615" s="25">
        <v>20</v>
      </c>
      <c r="G615" s="25">
        <v>19</v>
      </c>
      <c r="H615" s="25">
        <v>20</v>
      </c>
      <c r="I615">
        <v>6741</v>
      </c>
      <c r="J615">
        <v>53694</v>
      </c>
      <c r="K615">
        <v>1.63107669353485</v>
      </c>
      <c r="L615">
        <v>1.3829996585845901</v>
      </c>
      <c r="M615">
        <v>1.21133089065551</v>
      </c>
      <c r="N615">
        <v>1.0769183635711601</v>
      </c>
      <c r="O615">
        <v>1.0034805536270099</v>
      </c>
      <c r="P615">
        <v>0.96016657352447499</v>
      </c>
      <c r="Q615">
        <v>0.91473704576492298</v>
      </c>
      <c r="R615">
        <v>0.87916821241378695</v>
      </c>
      <c r="S615">
        <v>0.88720756769180198</v>
      </c>
      <c r="T615">
        <v>0.94216865301132202</v>
      </c>
      <c r="U615">
        <v>1.10806620121002</v>
      </c>
      <c r="V615">
        <v>1.31118953227996</v>
      </c>
      <c r="W615">
        <v>1.56099605560302</v>
      </c>
      <c r="X615">
        <v>1.8241264820098799</v>
      </c>
      <c r="Y615">
        <v>2.0956013202667201</v>
      </c>
      <c r="Z615">
        <v>2.4036767482757502</v>
      </c>
      <c r="AA615">
        <v>2.7433004379272399</v>
      </c>
      <c r="AB615">
        <v>3.0867385864257799</v>
      </c>
      <c r="AC615">
        <v>3.3695154190063401</v>
      </c>
      <c r="AD615">
        <v>3.3625156879425</v>
      </c>
      <c r="AE615">
        <v>3.1350798606872501</v>
      </c>
      <c r="AF615">
        <v>2.8748431205749498</v>
      </c>
      <c r="AG615">
        <v>2.51236844062805</v>
      </c>
      <c r="AH615">
        <v>2.1080570220947199</v>
      </c>
      <c r="AI615">
        <v>-1.51931792497634E-2</v>
      </c>
      <c r="AJ615">
        <v>-1.9879568368196401E-2</v>
      </c>
      <c r="AK615">
        <v>-4.7688712365925303E-3</v>
      </c>
      <c r="AL615">
        <v>-1.0821130126714699E-2</v>
      </c>
      <c r="AM615">
        <v>-3.42729093972593E-4</v>
      </c>
      <c r="AN615">
        <v>-1.1501007713377399E-2</v>
      </c>
      <c r="AO615">
        <v>-1.8220605328679002E-2</v>
      </c>
      <c r="AP615">
        <v>-7.9617919400334306E-3</v>
      </c>
      <c r="AQ615">
        <v>-3.1418038997799102E-3</v>
      </c>
      <c r="AR615">
        <v>-3.3576186746358802E-2</v>
      </c>
      <c r="AS615">
        <v>-3.4147689584642601E-3</v>
      </c>
      <c r="AT615">
        <v>-1.3757836073637E-2</v>
      </c>
      <c r="AU615">
        <v>-4.67992313206195E-2</v>
      </c>
      <c r="AV615">
        <v>-4.8361949622630997E-2</v>
      </c>
      <c r="AW615">
        <v>-4.4862426817417103E-2</v>
      </c>
      <c r="AX615">
        <v>-2.43225377053022E-2</v>
      </c>
      <c r="AY615">
        <v>-2.0974006503820398E-2</v>
      </c>
      <c r="AZ615">
        <v>-3.0765779316425299E-2</v>
      </c>
      <c r="BA615">
        <v>0.14134731888770999</v>
      </c>
      <c r="BB615">
        <v>9.0497158467769595E-2</v>
      </c>
      <c r="BC615">
        <v>-8.5880942642688696E-2</v>
      </c>
      <c r="BD615">
        <v>-8.3240672945976202E-2</v>
      </c>
      <c r="BE615">
        <v>-3.2594345510005902E-2</v>
      </c>
      <c r="BF615">
        <v>7.4425246566533999E-4</v>
      </c>
      <c r="BG615">
        <v>6.98949210345745E-3</v>
      </c>
      <c r="BH615">
        <v>5.7604949688538898E-4</v>
      </c>
      <c r="BI615">
        <v>1.38527462258934E-2</v>
      </c>
      <c r="BJ615">
        <v>5.7813380844891002E-3</v>
      </c>
      <c r="BK615">
        <v>1.4566221274435499E-2</v>
      </c>
      <c r="BL615">
        <v>3.0310736037790702E-3</v>
      </c>
      <c r="BM615">
        <v>-2.9919638764113101E-3</v>
      </c>
      <c r="BN615">
        <v>8.6090778931975295E-3</v>
      </c>
      <c r="BO615">
        <v>1.47947510704398E-2</v>
      </c>
      <c r="BP615">
        <v>-1.43458414822816E-2</v>
      </c>
      <c r="BQ615">
        <v>1.7799898982048E-2</v>
      </c>
      <c r="BR615">
        <v>9.5930360257625493E-3</v>
      </c>
      <c r="BS615">
        <v>-2.1885598078370001E-2</v>
      </c>
      <c r="BT615">
        <v>-2.2280061617493602E-2</v>
      </c>
      <c r="BU615">
        <v>-1.8105724826455099E-2</v>
      </c>
      <c r="BV615">
        <v>3.2529367599636299E-3</v>
      </c>
      <c r="BW615">
        <v>7.8534297645091993E-3</v>
      </c>
      <c r="BX615">
        <v>-8.5461483104154403E-4</v>
      </c>
      <c r="BY615">
        <v>0.17184425890445701</v>
      </c>
      <c r="BZ615">
        <v>0.120014287531375</v>
      </c>
      <c r="CA615">
        <v>-5.6725706905126502E-2</v>
      </c>
      <c r="CB615">
        <v>-5.3753156214952399E-2</v>
      </c>
      <c r="CC615">
        <v>-4.7340081073343702E-3</v>
      </c>
      <c r="CD615">
        <v>2.5858845561742699E-2</v>
      </c>
      <c r="CE615">
        <v>2.91721634566783E-2</v>
      </c>
      <c r="CF615">
        <v>2.10316684097051E-2</v>
      </c>
      <c r="CG615">
        <v>3.2474365085363298E-2</v>
      </c>
      <c r="CH615">
        <v>2.2383805364370301E-2</v>
      </c>
      <c r="CI615">
        <v>2.9475171118974599E-2</v>
      </c>
      <c r="CJ615">
        <v>1.75631549209356E-2</v>
      </c>
      <c r="CK615">
        <v>1.22366780415177E-2</v>
      </c>
      <c r="CL615">
        <v>2.5179946795105899E-2</v>
      </c>
      <c r="CM615">
        <v>3.2731305807828903E-2</v>
      </c>
      <c r="CN615">
        <v>4.8845028504729202E-3</v>
      </c>
      <c r="CO615">
        <v>3.90145666897296E-2</v>
      </c>
      <c r="CP615">
        <v>3.2943908125162097E-2</v>
      </c>
      <c r="CQ615">
        <v>3.0280356295406801E-3</v>
      </c>
      <c r="CR615">
        <v>3.8018275517970302E-3</v>
      </c>
      <c r="CS615">
        <v>8.6509771645069105E-3</v>
      </c>
      <c r="CT615">
        <v>3.0828412622213301E-2</v>
      </c>
      <c r="CU615">
        <v>3.6680866032838801E-2</v>
      </c>
      <c r="CV615">
        <v>2.9056550934910701E-2</v>
      </c>
      <c r="CW615">
        <v>0.202341198921203</v>
      </c>
      <c r="CX615">
        <v>0.14953142404556199</v>
      </c>
      <c r="CY615">
        <v>-2.75704730302095E-2</v>
      </c>
      <c r="CZ615">
        <v>-2.42656376212835E-2</v>
      </c>
      <c r="DA615">
        <v>2.3126328364014601E-2</v>
      </c>
      <c r="DB615">
        <v>5.0973437726497602E-2</v>
      </c>
      <c r="DC615">
        <v>1.34861068800091E-2</v>
      </c>
      <c r="DD615">
        <v>1.2436132878065101E-2</v>
      </c>
      <c r="DE615">
        <v>1.1321139521896799E-2</v>
      </c>
      <c r="DF615">
        <v>1.0093583725392799E-2</v>
      </c>
      <c r="DG615">
        <v>9.0639982372522302E-3</v>
      </c>
      <c r="DH615">
        <v>8.8348779827356304E-3</v>
      </c>
      <c r="DI615">
        <v>9.2583568766713108E-3</v>
      </c>
      <c r="DJ615">
        <v>1.0074373334646201E-2</v>
      </c>
      <c r="DK615">
        <v>1.09046511352062E-2</v>
      </c>
      <c r="DL615">
        <v>1.16912191733717E-2</v>
      </c>
      <c r="DM615">
        <v>1.2897602282464501E-2</v>
      </c>
      <c r="DN615">
        <v>1.419632229954E-2</v>
      </c>
      <c r="DO615">
        <v>1.51464138180017E-2</v>
      </c>
      <c r="DP615">
        <v>1.5856662765145298E-2</v>
      </c>
      <c r="DQ615">
        <v>1.62669196724891E-2</v>
      </c>
      <c r="DR615">
        <v>1.6764698550105001E-2</v>
      </c>
      <c r="DS615">
        <v>1.7525836825370698E-2</v>
      </c>
      <c r="DT615">
        <v>1.81846972554922E-2</v>
      </c>
      <c r="DU615">
        <v>1.8540820106863899E-2</v>
      </c>
      <c r="DV615">
        <v>1.79451424628496E-2</v>
      </c>
      <c r="DW615">
        <v>1.7725123092532099E-2</v>
      </c>
      <c r="DX615">
        <v>1.7927138134837099E-2</v>
      </c>
      <c r="DY615">
        <v>1.69378817081451E-2</v>
      </c>
      <c r="DZ615">
        <v>1.5268588438630101E-2</v>
      </c>
      <c r="EA615">
        <v>82.982246398925696</v>
      </c>
      <c r="EB615">
        <v>82.090644836425696</v>
      </c>
      <c r="EC615">
        <v>81.810745239257798</v>
      </c>
      <c r="ED615">
        <v>81.111679077148395</v>
      </c>
      <c r="EE615">
        <v>78.132713317870994</v>
      </c>
      <c r="EF615">
        <v>77.849533081054602</v>
      </c>
      <c r="EG615">
        <v>78.846260070800696</v>
      </c>
      <c r="EH615">
        <v>82.105140686035099</v>
      </c>
      <c r="EI615">
        <v>86.975700378417898</v>
      </c>
      <c r="EJ615">
        <v>89.059814453125</v>
      </c>
      <c r="EK615">
        <v>93.762145996093693</v>
      </c>
      <c r="EL615">
        <v>96.7200927734375</v>
      </c>
      <c r="EM615">
        <v>100.440185546875</v>
      </c>
      <c r="EN615">
        <v>102.54859924316401</v>
      </c>
      <c r="EO615">
        <v>105.398132324218</v>
      </c>
      <c r="EP615">
        <v>106.527572631835</v>
      </c>
      <c r="EQ615">
        <v>106.67803955078099</v>
      </c>
      <c r="ER615">
        <v>106.67803955078099</v>
      </c>
      <c r="ES615">
        <v>104.82850646972599</v>
      </c>
      <c r="ET615">
        <v>101.72336578369099</v>
      </c>
      <c r="EU615">
        <v>98.506538391113196</v>
      </c>
      <c r="EV615">
        <v>95.202331542968693</v>
      </c>
      <c r="EW615">
        <v>89.975700378417898</v>
      </c>
      <c r="EX615">
        <v>87.804214477539006</v>
      </c>
      <c r="EY615">
        <v>0.156320706009864</v>
      </c>
      <c r="EZ615">
        <v>1.29014551639556E-2</v>
      </c>
      <c r="FA615">
        <v>1.29014551639556E-2</v>
      </c>
      <c r="FB615">
        <v>0</v>
      </c>
      <c r="FC615">
        <v>0</v>
      </c>
    </row>
    <row r="616" spans="1:159" x14ac:dyDescent="0.25">
      <c r="A616" t="s">
        <v>40</v>
      </c>
      <c r="B616" t="s">
        <v>9</v>
      </c>
      <c r="C616" t="s">
        <v>42</v>
      </c>
      <c r="D616" s="3">
        <v>45478</v>
      </c>
      <c r="E616" s="25">
        <v>17</v>
      </c>
      <c r="F616" s="25">
        <v>18</v>
      </c>
      <c r="G616" s="25">
        <v>17</v>
      </c>
      <c r="H616" s="25">
        <v>18</v>
      </c>
      <c r="I616">
        <v>7529</v>
      </c>
      <c r="J616">
        <v>57841</v>
      </c>
      <c r="K616">
        <v>1.87823009490966</v>
      </c>
      <c r="L616">
        <v>1.5903280973434399</v>
      </c>
      <c r="M616">
        <v>1.3659187555313099</v>
      </c>
      <c r="N616">
        <v>1.1992642879486</v>
      </c>
      <c r="O616">
        <v>1.07261645793914</v>
      </c>
      <c r="P616">
        <v>1.0016359090805</v>
      </c>
      <c r="Q616">
        <v>0.92881655693054099</v>
      </c>
      <c r="R616">
        <v>0.87676215171813898</v>
      </c>
      <c r="S616">
        <v>0.89905726909637396</v>
      </c>
      <c r="T616">
        <v>1.0017173290252599</v>
      </c>
      <c r="U616">
        <v>1.17158091068267</v>
      </c>
      <c r="V616">
        <v>1.3928465843200599</v>
      </c>
      <c r="W616">
        <v>1.6442466974258401</v>
      </c>
      <c r="X616">
        <v>1.9018638134002599</v>
      </c>
      <c r="Y616">
        <v>2.1882636547088601</v>
      </c>
      <c r="Z616">
        <v>2.4660077095031698</v>
      </c>
      <c r="AA616">
        <v>2.77712774276733</v>
      </c>
      <c r="AB616">
        <v>3.1085462570190399</v>
      </c>
      <c r="AC616">
        <v>3.3889594078063898</v>
      </c>
      <c r="AD616">
        <v>3.37091708183288</v>
      </c>
      <c r="AE616">
        <v>3.1541755199432302</v>
      </c>
      <c r="AF616">
        <v>2.8644704818725502</v>
      </c>
      <c r="AG616">
        <v>2.51621222496032</v>
      </c>
      <c r="AH616">
        <v>2.1309142112731898</v>
      </c>
      <c r="AI616">
        <v>-1.8703885376453299E-2</v>
      </c>
      <c r="AJ616">
        <v>5.2941879257559698E-3</v>
      </c>
      <c r="AK616">
        <v>-4.8411828465759702E-3</v>
      </c>
      <c r="AL616">
        <v>9.4215963035821897E-3</v>
      </c>
      <c r="AM616">
        <v>-6.9917021319270099E-3</v>
      </c>
      <c r="AN616">
        <v>-6.7609660327434496E-3</v>
      </c>
      <c r="AO616">
        <v>-1.6635466367006298E-2</v>
      </c>
      <c r="AP616">
        <v>-1.98713410645723E-2</v>
      </c>
      <c r="AQ616">
        <v>-2.25786641240119E-2</v>
      </c>
      <c r="AR616">
        <v>-1.4513948932289999E-2</v>
      </c>
      <c r="AS616">
        <v>-2.2958390414714799E-2</v>
      </c>
      <c r="AT616">
        <v>-1.8583737313747399E-2</v>
      </c>
      <c r="AU616">
        <v>-2.6126854121685E-2</v>
      </c>
      <c r="AV616">
        <v>-2.8651865199208201E-2</v>
      </c>
      <c r="AW616">
        <v>-1.1370318941771901E-2</v>
      </c>
      <c r="AX616">
        <v>-1.9389998167753199E-2</v>
      </c>
      <c r="AY616">
        <v>9.8207697272300706E-2</v>
      </c>
      <c r="AZ616">
        <v>9.1684654355049106E-2</v>
      </c>
      <c r="BA616">
        <v>-4.8048425465822199E-2</v>
      </c>
      <c r="BB616">
        <v>-7.8176096081733704E-2</v>
      </c>
      <c r="BC616">
        <v>-3.8091912865638698E-2</v>
      </c>
      <c r="BD616">
        <v>-5.0282042473554597E-2</v>
      </c>
      <c r="BE616">
        <v>-3.6875572055578197E-2</v>
      </c>
      <c r="BF616">
        <v>-6.5942383371293501E-3</v>
      </c>
      <c r="BG616">
        <v>6.5599516965448804E-3</v>
      </c>
      <c r="BH616">
        <v>2.7982059866189901E-2</v>
      </c>
      <c r="BI616">
        <v>1.5328117646276901E-2</v>
      </c>
      <c r="BJ616">
        <v>2.72138714790344E-2</v>
      </c>
      <c r="BK616">
        <v>9.3513401225209201E-3</v>
      </c>
      <c r="BL616">
        <v>8.71626008301973E-3</v>
      </c>
      <c r="BM616">
        <v>-1.46756204776465E-3</v>
      </c>
      <c r="BN616">
        <v>-3.5959170199930598E-3</v>
      </c>
      <c r="BO616">
        <v>-5.1840245723724296E-3</v>
      </c>
      <c r="BP616">
        <v>4.3190568685531599E-3</v>
      </c>
      <c r="BQ616">
        <v>-1.7411288572475299E-3</v>
      </c>
      <c r="BR616">
        <v>4.8936693929135704E-3</v>
      </c>
      <c r="BS616">
        <v>-1.0522655211389E-3</v>
      </c>
      <c r="BT616">
        <v>-2.3776527959853402E-3</v>
      </c>
      <c r="BU616">
        <v>1.5662649646401398E-2</v>
      </c>
      <c r="BV616">
        <v>8.1167658790946007E-3</v>
      </c>
      <c r="BW616">
        <v>0.126516118645668</v>
      </c>
      <c r="BX616">
        <v>0.121204756200313</v>
      </c>
      <c r="BY616">
        <v>-1.7369322478771199E-2</v>
      </c>
      <c r="BZ616">
        <v>-4.80787567794322E-2</v>
      </c>
      <c r="CA616">
        <v>-8.5932873189449293E-3</v>
      </c>
      <c r="CB616">
        <v>-2.1269092336297001E-2</v>
      </c>
      <c r="CC616">
        <v>-9.0174274519085797E-3</v>
      </c>
      <c r="CD616">
        <v>1.9006172195076901E-2</v>
      </c>
      <c r="CE616">
        <v>3.1823787838220499E-2</v>
      </c>
      <c r="CF616">
        <v>5.0669930875301299E-2</v>
      </c>
      <c r="CG616">
        <v>3.5497419536113697E-2</v>
      </c>
      <c r="CH616">
        <v>4.5006148517131798E-2</v>
      </c>
      <c r="CI616">
        <v>2.5694383308291401E-2</v>
      </c>
      <c r="CJ616">
        <v>2.41934861987829E-2</v>
      </c>
      <c r="CK616">
        <v>1.37003418058156E-2</v>
      </c>
      <c r="CL616">
        <v>1.26795060932636E-2</v>
      </c>
      <c r="CM616">
        <v>1.22106149792671E-2</v>
      </c>
      <c r="CN616">
        <v>2.31520626693964E-2</v>
      </c>
      <c r="CO616">
        <v>1.94761324673891E-2</v>
      </c>
      <c r="CP616">
        <v>2.8371075168251901E-2</v>
      </c>
      <c r="CQ616">
        <v>2.40223240107297E-2</v>
      </c>
      <c r="CR616">
        <v>2.3896558210253702E-2</v>
      </c>
      <c r="CS616">
        <v>4.26956191658973E-2</v>
      </c>
      <c r="CT616">
        <v>3.5623528063297202E-2</v>
      </c>
      <c r="CU616">
        <v>0.15482454001903501</v>
      </c>
      <c r="CV616">
        <v>0.150724858045578</v>
      </c>
      <c r="CW616">
        <v>1.3309778645634599E-2</v>
      </c>
      <c r="CX616">
        <v>-1.7981415614485699E-2</v>
      </c>
      <c r="CY616">
        <v>2.0905336365103701E-2</v>
      </c>
      <c r="CZ616">
        <v>7.7438587322831102E-3</v>
      </c>
      <c r="DA616">
        <v>1.8840719014406201E-2</v>
      </c>
      <c r="DB616">
        <v>4.4606581330299301E-2</v>
      </c>
      <c r="DC616">
        <v>1.5359322540462E-2</v>
      </c>
      <c r="DD616">
        <v>1.3793246820569E-2</v>
      </c>
      <c r="DE616">
        <v>1.22620640322566E-2</v>
      </c>
      <c r="DF616">
        <v>1.08169354498386E-2</v>
      </c>
      <c r="DG616">
        <v>9.9358642473816802E-3</v>
      </c>
      <c r="DH616">
        <v>9.40948538482189E-3</v>
      </c>
      <c r="DI616">
        <v>9.2214308679103799E-3</v>
      </c>
      <c r="DJ616">
        <v>9.8947547376155801E-3</v>
      </c>
      <c r="DK616">
        <v>1.0575190186500501E-2</v>
      </c>
      <c r="DL616">
        <v>1.14496545866131E-2</v>
      </c>
      <c r="DM616">
        <v>1.28991790115833E-2</v>
      </c>
      <c r="DN616">
        <v>1.42732495442032E-2</v>
      </c>
      <c r="DO616">
        <v>1.52442678809165E-2</v>
      </c>
      <c r="DP616">
        <v>1.59735865890979E-2</v>
      </c>
      <c r="DQ616">
        <v>1.6434878110885599E-2</v>
      </c>
      <c r="DR616">
        <v>1.6722925007343199E-2</v>
      </c>
      <c r="DS616">
        <v>1.7210299149155599E-2</v>
      </c>
      <c r="DT616">
        <v>1.7946949228644302E-2</v>
      </c>
      <c r="DU616">
        <v>1.8651569262146901E-2</v>
      </c>
      <c r="DV616">
        <v>1.82978846132755E-2</v>
      </c>
      <c r="DW616">
        <v>1.7933890223503099E-2</v>
      </c>
      <c r="DX616">
        <v>1.7638621851801799E-2</v>
      </c>
      <c r="DY616">
        <v>1.69365499168634E-2</v>
      </c>
      <c r="DZ616">
        <v>1.5563944354653299E-2</v>
      </c>
      <c r="EA616">
        <v>86.760444641113196</v>
      </c>
      <c r="EB616">
        <v>83.859611511230398</v>
      </c>
      <c r="EC616">
        <v>81.859611511230398</v>
      </c>
      <c r="ED616">
        <v>79.231483459472599</v>
      </c>
      <c r="EE616">
        <v>78.983566284179602</v>
      </c>
      <c r="EF616">
        <v>77.206687927245994</v>
      </c>
      <c r="EG616">
        <v>79.132301330566406</v>
      </c>
      <c r="EH616">
        <v>82.1571044921875</v>
      </c>
      <c r="EI616">
        <v>87.231483459472599</v>
      </c>
      <c r="EJ616">
        <v>90.330642700195298</v>
      </c>
      <c r="EK616">
        <v>93.330642700195298</v>
      </c>
      <c r="EL616">
        <v>95.578552246093693</v>
      </c>
      <c r="EM616">
        <v>98.776878356933494</v>
      </c>
      <c r="EN616">
        <v>100.900833129882</v>
      </c>
      <c r="EO616">
        <v>103.85124969482401</v>
      </c>
      <c r="EP616">
        <v>105.80167388916</v>
      </c>
      <c r="EQ616">
        <v>105.07437133789</v>
      </c>
      <c r="ER616">
        <v>106.628135681152</v>
      </c>
      <c r="ES616">
        <v>104.405014038085</v>
      </c>
      <c r="ET616">
        <v>102.330642700195</v>
      </c>
      <c r="EU616">
        <v>97.958770751953097</v>
      </c>
      <c r="EV616">
        <v>96.413368225097599</v>
      </c>
      <c r="EW616">
        <v>93.537322998046804</v>
      </c>
      <c r="EX616">
        <v>88.082733154296804</v>
      </c>
      <c r="EY616">
        <v>0.171485796570777</v>
      </c>
      <c r="EZ616">
        <v>1.24326916411519E-2</v>
      </c>
      <c r="FA616">
        <v>1.24326916411519E-2</v>
      </c>
      <c r="FB616">
        <v>0</v>
      </c>
      <c r="FC616">
        <v>0</v>
      </c>
    </row>
    <row r="617" spans="1:159" x14ac:dyDescent="0.25">
      <c r="A617" t="s">
        <v>40</v>
      </c>
      <c r="B617" t="s">
        <v>9</v>
      </c>
      <c r="C617" t="s">
        <v>42</v>
      </c>
      <c r="D617" s="3">
        <v>45479</v>
      </c>
      <c r="E617" s="25">
        <v>19</v>
      </c>
      <c r="F617" s="25">
        <v>20</v>
      </c>
      <c r="G617" s="25">
        <v>19</v>
      </c>
      <c r="H617" s="25">
        <v>20</v>
      </c>
      <c r="I617">
        <v>6722</v>
      </c>
      <c r="J617">
        <v>53550</v>
      </c>
      <c r="K617">
        <v>1.85321080684661</v>
      </c>
      <c r="L617">
        <v>1.58630263805389</v>
      </c>
      <c r="M617">
        <v>1.39409887790679</v>
      </c>
      <c r="N617">
        <v>1.23420739173889</v>
      </c>
      <c r="O617">
        <v>1.1318895816802901</v>
      </c>
      <c r="P617">
        <v>1.07875275611877</v>
      </c>
      <c r="Q617">
        <v>1.0158039331436099</v>
      </c>
      <c r="R617">
        <v>1.0070767402648899</v>
      </c>
      <c r="S617">
        <v>1.0795413255691499</v>
      </c>
      <c r="T617">
        <v>1.23729801177978</v>
      </c>
      <c r="U617">
        <v>1.4563008546829199</v>
      </c>
      <c r="V617">
        <v>1.67339026927947</v>
      </c>
      <c r="W617">
        <v>1.9500322341918901</v>
      </c>
      <c r="X617">
        <v>2.2366628646850502</v>
      </c>
      <c r="Y617">
        <v>2.4994907379150302</v>
      </c>
      <c r="Z617">
        <v>2.7905344963073699</v>
      </c>
      <c r="AA617">
        <v>3.0941953659057599</v>
      </c>
      <c r="AB617">
        <v>3.42639708518981</v>
      </c>
      <c r="AC617">
        <v>3.70412969589233</v>
      </c>
      <c r="AD617">
        <v>3.74194288253784</v>
      </c>
      <c r="AE617">
        <v>3.5480031967163002</v>
      </c>
      <c r="AF617">
        <v>3.27819776535034</v>
      </c>
      <c r="AG617">
        <v>2.9082901477813698</v>
      </c>
      <c r="AH617">
        <v>2.5151088237762398</v>
      </c>
      <c r="AI617">
        <v>-1.29601061344146E-2</v>
      </c>
      <c r="AJ617">
        <v>-3.3744964748620897E-2</v>
      </c>
      <c r="AK617">
        <v>-1.0599288158118701E-2</v>
      </c>
      <c r="AL617">
        <v>-3.6743644159287201E-3</v>
      </c>
      <c r="AM617">
        <v>-1.3680132105946499E-2</v>
      </c>
      <c r="AN617">
        <v>9.6071045845746907E-3</v>
      </c>
      <c r="AO617">
        <v>-2.0654881373047801E-2</v>
      </c>
      <c r="AP617">
        <v>-2.7492314577102599E-2</v>
      </c>
      <c r="AQ617">
        <v>-2.8710151091217901E-2</v>
      </c>
      <c r="AR617">
        <v>-1.1233081109821699E-2</v>
      </c>
      <c r="AS617">
        <v>1.34989721700549E-2</v>
      </c>
      <c r="AT617">
        <v>1.05788372457027E-2</v>
      </c>
      <c r="AU617">
        <v>7.0094405673444202E-3</v>
      </c>
      <c r="AV617">
        <v>1.5672549605369498E-2</v>
      </c>
      <c r="AW617">
        <v>-2.4798704311251599E-2</v>
      </c>
      <c r="AX617">
        <v>-4.4018365442752803E-3</v>
      </c>
      <c r="AY617">
        <v>-1.8260577926412201E-3</v>
      </c>
      <c r="AZ617">
        <v>-4.0339238941669402E-2</v>
      </c>
      <c r="BA617">
        <v>0.15321294963359799</v>
      </c>
      <c r="BB617">
        <v>0.140510573983192</v>
      </c>
      <c r="BC617">
        <v>-7.7156953513622201E-2</v>
      </c>
      <c r="BD617">
        <v>-7.7906295657157801E-2</v>
      </c>
      <c r="BE617">
        <v>-2.5993537157773899E-2</v>
      </c>
      <c r="BF617">
        <v>2.5354998651891899E-3</v>
      </c>
      <c r="BG617">
        <v>1.2549932114779901E-2</v>
      </c>
      <c r="BH617">
        <v>-1.0447421111166399E-2</v>
      </c>
      <c r="BI617">
        <v>1.05161825194954E-2</v>
      </c>
      <c r="BJ617">
        <v>1.47338975220918E-2</v>
      </c>
      <c r="BK617">
        <v>3.9318013004958604E-3</v>
      </c>
      <c r="BL617">
        <v>2.6014761999249399E-2</v>
      </c>
      <c r="BM617">
        <v>-2.8427219949662599E-3</v>
      </c>
      <c r="BN617">
        <v>-7.5449426658451496E-3</v>
      </c>
      <c r="BO617">
        <v>-6.7981113679706998E-3</v>
      </c>
      <c r="BP617">
        <v>1.25951124355196E-2</v>
      </c>
      <c r="BQ617">
        <v>3.98135706782341E-2</v>
      </c>
      <c r="BR617">
        <v>3.8272988051176002E-2</v>
      </c>
      <c r="BS617">
        <v>3.6598768085241297E-2</v>
      </c>
      <c r="BT617">
        <v>4.65238131582736E-2</v>
      </c>
      <c r="BU617">
        <v>7.0003154687583403E-3</v>
      </c>
      <c r="BV617">
        <v>2.78769675642251E-2</v>
      </c>
      <c r="BW617">
        <v>3.0651610344648299E-2</v>
      </c>
      <c r="BX617">
        <v>-6.7779957316815801E-3</v>
      </c>
      <c r="BY617">
        <v>0.18784719705581601</v>
      </c>
      <c r="BZ617">
        <v>0.17494657635688701</v>
      </c>
      <c r="CA617">
        <v>-4.3268583714961999E-2</v>
      </c>
      <c r="CB617">
        <v>-4.5174051076173699E-2</v>
      </c>
      <c r="CC617">
        <v>5.5902823805809004E-3</v>
      </c>
      <c r="CD617">
        <v>3.2714981585741001E-2</v>
      </c>
      <c r="CE617">
        <v>3.8059968501329401E-2</v>
      </c>
      <c r="CF617">
        <v>1.2850122526288E-2</v>
      </c>
      <c r="CG617">
        <v>3.1631652265787097E-2</v>
      </c>
      <c r="CH617">
        <v>3.3142160624265601E-2</v>
      </c>
      <c r="CI617">
        <v>2.15437356382608E-2</v>
      </c>
      <c r="CJ617">
        <v>4.2422421276569297E-2</v>
      </c>
      <c r="CK617">
        <v>1.49694373831152E-2</v>
      </c>
      <c r="CL617">
        <v>1.24024283140897E-2</v>
      </c>
      <c r="CM617">
        <v>1.51139292865991E-2</v>
      </c>
      <c r="CN617">
        <v>3.6423306912183699E-2</v>
      </c>
      <c r="CO617">
        <v>6.6128171980380998E-2</v>
      </c>
      <c r="CP617">
        <v>6.59671351313591E-2</v>
      </c>
      <c r="CQ617">
        <v>6.6188097000122001E-2</v>
      </c>
      <c r="CR617">
        <v>7.7375076711177798E-2</v>
      </c>
      <c r="CS617">
        <v>3.8799334317445699E-2</v>
      </c>
      <c r="CT617">
        <v>6.0155771672725601E-2</v>
      </c>
      <c r="CU617">
        <v>6.3129276037216103E-2</v>
      </c>
      <c r="CV617">
        <v>2.6783248409628799E-2</v>
      </c>
      <c r="CW617">
        <v>0.222481444478034</v>
      </c>
      <c r="CX617">
        <v>0.209382578730583</v>
      </c>
      <c r="CY617">
        <v>-9.380211122334E-3</v>
      </c>
      <c r="CZ617">
        <v>-1.24418074265122E-2</v>
      </c>
      <c r="DA617">
        <v>3.7174101918935699E-2</v>
      </c>
      <c r="DB617">
        <v>6.2894463539123494E-2</v>
      </c>
      <c r="DC617">
        <v>1.5509001910686399E-2</v>
      </c>
      <c r="DD617">
        <v>1.4163901098072499E-2</v>
      </c>
      <c r="DE617">
        <v>1.2837294489145199E-2</v>
      </c>
      <c r="DF617">
        <v>1.11914286389946E-2</v>
      </c>
      <c r="DG617">
        <v>1.0707295499742E-2</v>
      </c>
      <c r="DH617">
        <v>9.9751474335789594E-3</v>
      </c>
      <c r="DI617">
        <v>1.08290240168571E-2</v>
      </c>
      <c r="DJ617">
        <v>1.21271405369043E-2</v>
      </c>
      <c r="DK617">
        <v>1.33215747773647E-2</v>
      </c>
      <c r="DL617">
        <v>1.44865131005644E-2</v>
      </c>
      <c r="DM617">
        <v>1.5998139977455101E-2</v>
      </c>
      <c r="DN617">
        <v>1.6836848109960501E-2</v>
      </c>
      <c r="DO617">
        <v>1.7989033833146002E-2</v>
      </c>
      <c r="DP617">
        <v>1.8756236881017602E-2</v>
      </c>
      <c r="DQ617">
        <v>1.9332431256771001E-2</v>
      </c>
      <c r="DR617">
        <v>1.9624119624495499E-2</v>
      </c>
      <c r="DS617">
        <v>1.9745020195841699E-2</v>
      </c>
      <c r="DT617">
        <v>2.0403787493705701E-2</v>
      </c>
      <c r="DU617">
        <v>2.1056128665804801E-2</v>
      </c>
      <c r="DV617">
        <v>2.0935602486133499E-2</v>
      </c>
      <c r="DW617">
        <v>2.06026677042245E-2</v>
      </c>
      <c r="DX617">
        <v>1.9899791106581601E-2</v>
      </c>
      <c r="DY617">
        <v>1.9201599061489098E-2</v>
      </c>
      <c r="DZ617">
        <v>1.83478221297264E-2</v>
      </c>
      <c r="EA617">
        <v>85.166877746582003</v>
      </c>
      <c r="EB617">
        <v>84.187644958495994</v>
      </c>
      <c r="EC617">
        <v>83.166877746582003</v>
      </c>
      <c r="ED617">
        <v>82.079216003417898</v>
      </c>
      <c r="EE617">
        <v>81.099998474120994</v>
      </c>
      <c r="EF617">
        <v>79.25</v>
      </c>
      <c r="EG617">
        <v>79.374687194824205</v>
      </c>
      <c r="EH617">
        <v>83.416252136230398</v>
      </c>
      <c r="EI617">
        <v>87.520156860351506</v>
      </c>
      <c r="EJ617">
        <v>91.457809448242102</v>
      </c>
      <c r="EK617">
        <v>95.437034606933494</v>
      </c>
      <c r="EL617">
        <v>99.245475769042898</v>
      </c>
      <c r="EM617">
        <v>103.224685668945</v>
      </c>
      <c r="EN617">
        <v>105.633125305175</v>
      </c>
      <c r="EO617">
        <v>108.462341308593</v>
      </c>
      <c r="EP617">
        <v>109.57077789306599</v>
      </c>
      <c r="EQ617">
        <v>109.84999847412099</v>
      </c>
      <c r="ER617">
        <v>110.658432006835</v>
      </c>
      <c r="ES617">
        <v>108.633125305175</v>
      </c>
      <c r="ET617">
        <v>104.84156799316401</v>
      </c>
      <c r="EU617">
        <v>101.562355041503</v>
      </c>
      <c r="EV617">
        <v>99.483749389648395</v>
      </c>
      <c r="EW617">
        <v>93.825309753417898</v>
      </c>
      <c r="EX617">
        <v>91.825309753417898</v>
      </c>
      <c r="EY617">
        <v>0.20069357752799899</v>
      </c>
      <c r="EZ617">
        <v>1.48463798686861E-2</v>
      </c>
      <c r="FA617">
        <v>1.48463798686861E-2</v>
      </c>
      <c r="FB617">
        <v>0</v>
      </c>
      <c r="FC617">
        <v>0</v>
      </c>
    </row>
    <row r="618" spans="1:159" x14ac:dyDescent="0.25">
      <c r="A618" t="s">
        <v>40</v>
      </c>
      <c r="B618" t="s">
        <v>9</v>
      </c>
      <c r="C618" t="s">
        <v>42</v>
      </c>
      <c r="D618" s="3">
        <v>45484</v>
      </c>
      <c r="E618" s="25">
        <v>19</v>
      </c>
      <c r="F618" s="25">
        <v>20</v>
      </c>
      <c r="G618" s="25">
        <v>19</v>
      </c>
      <c r="H618" s="25">
        <v>20</v>
      </c>
      <c r="I618">
        <v>6718</v>
      </c>
      <c r="J618">
        <v>53478</v>
      </c>
      <c r="K618">
        <v>1.8311284780502299</v>
      </c>
      <c r="L618">
        <v>1.5752583742141699</v>
      </c>
      <c r="M618">
        <v>1.37856805324554</v>
      </c>
      <c r="N618">
        <v>1.2305499315261801</v>
      </c>
      <c r="O618">
        <v>1.1458154916763299</v>
      </c>
      <c r="P618">
        <v>1.0789659023284901</v>
      </c>
      <c r="Q618">
        <v>1.01561856269836</v>
      </c>
      <c r="R618">
        <v>0.95600074529647805</v>
      </c>
      <c r="S618">
        <v>0.96804642677307096</v>
      </c>
      <c r="T618">
        <v>1.0903867483139</v>
      </c>
      <c r="U618">
        <v>1.28218793869018</v>
      </c>
      <c r="V618">
        <v>1.5274461507797199</v>
      </c>
      <c r="W618">
        <v>1.80072462558746</v>
      </c>
      <c r="X618">
        <v>2.06822633743286</v>
      </c>
      <c r="Y618">
        <v>2.3610522747039702</v>
      </c>
      <c r="Z618">
        <v>2.67772364616394</v>
      </c>
      <c r="AA618">
        <v>3.0163266658782901</v>
      </c>
      <c r="AB618">
        <v>3.4290590286254798</v>
      </c>
      <c r="AC618">
        <v>3.7337439060211102</v>
      </c>
      <c r="AD618">
        <v>3.7417461872100799</v>
      </c>
      <c r="AE618">
        <v>3.52131819725036</v>
      </c>
      <c r="AF618">
        <v>3.2306635379791202</v>
      </c>
      <c r="AG618">
        <v>2.7963738441467201</v>
      </c>
      <c r="AH618">
        <v>2.3546900749206499</v>
      </c>
      <c r="AI618">
        <v>-1.18272891268134E-2</v>
      </c>
      <c r="AJ618">
        <v>-2.2978490218520099E-2</v>
      </c>
      <c r="AK618">
        <v>-1.6648249700665401E-2</v>
      </c>
      <c r="AL618">
        <v>-1.8045097589492701E-2</v>
      </c>
      <c r="AM618">
        <v>-1.9553521648049299E-2</v>
      </c>
      <c r="AN618">
        <v>-1.55226439237594E-2</v>
      </c>
      <c r="AO618">
        <v>-2.22984254360198E-2</v>
      </c>
      <c r="AP618">
        <v>-2.4173241108655898E-2</v>
      </c>
      <c r="AQ618">
        <v>-3.4160345792770302E-2</v>
      </c>
      <c r="AR618">
        <v>-2.44816951453685E-2</v>
      </c>
      <c r="AS618">
        <v>-1.8930783495306899E-2</v>
      </c>
      <c r="AT618">
        <v>-2.29608733206987E-2</v>
      </c>
      <c r="AU618">
        <v>-1.7787320539355202E-2</v>
      </c>
      <c r="AV618">
        <v>-3.11916768550872E-2</v>
      </c>
      <c r="AW618">
        <v>-3.06244026869535E-2</v>
      </c>
      <c r="AX618">
        <v>-5.2619475871324498E-2</v>
      </c>
      <c r="AY618">
        <v>-4.0781252086162498E-2</v>
      </c>
      <c r="AZ618">
        <v>-2.1969856694340699E-2</v>
      </c>
      <c r="BA618">
        <v>0.13351815938949499</v>
      </c>
      <c r="BB618">
        <v>0.103287860751152</v>
      </c>
      <c r="BC618">
        <v>-8.2148693501949296E-2</v>
      </c>
      <c r="BD618">
        <v>-7.6780043542385101E-2</v>
      </c>
      <c r="BE618">
        <v>-6.0768697410821901E-2</v>
      </c>
      <c r="BF618">
        <v>-2.6282116770744299E-2</v>
      </c>
      <c r="BG618">
        <v>1.18111865594983E-2</v>
      </c>
      <c r="BH618">
        <v>-1.15151365753263E-3</v>
      </c>
      <c r="BI618">
        <v>2.9517866205424001E-3</v>
      </c>
      <c r="BJ618">
        <v>4.0783238364383502E-4</v>
      </c>
      <c r="BK618">
        <v>-2.28634127415716E-3</v>
      </c>
      <c r="BL618">
        <v>1.14160655357409E-4</v>
      </c>
      <c r="BM618">
        <v>-6.6107339225709404E-3</v>
      </c>
      <c r="BN618">
        <v>-6.8550826981663704E-3</v>
      </c>
      <c r="BO618">
        <v>-1.5193679369986E-2</v>
      </c>
      <c r="BP618">
        <v>-3.49856773391366E-3</v>
      </c>
      <c r="BQ618">
        <v>3.7332777865230998E-3</v>
      </c>
      <c r="BR618">
        <v>1.27848365809768E-3</v>
      </c>
      <c r="BS618">
        <v>8.2031944766640594E-3</v>
      </c>
      <c r="BT618">
        <v>-4.2888596653938198E-3</v>
      </c>
      <c r="BU618">
        <v>-2.9680372681468699E-3</v>
      </c>
      <c r="BV618">
        <v>-2.4671595543622901E-2</v>
      </c>
      <c r="BW618">
        <v>-1.2631165795028199E-2</v>
      </c>
      <c r="BX618">
        <v>6.5761618316173501E-3</v>
      </c>
      <c r="BY618">
        <v>0.16303771734237599</v>
      </c>
      <c r="BZ618">
        <v>0.13272747397422699</v>
      </c>
      <c r="CA618">
        <v>-5.31342588365077E-2</v>
      </c>
      <c r="CB618">
        <v>-4.8024110496044103E-2</v>
      </c>
      <c r="CC618">
        <v>-3.2534085214138003E-2</v>
      </c>
      <c r="CD618">
        <v>4.4218506081960998E-4</v>
      </c>
      <c r="CE618">
        <v>3.5449661314487402E-2</v>
      </c>
      <c r="CF618">
        <v>2.0675461739301602E-2</v>
      </c>
      <c r="CG618">
        <v>2.2551823407411499E-2</v>
      </c>
      <c r="CH618">
        <v>1.8860762938856999E-2</v>
      </c>
      <c r="CI618">
        <v>1.49808395653963E-2</v>
      </c>
      <c r="CJ618">
        <v>1.5750965103507E-2</v>
      </c>
      <c r="CK618">
        <v>9.0769585222005792E-3</v>
      </c>
      <c r="CL618">
        <v>1.04630757123231E-2</v>
      </c>
      <c r="CM618">
        <v>3.7729884497821301E-3</v>
      </c>
      <c r="CN618">
        <v>1.7484560608863799E-2</v>
      </c>
      <c r="CO618">
        <v>2.6397338137030602E-2</v>
      </c>
      <c r="CP618">
        <v>2.5517841801047301E-2</v>
      </c>
      <c r="CQ618">
        <v>3.4193709492683397E-2</v>
      </c>
      <c r="CR618">
        <v>2.2613957524299601E-2</v>
      </c>
      <c r="CS618">
        <v>2.4688327684998498E-2</v>
      </c>
      <c r="CT618">
        <v>3.2762850169092399E-3</v>
      </c>
      <c r="CU618">
        <v>1.55189214274287E-2</v>
      </c>
      <c r="CV618">
        <v>3.5122182220220503E-2</v>
      </c>
      <c r="CW618">
        <v>0.19255727529525701</v>
      </c>
      <c r="CX618">
        <v>0.16216708719730299</v>
      </c>
      <c r="CY618">
        <v>-2.4119824171066201E-2</v>
      </c>
      <c r="CZ618">
        <v>-1.9268177449703199E-2</v>
      </c>
      <c r="DA618">
        <v>-4.2994748800992896E-3</v>
      </c>
      <c r="DB618">
        <v>2.7166487649083099E-2</v>
      </c>
      <c r="DC618">
        <v>1.4371172524988599E-2</v>
      </c>
      <c r="DD618">
        <v>1.3269859366118899E-2</v>
      </c>
      <c r="DE618">
        <v>1.1915976181626301E-2</v>
      </c>
      <c r="DF618">
        <v>1.12185850739479E-2</v>
      </c>
      <c r="DG618">
        <v>1.04977004230022E-2</v>
      </c>
      <c r="DH618">
        <v>9.5065021887421608E-3</v>
      </c>
      <c r="DI618">
        <v>9.5374397933483106E-3</v>
      </c>
      <c r="DJ618">
        <v>1.05286929756402E-2</v>
      </c>
      <c r="DK618">
        <v>1.1530915275216101E-2</v>
      </c>
      <c r="DL618">
        <v>1.2756835669279E-2</v>
      </c>
      <c r="DM618">
        <v>1.37787703424692E-2</v>
      </c>
      <c r="DN618">
        <v>1.4736482873558899E-2</v>
      </c>
      <c r="DO618">
        <v>1.58011112362146E-2</v>
      </c>
      <c r="DP618">
        <v>1.6355751082301102E-2</v>
      </c>
      <c r="DQ618">
        <v>1.6813876107335E-2</v>
      </c>
      <c r="DR618">
        <v>1.6991104930639201E-2</v>
      </c>
      <c r="DS618">
        <v>1.7114037647843298E-2</v>
      </c>
      <c r="DT618">
        <v>1.7354747280478401E-2</v>
      </c>
      <c r="DU618">
        <v>1.7946613952517499E-2</v>
      </c>
      <c r="DV618">
        <v>1.78980156779289E-2</v>
      </c>
      <c r="DW618">
        <v>1.76395233720541E-2</v>
      </c>
      <c r="DX618">
        <v>1.7482366412877998E-2</v>
      </c>
      <c r="DY618">
        <v>1.7165424302220299E-2</v>
      </c>
      <c r="DZ618">
        <v>1.6247222200036E-2</v>
      </c>
      <c r="EA618">
        <v>87.122947692870994</v>
      </c>
      <c r="EB618">
        <v>85.143882751464801</v>
      </c>
      <c r="EC618">
        <v>84.164817810058494</v>
      </c>
      <c r="ED618">
        <v>82.486320495605398</v>
      </c>
      <c r="EE618">
        <v>81.549133300781193</v>
      </c>
      <c r="EF618">
        <v>78.549133300781193</v>
      </c>
      <c r="EG618">
        <v>80.244812011718693</v>
      </c>
      <c r="EH618">
        <v>82.608192443847599</v>
      </c>
      <c r="EI618">
        <v>86.629119873046804</v>
      </c>
      <c r="EJ618">
        <v>89.929695129394503</v>
      </c>
      <c r="EK618">
        <v>93.629119873046804</v>
      </c>
      <c r="EL618">
        <v>98.328544616699205</v>
      </c>
      <c r="EM618">
        <v>99.866897583007798</v>
      </c>
      <c r="EN618">
        <v>104.524452209472</v>
      </c>
      <c r="EO618">
        <v>107.591003417968</v>
      </c>
      <c r="EP618">
        <v>107</v>
      </c>
      <c r="EQ618">
        <v>107.97906494140599</v>
      </c>
      <c r="ER618">
        <v>108.786903381347</v>
      </c>
      <c r="ES618">
        <v>106.765975952148</v>
      </c>
      <c r="ET618">
        <v>104.486320495605</v>
      </c>
      <c r="EU618">
        <v>100.90609741210901</v>
      </c>
      <c r="EV618">
        <v>96.843299865722599</v>
      </c>
      <c r="EW618">
        <v>94.822372436523395</v>
      </c>
      <c r="EX618">
        <v>92.672080993652301</v>
      </c>
      <c r="EY618">
        <v>0.15828672051429701</v>
      </c>
      <c r="EZ618">
        <v>1.2673001736402499E-2</v>
      </c>
      <c r="FA618">
        <v>1.2673001736402499E-2</v>
      </c>
      <c r="FB618">
        <v>0</v>
      </c>
      <c r="FC618">
        <v>0</v>
      </c>
    </row>
    <row r="619" spans="1:159" x14ac:dyDescent="0.25">
      <c r="A619" t="s">
        <v>40</v>
      </c>
      <c r="B619" t="s">
        <v>9</v>
      </c>
      <c r="C619" t="s">
        <v>42</v>
      </c>
      <c r="D619" s="3">
        <v>45485</v>
      </c>
      <c r="F619" s="25"/>
      <c r="G619" s="25"/>
      <c r="H619" s="25"/>
      <c r="FB619">
        <v>0</v>
      </c>
      <c r="FC619">
        <v>1</v>
      </c>
    </row>
    <row r="620" spans="1:159" x14ac:dyDescent="0.25">
      <c r="A620" t="s">
        <v>40</v>
      </c>
      <c r="B620" t="s">
        <v>9</v>
      </c>
      <c r="C620" t="s">
        <v>42</v>
      </c>
      <c r="D620" s="3">
        <v>45496</v>
      </c>
      <c r="E620" s="25">
        <v>18</v>
      </c>
      <c r="F620" s="25">
        <v>19</v>
      </c>
      <c r="G620" s="25">
        <v>18</v>
      </c>
      <c r="H620" s="25">
        <v>19</v>
      </c>
      <c r="I620">
        <v>6701</v>
      </c>
      <c r="J620">
        <v>53298</v>
      </c>
      <c r="K620">
        <v>1.85788214206695</v>
      </c>
      <c r="L620">
        <v>1.60538482666015</v>
      </c>
      <c r="M620">
        <v>1.4242573976516699</v>
      </c>
      <c r="N620">
        <v>1.2756258249282799</v>
      </c>
      <c r="O620">
        <v>1.1935129165649401</v>
      </c>
      <c r="P620">
        <v>1.1469076871871899</v>
      </c>
      <c r="Q620">
        <v>1.08963429927825</v>
      </c>
      <c r="R620">
        <v>1.0230815410614</v>
      </c>
      <c r="S620">
        <v>1.0415244102478001</v>
      </c>
      <c r="T620">
        <v>1.13416016101837</v>
      </c>
      <c r="U620">
        <v>1.3306918144226001</v>
      </c>
      <c r="V620">
        <v>1.5798248052596999</v>
      </c>
      <c r="W620">
        <v>1.8683348894119201</v>
      </c>
      <c r="X620">
        <v>2.1365075111389098</v>
      </c>
      <c r="Y620">
        <v>2.40862989425659</v>
      </c>
      <c r="Z620">
        <v>2.7349033355712802</v>
      </c>
      <c r="AA620">
        <v>3.0824196338653498</v>
      </c>
      <c r="AB620">
        <v>3.4664514064788801</v>
      </c>
      <c r="AC620">
        <v>3.74093270301818</v>
      </c>
      <c r="AD620">
        <v>3.7559571266174299</v>
      </c>
      <c r="AE620">
        <v>3.5912704467773402</v>
      </c>
      <c r="AF620">
        <v>3.3324298858642498</v>
      </c>
      <c r="AG620">
        <v>2.8974337577819802</v>
      </c>
      <c r="AH620">
        <v>2.4538033008575399</v>
      </c>
      <c r="AI620">
        <v>-1.8754556775092999E-2</v>
      </c>
      <c r="AJ620">
        <v>-6.7724445834755802E-3</v>
      </c>
      <c r="AK620">
        <v>-3.2923782709985902E-3</v>
      </c>
      <c r="AL620">
        <v>-5.5951885879039704E-3</v>
      </c>
      <c r="AM620">
        <v>-3.12367524020373E-3</v>
      </c>
      <c r="AN620">
        <v>1.8890884239226499E-3</v>
      </c>
      <c r="AO620">
        <v>-3.0636722221970499E-2</v>
      </c>
      <c r="AP620">
        <v>-3.41753847897052E-2</v>
      </c>
      <c r="AQ620">
        <v>-1.2793300673365499E-2</v>
      </c>
      <c r="AR620">
        <v>5.0221965648233804E-4</v>
      </c>
      <c r="AS620">
        <v>-6.7871124483644902E-3</v>
      </c>
      <c r="AT620">
        <v>9.1259321197867307E-3</v>
      </c>
      <c r="AU620">
        <v>-2.0392894744872998E-2</v>
      </c>
      <c r="AV620">
        <v>-2.8683587908744802E-2</v>
      </c>
      <c r="AW620">
        <v>-1.1797009967267499E-2</v>
      </c>
      <c r="AX620">
        <v>-1.03560406714677E-2</v>
      </c>
      <c r="AY620">
        <v>-4.4751599431037903E-2</v>
      </c>
      <c r="AZ620">
        <v>0.131236746907234</v>
      </c>
      <c r="BA620">
        <v>0.143733724951744</v>
      </c>
      <c r="BB620">
        <v>-6.0683801770210197E-2</v>
      </c>
      <c r="BC620">
        <v>-7.7003799378871904E-2</v>
      </c>
      <c r="BD620">
        <v>-5.00018969178199E-2</v>
      </c>
      <c r="BE620">
        <v>-3.7706680595874703E-2</v>
      </c>
      <c r="BF620">
        <v>-3.2676926348358302E-3</v>
      </c>
      <c r="BG620">
        <v>3.9898110553622202E-3</v>
      </c>
      <c r="BH620">
        <v>1.39815229922533E-2</v>
      </c>
      <c r="BI620">
        <v>1.6083063557743998E-2</v>
      </c>
      <c r="BJ620">
        <v>1.2135528028011299E-2</v>
      </c>
      <c r="BK620">
        <v>1.3182739727199E-2</v>
      </c>
      <c r="BL620">
        <v>1.74441989511251E-2</v>
      </c>
      <c r="BM620">
        <v>-1.3275613076984801E-2</v>
      </c>
      <c r="BN620">
        <v>-1.6557153314352001E-2</v>
      </c>
      <c r="BO620">
        <v>6.4539629966020497E-3</v>
      </c>
      <c r="BP620">
        <v>2.1414468064904199E-2</v>
      </c>
      <c r="BQ620">
        <v>1.61892939358949E-2</v>
      </c>
      <c r="BR620">
        <v>3.3427834510803202E-2</v>
      </c>
      <c r="BS620">
        <v>5.4015200585126799E-3</v>
      </c>
      <c r="BT620">
        <v>-1.87641102820634E-3</v>
      </c>
      <c r="BU620">
        <v>1.49955376982688E-2</v>
      </c>
      <c r="BV620">
        <v>1.6790058463811802E-2</v>
      </c>
      <c r="BW620">
        <v>-1.7169114202260902E-2</v>
      </c>
      <c r="BX620">
        <v>0.15974618494510601</v>
      </c>
      <c r="BY620">
        <v>0.17291493713855699</v>
      </c>
      <c r="BZ620">
        <v>-3.1151857227087E-2</v>
      </c>
      <c r="CA620">
        <v>-4.75660637021064E-2</v>
      </c>
      <c r="CB620">
        <v>-2.09458321332931E-2</v>
      </c>
      <c r="CC620">
        <v>-9.9877566099166801E-3</v>
      </c>
      <c r="CD620">
        <v>2.3255582898855199E-2</v>
      </c>
      <c r="CE620">
        <v>2.67341788858175E-2</v>
      </c>
      <c r="CF620">
        <v>3.4735489636659601E-2</v>
      </c>
      <c r="CG620">
        <v>3.5458505153655999E-2</v>
      </c>
      <c r="CH620">
        <v>2.98662446439266E-2</v>
      </c>
      <c r="CI620">
        <v>2.94891539961099E-2</v>
      </c>
      <c r="CJ620">
        <v>3.2999310642480802E-2</v>
      </c>
      <c r="CK620">
        <v>4.0854951366782102E-3</v>
      </c>
      <c r="CL620">
        <v>1.0610765311866899E-3</v>
      </c>
      <c r="CM620">
        <v>2.5701226666569699E-2</v>
      </c>
      <c r="CN620">
        <v>4.2326714843511498E-2</v>
      </c>
      <c r="CO620">
        <v>3.91657017171382E-2</v>
      </c>
      <c r="CP620">
        <v>5.7729735970497097E-2</v>
      </c>
      <c r="CQ620">
        <v>3.1195934861898401E-2</v>
      </c>
      <c r="CR620">
        <v>2.4930765852332101E-2</v>
      </c>
      <c r="CS620">
        <v>4.1788086295127799E-2</v>
      </c>
      <c r="CT620">
        <v>4.3936155736446297E-2</v>
      </c>
      <c r="CU620">
        <v>1.04133710265159E-2</v>
      </c>
      <c r="CV620">
        <v>0.18825562298297799</v>
      </c>
      <c r="CW620">
        <v>0.20209614932537001</v>
      </c>
      <c r="CX620">
        <v>-1.6199141973629501E-3</v>
      </c>
      <c r="CY620">
        <v>-1.8128328025340999E-2</v>
      </c>
      <c r="CZ620">
        <v>8.1102326512336696E-3</v>
      </c>
      <c r="DA620">
        <v>1.7731167376041398E-2</v>
      </c>
      <c r="DB620">
        <v>4.9778860062360701E-2</v>
      </c>
      <c r="DC620">
        <v>1.38275939971208E-2</v>
      </c>
      <c r="DD620">
        <v>1.26175163313746E-2</v>
      </c>
      <c r="DE620">
        <v>1.17794321849942E-2</v>
      </c>
      <c r="DF620">
        <v>1.07795102521777E-2</v>
      </c>
      <c r="DG620">
        <v>9.9135963246226293E-3</v>
      </c>
      <c r="DH620">
        <v>9.4568356871604902E-3</v>
      </c>
      <c r="DI620">
        <v>1.0554804466664699E-2</v>
      </c>
      <c r="DJ620">
        <v>1.0711123235523701E-2</v>
      </c>
      <c r="DK620">
        <v>1.1701505631208401E-2</v>
      </c>
      <c r="DL620">
        <v>1.2713744305074199E-2</v>
      </c>
      <c r="DM620">
        <v>1.3968663290143001E-2</v>
      </c>
      <c r="DN620">
        <v>1.4774507842957901E-2</v>
      </c>
      <c r="DO620">
        <v>1.5681890770792899E-2</v>
      </c>
      <c r="DP620">
        <v>1.6297606751322701E-2</v>
      </c>
      <c r="DQ620">
        <v>1.6288712620735099E-2</v>
      </c>
      <c r="DR620">
        <v>1.65036562830209E-2</v>
      </c>
      <c r="DS620">
        <v>1.6768960282206501E-2</v>
      </c>
      <c r="DT620">
        <v>1.7332511022686899E-2</v>
      </c>
      <c r="DU620">
        <v>1.7740918323397602E-2</v>
      </c>
      <c r="DV620">
        <v>1.7954146489500899E-2</v>
      </c>
      <c r="DW620">
        <v>1.78968720138072E-2</v>
      </c>
      <c r="DX620">
        <v>1.7664832994341802E-2</v>
      </c>
      <c r="DY620">
        <v>1.6851909458637199E-2</v>
      </c>
      <c r="DZ620">
        <v>1.6125006601214398E-2</v>
      </c>
      <c r="EA620">
        <v>87.843864440917898</v>
      </c>
      <c r="EB620">
        <v>86.015022277832003</v>
      </c>
      <c r="EC620">
        <v>84.994056701660099</v>
      </c>
      <c r="ED620">
        <v>83.165206909179602</v>
      </c>
      <c r="EE620">
        <v>82.035980224609304</v>
      </c>
      <c r="EF620">
        <v>80.357322692870994</v>
      </c>
      <c r="EG620">
        <v>82.3538818359375</v>
      </c>
      <c r="EH620">
        <v>85.504066467285099</v>
      </c>
      <c r="EI620">
        <v>88.612327575683494</v>
      </c>
      <c r="EJ620">
        <v>92.633293151855398</v>
      </c>
      <c r="EK620">
        <v>96.633293151855398</v>
      </c>
      <c r="EL620">
        <v>100.612327575683</v>
      </c>
      <c r="EM620">
        <v>101.74154663085901</v>
      </c>
      <c r="EN620">
        <v>105.57039642333901</v>
      </c>
      <c r="EO620">
        <v>106.69962310791</v>
      </c>
      <c r="EP620">
        <v>107.39925384521401</v>
      </c>
      <c r="EQ620">
        <v>109.207130432128</v>
      </c>
      <c r="ER620">
        <v>109.056953430175</v>
      </c>
      <c r="ES620">
        <v>106.948684692382</v>
      </c>
      <c r="ET620">
        <v>104.56100463867099</v>
      </c>
      <c r="EU620">
        <v>102.23967742919901</v>
      </c>
      <c r="EV620">
        <v>98.519088745117102</v>
      </c>
      <c r="EW620">
        <v>92.990615844726506</v>
      </c>
      <c r="EX620">
        <v>90.119834899902301</v>
      </c>
      <c r="EY620">
        <v>0.15720483660697901</v>
      </c>
      <c r="EZ620">
        <v>1.2401171028614001E-2</v>
      </c>
      <c r="FA620">
        <v>1.2401171028614001E-2</v>
      </c>
      <c r="FB620">
        <v>0</v>
      </c>
      <c r="FC620">
        <v>0</v>
      </c>
    </row>
    <row r="621" spans="1:159" x14ac:dyDescent="0.25">
      <c r="A621" t="s">
        <v>40</v>
      </c>
      <c r="B621" t="s">
        <v>9</v>
      </c>
      <c r="C621" t="s">
        <v>42</v>
      </c>
      <c r="D621" s="3">
        <v>45539</v>
      </c>
      <c r="F621" s="25"/>
      <c r="G621" s="25"/>
      <c r="H621" s="25"/>
      <c r="FB621">
        <v>0</v>
      </c>
      <c r="FC621">
        <v>1</v>
      </c>
    </row>
    <row r="622" spans="1:159" x14ac:dyDescent="0.25">
      <c r="A622" t="s">
        <v>40</v>
      </c>
      <c r="B622" t="s">
        <v>9</v>
      </c>
      <c r="C622" t="s">
        <v>42</v>
      </c>
      <c r="D622" s="3">
        <v>45540</v>
      </c>
      <c r="E622" s="25">
        <v>19</v>
      </c>
      <c r="F622" s="25">
        <v>20</v>
      </c>
      <c r="G622" s="25">
        <v>19</v>
      </c>
      <c r="H622" s="25">
        <v>20</v>
      </c>
      <c r="I622">
        <v>2654</v>
      </c>
      <c r="J622">
        <v>52681</v>
      </c>
      <c r="K622">
        <v>1.4454995393753001</v>
      </c>
      <c r="L622">
        <v>1.25182044506072</v>
      </c>
      <c r="M622">
        <v>1.09782755374908</v>
      </c>
      <c r="N622">
        <v>1.0032585859298699</v>
      </c>
      <c r="O622">
        <v>0.95753180980682295</v>
      </c>
      <c r="P622">
        <v>0.94232118129730202</v>
      </c>
      <c r="Q622">
        <v>0.950980484485626</v>
      </c>
      <c r="R622">
        <v>0.84105837345123202</v>
      </c>
      <c r="S622">
        <v>0.68951666355133001</v>
      </c>
      <c r="T622">
        <v>0.70234400033950795</v>
      </c>
      <c r="U622">
        <v>0.80995458364486606</v>
      </c>
      <c r="V622">
        <v>0.99337095022201505</v>
      </c>
      <c r="W622">
        <v>1.2186919450759801</v>
      </c>
      <c r="X622">
        <v>1.4812418222427299</v>
      </c>
      <c r="Y622">
        <v>1.76880347728729</v>
      </c>
      <c r="Z622">
        <v>2.14237189292907</v>
      </c>
      <c r="AA622">
        <v>2.5622630119323699</v>
      </c>
      <c r="AB622">
        <v>2.9396195411682098</v>
      </c>
      <c r="AC622">
        <v>3.0544340610504102</v>
      </c>
      <c r="AD622">
        <v>2.9202475547790501</v>
      </c>
      <c r="AE622">
        <v>2.71052813529968</v>
      </c>
      <c r="AF622">
        <v>2.3949551582336399</v>
      </c>
      <c r="AG622">
        <v>2.0126581192016602</v>
      </c>
      <c r="AH622">
        <v>1.6692702770233101</v>
      </c>
      <c r="AI622">
        <v>-2.20911428332328E-2</v>
      </c>
      <c r="AJ622">
        <v>-1.5150630846619601E-2</v>
      </c>
      <c r="AK622">
        <v>-2.2901693359017299E-2</v>
      </c>
      <c r="AL622">
        <v>-2.4829901754856099E-2</v>
      </c>
      <c r="AM622">
        <v>-1.3800963759422301E-2</v>
      </c>
      <c r="AN622">
        <v>-8.0404896289110097E-4</v>
      </c>
      <c r="AO622">
        <v>-1.51813924312591E-2</v>
      </c>
      <c r="AP622">
        <v>-2.45541352778673E-2</v>
      </c>
      <c r="AQ622">
        <v>-3.5820566117763498E-2</v>
      </c>
      <c r="AR622">
        <v>-3.6117706447839702E-2</v>
      </c>
      <c r="AS622">
        <v>-4.0480371564626597E-2</v>
      </c>
      <c r="AT622">
        <v>-5.1318746060132897E-2</v>
      </c>
      <c r="AU622">
        <v>-6.4675375819206196E-2</v>
      </c>
      <c r="AV622">
        <v>-3.8762323558330501E-2</v>
      </c>
      <c r="AW622">
        <v>-5.6035507470369297E-2</v>
      </c>
      <c r="AX622">
        <v>-5.3986765444278703E-2</v>
      </c>
      <c r="AY622">
        <v>-5.2485801279544803E-2</v>
      </c>
      <c r="AZ622">
        <v>-6.2675915658473899E-2</v>
      </c>
      <c r="BA622">
        <v>3.1509138643741601E-2</v>
      </c>
      <c r="BB622">
        <v>5.3599141538143102E-2</v>
      </c>
      <c r="BC622">
        <v>-0.112206541001796</v>
      </c>
      <c r="BD622">
        <v>-8.4819585084915106E-2</v>
      </c>
      <c r="BE622">
        <v>-5.7681150734424501E-2</v>
      </c>
      <c r="BF622">
        <v>-5.1196448504924698E-2</v>
      </c>
      <c r="BG622">
        <v>5.9978775680065103E-3</v>
      </c>
      <c r="BH622">
        <v>1.0156427510082699E-2</v>
      </c>
      <c r="BI622">
        <v>-1.0225361911579899E-3</v>
      </c>
      <c r="BJ622">
        <v>-3.9824377745389904E-3</v>
      </c>
      <c r="BK622">
        <v>5.7736053131520696E-3</v>
      </c>
      <c r="BL622">
        <v>1.7760736867785398E-2</v>
      </c>
      <c r="BM622">
        <v>3.41770355589687E-3</v>
      </c>
      <c r="BN622">
        <v>-4.4361227191984601E-3</v>
      </c>
      <c r="BO622">
        <v>-1.4517882838845199E-2</v>
      </c>
      <c r="BP622">
        <v>-1.27030983567237E-2</v>
      </c>
      <c r="BQ622">
        <v>-1.5112114138901201E-2</v>
      </c>
      <c r="BR622">
        <v>-2.2551352158188799E-2</v>
      </c>
      <c r="BS622">
        <v>-3.2783735543489401E-2</v>
      </c>
      <c r="BT622">
        <v>-4.3391012586653198E-3</v>
      </c>
      <c r="BU622">
        <v>-2.04509682953357E-2</v>
      </c>
      <c r="BV622">
        <v>-1.7188541591167401E-2</v>
      </c>
      <c r="BW622">
        <v>-1.26702226698398E-2</v>
      </c>
      <c r="BX622">
        <v>-2.1479275077581399E-2</v>
      </c>
      <c r="BY622">
        <v>7.2428487241268102E-2</v>
      </c>
      <c r="BZ622">
        <v>9.3163594603538499E-2</v>
      </c>
      <c r="CA622">
        <v>-7.2383947670459706E-2</v>
      </c>
      <c r="CB622">
        <v>-4.7274056822061497E-2</v>
      </c>
      <c r="CC622">
        <v>-2.34483815729618E-2</v>
      </c>
      <c r="CD622">
        <v>-1.9948635250329898E-2</v>
      </c>
      <c r="CE622">
        <v>3.4086897969245897E-2</v>
      </c>
      <c r="CF622">
        <v>3.5463485866785001E-2</v>
      </c>
      <c r="CG622">
        <v>2.08566207438707E-2</v>
      </c>
      <c r="CH622" s="20">
        <v>1.6865026205778101E-2</v>
      </c>
      <c r="CI622">
        <v>2.5348173454403801E-2</v>
      </c>
      <c r="CJ622">
        <v>3.63255217671394E-2</v>
      </c>
      <c r="CK622">
        <v>2.20167990773916E-2</v>
      </c>
      <c r="CL622">
        <v>1.5681890770792899E-2</v>
      </c>
      <c r="CM622">
        <v>6.7847999744117199E-3</v>
      </c>
      <c r="CN622">
        <v>1.07115115970373E-2</v>
      </c>
      <c r="CO622">
        <v>1.0256144218146799E-2</v>
      </c>
      <c r="CP622">
        <v>6.2160431407391999E-3</v>
      </c>
      <c r="CQ622">
        <v>-8.9209171710535797E-4</v>
      </c>
      <c r="CR622">
        <v>3.0084121972322402E-2</v>
      </c>
      <c r="CS622">
        <v>1.5133570879697701E-2</v>
      </c>
      <c r="CT622">
        <v>1.96096822619438E-2</v>
      </c>
      <c r="CU622">
        <v>2.7145357802510199E-2</v>
      </c>
      <c r="CV622">
        <v>1.9717365503311102E-2</v>
      </c>
      <c r="CW622">
        <v>0.113347835838794</v>
      </c>
      <c r="CX622">
        <v>0.13272805511951399</v>
      </c>
      <c r="CY622">
        <v>-3.2561350613832397E-2</v>
      </c>
      <c r="CZ622">
        <v>-9.7285248339176109E-3</v>
      </c>
      <c r="DA622">
        <v>1.07843875885009E-2</v>
      </c>
      <c r="DB622">
        <v>1.12991770729422E-2</v>
      </c>
      <c r="DC622">
        <v>1.7076911404728799E-2</v>
      </c>
      <c r="DD622">
        <v>1.5385598875582201E-2</v>
      </c>
      <c r="DE622">
        <v>1.3301583006978E-2</v>
      </c>
      <c r="DF622">
        <v>1.26743586733937E-2</v>
      </c>
      <c r="DG622">
        <v>1.1900492943823299E-2</v>
      </c>
      <c r="DH622">
        <v>1.12865883857011E-2</v>
      </c>
      <c r="DI622">
        <v>1.1307447217404801E-2</v>
      </c>
      <c r="DJ622">
        <v>1.2230883352458401E-2</v>
      </c>
      <c r="DK622">
        <v>1.2951111420989E-2</v>
      </c>
      <c r="DL622">
        <v>1.4235071837902E-2</v>
      </c>
      <c r="DM622">
        <v>1.54228061437606E-2</v>
      </c>
      <c r="DN622">
        <v>1.7489334568381299E-2</v>
      </c>
      <c r="DO622">
        <v>1.93887427449226E-2</v>
      </c>
      <c r="DP622">
        <v>2.0927833393216098E-2</v>
      </c>
      <c r="DQ622">
        <v>2.16338634490966E-2</v>
      </c>
      <c r="DR622">
        <v>2.2371731698513E-2</v>
      </c>
      <c r="DS622">
        <v>2.4206154048442799E-2</v>
      </c>
      <c r="DT622">
        <v>2.5045778602361599E-2</v>
      </c>
      <c r="DU622">
        <v>2.4877198040485299E-2</v>
      </c>
      <c r="DV622">
        <v>2.40534804761409E-2</v>
      </c>
      <c r="DW622">
        <v>2.42104195058345E-2</v>
      </c>
      <c r="DX622">
        <v>2.2826062515377901E-2</v>
      </c>
      <c r="DY622">
        <v>2.0812045782804399E-2</v>
      </c>
      <c r="DZ622">
        <v>1.89973209053277E-2</v>
      </c>
      <c r="EA622">
        <v>83.490974426269503</v>
      </c>
      <c r="EB622">
        <v>80.720169067382798</v>
      </c>
      <c r="EC622">
        <v>78.884223937988196</v>
      </c>
      <c r="ED622">
        <v>77.851646423339801</v>
      </c>
      <c r="EE622">
        <v>75.015701293945298</v>
      </c>
      <c r="EF622">
        <v>74.851646423339801</v>
      </c>
      <c r="EG622">
        <v>73.048271179199205</v>
      </c>
      <c r="EH622">
        <v>75.981948852539006</v>
      </c>
      <c r="EI622">
        <v>81.177391052245994</v>
      </c>
      <c r="EJ622">
        <v>86.980766296386705</v>
      </c>
      <c r="EK622">
        <v>90.849296569824205</v>
      </c>
      <c r="EL622">
        <v>95.047096252441406</v>
      </c>
      <c r="EM622">
        <v>98.080848693847599</v>
      </c>
      <c r="EN622">
        <v>100.147171020507</v>
      </c>
      <c r="EO622">
        <v>102.27864837646401</v>
      </c>
      <c r="EP622">
        <v>103.377540588378</v>
      </c>
      <c r="EQ622">
        <v>103.377540588378</v>
      </c>
      <c r="ER622">
        <v>102.34497833251901</v>
      </c>
      <c r="ES622">
        <v>100.312408447265</v>
      </c>
      <c r="ET622">
        <v>96.049453735351506</v>
      </c>
      <c r="EU622">
        <v>94.148353576660099</v>
      </c>
      <c r="EV622">
        <v>86.509025573730398</v>
      </c>
      <c r="EW622">
        <v>84.147171020507798</v>
      </c>
      <c r="EX622">
        <v>83.589874267578097</v>
      </c>
      <c r="EY622">
        <v>0.186948552727699</v>
      </c>
      <c r="EZ622">
        <v>1.7302058637142102E-2</v>
      </c>
      <c r="FA622">
        <v>1.7302058637142102E-2</v>
      </c>
      <c r="FB622">
        <v>0</v>
      </c>
      <c r="FC622">
        <v>0</v>
      </c>
    </row>
    <row r="623" spans="1:159" x14ac:dyDescent="0.25">
      <c r="A623" t="s">
        <v>40</v>
      </c>
      <c r="B623" t="s">
        <v>9</v>
      </c>
      <c r="C623" t="s">
        <v>42</v>
      </c>
      <c r="D623" s="3">
        <v>45541</v>
      </c>
      <c r="F623" s="25"/>
      <c r="G623" s="25"/>
      <c r="H623" s="25"/>
      <c r="FB623">
        <v>0</v>
      </c>
      <c r="FC623">
        <v>1</v>
      </c>
    </row>
    <row r="624" spans="1:159" x14ac:dyDescent="0.25">
      <c r="A624" t="s">
        <v>40</v>
      </c>
      <c r="B624" t="s">
        <v>9</v>
      </c>
      <c r="C624" t="s">
        <v>42</v>
      </c>
      <c r="D624" s="3">
        <v>45558</v>
      </c>
      <c r="E624" s="25">
        <v>18</v>
      </c>
      <c r="F624" s="25">
        <v>20</v>
      </c>
      <c r="G624" s="25">
        <v>18</v>
      </c>
      <c r="H624" s="25">
        <v>20</v>
      </c>
      <c r="I624">
        <v>9106</v>
      </c>
      <c r="J624">
        <v>56652</v>
      </c>
      <c r="K624">
        <v>0.91272985935211104</v>
      </c>
      <c r="L624">
        <v>0.79944312572479204</v>
      </c>
      <c r="M624">
        <v>0.72258663177490201</v>
      </c>
      <c r="N624">
        <v>0.67550772428512496</v>
      </c>
      <c r="O624">
        <v>0.67076277732849099</v>
      </c>
      <c r="P624">
        <v>0.68845516443252497</v>
      </c>
      <c r="Q624">
        <v>0.742326200008392</v>
      </c>
      <c r="R624">
        <v>0.67849510908126798</v>
      </c>
      <c r="S624">
        <v>0.533089399337768</v>
      </c>
      <c r="T624">
        <v>0.50302588939666704</v>
      </c>
      <c r="U624">
        <v>0.55228954553604104</v>
      </c>
      <c r="V624">
        <v>0.63527548313140803</v>
      </c>
      <c r="W624">
        <v>0.77618950605392401</v>
      </c>
      <c r="X624">
        <v>0.98055922985076904</v>
      </c>
      <c r="Y624">
        <v>1.23183417320251</v>
      </c>
      <c r="Z624">
        <v>1.5429891347885101</v>
      </c>
      <c r="AA624">
        <v>1.88232409954071</v>
      </c>
      <c r="AB624">
        <v>2.20244169235229</v>
      </c>
      <c r="AC624">
        <v>2.31530737876892</v>
      </c>
      <c r="AD624">
        <v>2.1226170063018701</v>
      </c>
      <c r="AE624">
        <v>1.93693375587463</v>
      </c>
      <c r="AF624">
        <v>1.7036149501800499</v>
      </c>
      <c r="AG624">
        <v>1.41925585269927</v>
      </c>
      <c r="AH624">
        <v>1.1611574888229299</v>
      </c>
      <c r="AI624">
        <v>-1.93341374397277E-2</v>
      </c>
      <c r="AJ624">
        <v>-2.5863859802484498E-2</v>
      </c>
      <c r="AK624">
        <v>-1.50064751505851E-2</v>
      </c>
      <c r="AL624">
        <v>-8.4259733557701093E-3</v>
      </c>
      <c r="AM624">
        <v>-7.2630876675248103E-3</v>
      </c>
      <c r="AN624">
        <v>-1.3436854816973201E-2</v>
      </c>
      <c r="AO624">
        <v>-5.8421590365469404E-3</v>
      </c>
      <c r="AP624">
        <v>-7.3575177229940796E-3</v>
      </c>
      <c r="AQ624">
        <v>-1.7688456922769501E-2</v>
      </c>
      <c r="AR624">
        <v>-2.25579515099525E-2</v>
      </c>
      <c r="AS624">
        <v>-3.2702174503356201E-3</v>
      </c>
      <c r="AT624">
        <v>-2.0649654790759E-2</v>
      </c>
      <c r="AU624">
        <v>-3.0740587040781898E-2</v>
      </c>
      <c r="AV624">
        <v>-1.8402971327304798E-2</v>
      </c>
      <c r="AW624">
        <v>3.3036207314580601E-3</v>
      </c>
      <c r="AX624">
        <v>-1.7480712383985499E-2</v>
      </c>
      <c r="AY624">
        <v>-4.1600242257118197E-2</v>
      </c>
      <c r="AZ624">
        <v>2.9633346945047299E-2</v>
      </c>
      <c r="BA624">
        <v>4.0346268564462599E-2</v>
      </c>
      <c r="BB624">
        <v>-2.6036104187369302E-2</v>
      </c>
      <c r="BC624">
        <v>-0.108151219785213</v>
      </c>
      <c r="BD624">
        <v>-5.6099731475114802E-2</v>
      </c>
      <c r="BE624">
        <v>-2.2204345092177301E-2</v>
      </c>
      <c r="BF624">
        <v>-2.2256834432482699E-2</v>
      </c>
      <c r="BG624">
        <v>-8.5586612112820105E-4</v>
      </c>
      <c r="BH624">
        <v>-8.9911185204982706E-3</v>
      </c>
      <c r="BI624">
        <v>-1.00789024145342E-4</v>
      </c>
      <c r="BJ624">
        <v>5.0567467696964697E-3</v>
      </c>
      <c r="BK624">
        <v>5.5929715745151E-3</v>
      </c>
      <c r="BL624">
        <v>-1.16059149149805E-3</v>
      </c>
      <c r="BM624">
        <v>6.7331921309232703E-3</v>
      </c>
      <c r="BN624">
        <v>5.6150448508560597E-3</v>
      </c>
      <c r="BO624">
        <v>-4.13636490702629E-3</v>
      </c>
      <c r="BP624">
        <v>-8.3935381844639691E-3</v>
      </c>
      <c r="BQ624">
        <v>1.24786095693707E-2</v>
      </c>
      <c r="BR624">
        <v>-2.8802878223359498E-3</v>
      </c>
      <c r="BS624">
        <v>-1.0829932987689901E-2</v>
      </c>
      <c r="BT624">
        <v>3.94035596400499E-3</v>
      </c>
      <c r="BU624">
        <v>2.7081312611699101E-2</v>
      </c>
      <c r="BV624">
        <v>7.8638652339577605E-3</v>
      </c>
      <c r="BW624">
        <v>-1.4395112171769101E-2</v>
      </c>
      <c r="BX624">
        <v>5.7577211409807198E-2</v>
      </c>
      <c r="BY624">
        <v>6.7713968455791404E-2</v>
      </c>
      <c r="BZ624">
        <v>0</v>
      </c>
      <c r="CA624">
        <v>-8.2661412656307207E-2</v>
      </c>
      <c r="CB624">
        <v>-3.2252583652734701E-2</v>
      </c>
      <c r="CC624">
        <v>-3.7360668648034302E-4</v>
      </c>
      <c r="CD624">
        <v>-2.35507101751863E-3</v>
      </c>
      <c r="CE624">
        <v>1.7622405663132602E-2</v>
      </c>
      <c r="CF624">
        <v>7.8816218301653793E-3</v>
      </c>
      <c r="CG624">
        <v>1.48048968985676E-2</v>
      </c>
      <c r="CH624">
        <v>1.8539465963840401E-2</v>
      </c>
      <c r="CI624">
        <v>1.8449030816554999E-2</v>
      </c>
      <c r="CJ624">
        <v>1.1115671135485099E-2</v>
      </c>
      <c r="CK624">
        <v>1.9308542832732201E-2</v>
      </c>
      <c r="CL624">
        <v>1.8587607890367501E-2</v>
      </c>
      <c r="CM624">
        <v>9.4157271087169595E-3</v>
      </c>
      <c r="CN624">
        <v>5.7708756066858699E-3</v>
      </c>
      <c r="CO624">
        <v>2.8227437287569001E-2</v>
      </c>
      <c r="CP624">
        <v>1.4889080077409699E-2</v>
      </c>
      <c r="CQ624">
        <v>9.0807201340794494E-3</v>
      </c>
      <c r="CR624">
        <v>2.6283683255314799E-2</v>
      </c>
      <c r="CS624">
        <v>5.08590042591094E-2</v>
      </c>
      <c r="CT624">
        <v>3.3208440989255898E-2</v>
      </c>
      <c r="CU624">
        <v>1.28100169822573E-2</v>
      </c>
      <c r="CV624">
        <v>8.5521072149276706E-2</v>
      </c>
      <c r="CW624">
        <v>9.5081664621829903E-2</v>
      </c>
      <c r="CX624">
        <v>2.6036104187369302E-2</v>
      </c>
      <c r="CY624">
        <v>-5.71716092526912E-2</v>
      </c>
      <c r="CZ624">
        <v>-8.4054376929998294E-3</v>
      </c>
      <c r="DA624">
        <v>2.1457131952047299E-2</v>
      </c>
      <c r="DB624">
        <v>1.75466928631067E-2</v>
      </c>
      <c r="DC624">
        <v>1.12339910119771E-2</v>
      </c>
      <c r="DD624">
        <v>1.02578978985548E-2</v>
      </c>
      <c r="DE624">
        <v>9.0620135888457194E-3</v>
      </c>
      <c r="DF624">
        <v>8.1969117745757103E-3</v>
      </c>
      <c r="DG624">
        <v>7.8159291297197307E-3</v>
      </c>
      <c r="DH624">
        <v>7.4634379707276804E-3</v>
      </c>
      <c r="DI624">
        <v>7.6452707871794701E-3</v>
      </c>
      <c r="DJ624">
        <v>7.8867580741643906E-3</v>
      </c>
      <c r="DK624">
        <v>8.2390867173671705E-3</v>
      </c>
      <c r="DL624">
        <v>8.6113521829247405E-3</v>
      </c>
      <c r="DM624">
        <v>9.57460701465606E-3</v>
      </c>
      <c r="DN624">
        <v>1.08030084520578E-2</v>
      </c>
      <c r="DO624">
        <v>1.21048176661133E-2</v>
      </c>
      <c r="DP624">
        <v>1.3583778403699299E-2</v>
      </c>
      <c r="DQ624">
        <v>1.44558101892471E-2</v>
      </c>
      <c r="DR624">
        <v>1.54084088280797E-2</v>
      </c>
      <c r="DS624">
        <v>1.6539543867111199E-2</v>
      </c>
      <c r="DT624">
        <v>1.6988663002848601E-2</v>
      </c>
      <c r="DU624">
        <v>1.6638379544019598E-2</v>
      </c>
      <c r="DV624">
        <v>1.5828827396035101E-2</v>
      </c>
      <c r="DW624">
        <v>1.5496701002120901E-2</v>
      </c>
      <c r="DX624">
        <v>1.44980354234576E-2</v>
      </c>
      <c r="DY624">
        <v>1.3272146694362099E-2</v>
      </c>
      <c r="DZ624">
        <v>1.20994132012128E-2</v>
      </c>
      <c r="EA624">
        <v>75.103851318359304</v>
      </c>
      <c r="EB624">
        <v>73.2830810546875</v>
      </c>
      <c r="EC624">
        <v>72.239395141601506</v>
      </c>
      <c r="ED624">
        <v>70.418617248535099</v>
      </c>
      <c r="EE624">
        <v>68.825233459472599</v>
      </c>
      <c r="EF624">
        <v>68.168594360351506</v>
      </c>
      <c r="EG624">
        <v>67.391510009765597</v>
      </c>
      <c r="EH624">
        <v>68.597846984863196</v>
      </c>
      <c r="EI624">
        <v>74.591789245605398</v>
      </c>
      <c r="EJ624">
        <v>79.429145812988196</v>
      </c>
      <c r="EK624">
        <v>84.727325439453097</v>
      </c>
      <c r="EL624">
        <v>87.950248718261705</v>
      </c>
      <c r="EM624">
        <v>91.183692932128906</v>
      </c>
      <c r="EN624">
        <v>93.075263977050696</v>
      </c>
      <c r="EO624">
        <v>94.271072387695298</v>
      </c>
      <c r="EP624">
        <v>96.091842651367102</v>
      </c>
      <c r="EQ624">
        <v>96.902091979980398</v>
      </c>
      <c r="ER624">
        <v>95.837356567382798</v>
      </c>
      <c r="ES624">
        <v>93.506004333495994</v>
      </c>
      <c r="ET624">
        <v>90.326774597167898</v>
      </c>
      <c r="EU624">
        <v>87.299667358398395</v>
      </c>
      <c r="EV624">
        <v>84.326774597167898</v>
      </c>
      <c r="EW624">
        <v>78.908157348632798</v>
      </c>
      <c r="EX624">
        <v>78.783142089843693</v>
      </c>
      <c r="EY624">
        <v>0.12685500085353801</v>
      </c>
      <c r="EZ624">
        <v>9.5219174399971893E-3</v>
      </c>
      <c r="FA624">
        <v>9.5219174399971893E-3</v>
      </c>
      <c r="FB624">
        <v>0</v>
      </c>
      <c r="FC624">
        <v>0</v>
      </c>
    </row>
    <row r="625" spans="1:159" x14ac:dyDescent="0.25">
      <c r="A625" t="s">
        <v>40</v>
      </c>
      <c r="B625" t="s">
        <v>9</v>
      </c>
      <c r="C625" t="s">
        <v>42</v>
      </c>
      <c r="D625" s="3">
        <v>45559</v>
      </c>
      <c r="F625" s="25"/>
      <c r="G625" s="25"/>
      <c r="H625" s="25"/>
      <c r="FB625">
        <v>0</v>
      </c>
      <c r="FC625">
        <v>1</v>
      </c>
    </row>
    <row r="626" spans="1:159" x14ac:dyDescent="0.25">
      <c r="A626" t="s">
        <v>40</v>
      </c>
      <c r="B626" t="s">
        <v>9</v>
      </c>
      <c r="C626" t="s">
        <v>42</v>
      </c>
      <c r="D626" s="3">
        <v>45566</v>
      </c>
      <c r="F626" s="25"/>
      <c r="G626" s="25"/>
      <c r="H626" s="25"/>
      <c r="FB626">
        <v>0</v>
      </c>
      <c r="FC626">
        <v>1</v>
      </c>
    </row>
    <row r="627" spans="1:159" x14ac:dyDescent="0.25">
      <c r="A627" t="s">
        <v>40</v>
      </c>
      <c r="B627" t="s">
        <v>9</v>
      </c>
      <c r="C627" t="s">
        <v>42</v>
      </c>
      <c r="D627" s="3">
        <v>45567</v>
      </c>
      <c r="E627" s="25">
        <v>18</v>
      </c>
      <c r="F627" s="25">
        <v>20</v>
      </c>
      <c r="G627" s="25">
        <v>18</v>
      </c>
      <c r="H627" s="25">
        <v>20</v>
      </c>
      <c r="I627">
        <v>9087</v>
      </c>
      <c r="J627">
        <v>56580</v>
      </c>
      <c r="K627">
        <v>0.95699709653854304</v>
      </c>
      <c r="L627">
        <v>0.84039348363876298</v>
      </c>
      <c r="M627">
        <v>0.75596022605895896</v>
      </c>
      <c r="N627">
        <v>0.70721215009689298</v>
      </c>
      <c r="O627">
        <v>0.69653403759002597</v>
      </c>
      <c r="P627">
        <v>0.70810353755950906</v>
      </c>
      <c r="Q627">
        <v>0.76502913236617998</v>
      </c>
      <c r="R627">
        <v>0.72033452987670799</v>
      </c>
      <c r="S627">
        <v>0.562935471534729</v>
      </c>
      <c r="T627">
        <v>0.54015302658080999</v>
      </c>
      <c r="U627">
        <v>0.59474837779998702</v>
      </c>
      <c r="V627">
        <v>0.71495777368545499</v>
      </c>
      <c r="W627">
        <v>0.89989876747131303</v>
      </c>
      <c r="X627">
        <v>1.1477574110031099</v>
      </c>
      <c r="Y627">
        <v>1.4603531360626201</v>
      </c>
      <c r="Z627">
        <v>1.83511662483215</v>
      </c>
      <c r="AA627">
        <v>2.24433422088623</v>
      </c>
      <c r="AB627">
        <v>2.5316359996795601</v>
      </c>
      <c r="AC627">
        <v>2.4947221279144198</v>
      </c>
      <c r="AD627">
        <v>2.2280802726745601</v>
      </c>
      <c r="AE627">
        <v>2.0090131759643501</v>
      </c>
      <c r="AF627">
        <v>1.7623875141143699</v>
      </c>
      <c r="AG627">
        <v>1.4697185754776001</v>
      </c>
      <c r="AH627">
        <v>1.1779488325119001</v>
      </c>
      <c r="AI627">
        <v>-2.4928495287895199E-2</v>
      </c>
      <c r="AJ627">
        <v>-1.54587598517537E-2</v>
      </c>
      <c r="AK627">
        <v>-2.01219525188207E-2</v>
      </c>
      <c r="AL627">
        <v>-6.8323933519422999E-3</v>
      </c>
      <c r="AM627">
        <v>-3.0407567974179901E-3</v>
      </c>
      <c r="AN627">
        <v>-1.00355427712202E-2</v>
      </c>
      <c r="AO627">
        <v>4.0248665027320298E-4</v>
      </c>
      <c r="AP627">
        <v>-1.2199730612337501E-2</v>
      </c>
      <c r="AQ627">
        <v>-2.64622922986745E-2</v>
      </c>
      <c r="AR627">
        <v>-1.8830223008990201E-2</v>
      </c>
      <c r="AS627">
        <v>-1.21698696166276E-2</v>
      </c>
      <c r="AT627">
        <v>-2.18794774264097E-3</v>
      </c>
      <c r="AU627">
        <v>-1.91648844629526E-2</v>
      </c>
      <c r="AV627">
        <v>-3.8533615879714398E-3</v>
      </c>
      <c r="AW627">
        <v>-1.39658991247415E-2</v>
      </c>
      <c r="AX627">
        <v>-2.6738438755273802E-2</v>
      </c>
      <c r="AY627">
        <v>-4.1939443908631802E-3</v>
      </c>
      <c r="AZ627">
        <v>5.98033182322978E-2</v>
      </c>
      <c r="BA627">
        <v>3.5499010235071099E-2</v>
      </c>
      <c r="BB627">
        <v>-2.56580132991075E-2</v>
      </c>
      <c r="BC627">
        <v>-8.8820427656173706E-2</v>
      </c>
      <c r="BD627">
        <v>-2.5007162243127799E-2</v>
      </c>
      <c r="BE627">
        <v>-6.7829964682459797E-3</v>
      </c>
      <c r="BF627">
        <v>-2.31203138828277E-2</v>
      </c>
      <c r="BG627">
        <v>-6.96047162637114E-3</v>
      </c>
      <c r="BH627">
        <v>7.9810287570580797E-4</v>
      </c>
      <c r="BI627">
        <v>-5.6913229636847903E-3</v>
      </c>
      <c r="BJ627">
        <v>6.1554606072604604E-3</v>
      </c>
      <c r="BK627">
        <v>9.2767775058746303E-3</v>
      </c>
      <c r="BL627">
        <v>1.57907081302255E-3</v>
      </c>
      <c r="BM627">
        <v>1.2217581272125201E-2</v>
      </c>
      <c r="BN627">
        <v>7.7364273602142898E-4</v>
      </c>
      <c r="BO627">
        <v>-1.31243215873837E-2</v>
      </c>
      <c r="BP627">
        <v>-4.6377703547477696E-3</v>
      </c>
      <c r="BQ627">
        <v>3.646872472018E-3</v>
      </c>
      <c r="BR627">
        <v>1.5427703969180501E-2</v>
      </c>
      <c r="BS627">
        <v>1.10102794133126E-3</v>
      </c>
      <c r="BT627">
        <v>1.8533399328589401E-2</v>
      </c>
      <c r="BU627">
        <v>1.05434749275445E-2</v>
      </c>
      <c r="BV627">
        <v>-1.0513709275983199E-4</v>
      </c>
      <c r="BW627">
        <v>2.4168085306882799E-2</v>
      </c>
      <c r="BX627">
        <v>8.8788054883480003E-2</v>
      </c>
      <c r="BY627">
        <v>6.2550023198127705E-2</v>
      </c>
      <c r="BZ627">
        <v>0</v>
      </c>
      <c r="CA627">
        <v>-6.3409797847270896E-2</v>
      </c>
      <c r="CB627">
        <v>-1.6342706512659699E-3</v>
      </c>
      <c r="CC627">
        <v>1.5076768584549399E-2</v>
      </c>
      <c r="CD627">
        <v>-3.38290515355765E-3</v>
      </c>
      <c r="CE627">
        <v>1.10075529664754E-2</v>
      </c>
      <c r="CF627">
        <v>1.7054965719580598E-2</v>
      </c>
      <c r="CG627">
        <v>8.7393075227737392E-3</v>
      </c>
      <c r="CH627">
        <v>1.9143315032124499E-2</v>
      </c>
      <c r="CI627">
        <v>2.1594312041997899E-2</v>
      </c>
      <c r="CJ627">
        <v>1.3193683698773301E-2</v>
      </c>
      <c r="CK627">
        <v>2.4032676592469202E-2</v>
      </c>
      <c r="CL627">
        <v>1.37470159679651E-2</v>
      </c>
      <c r="CM627">
        <v>2.13648716453462E-4</v>
      </c>
      <c r="CN627">
        <v>9.5546832308173093E-3</v>
      </c>
      <c r="CO627">
        <v>1.9463613629341101E-2</v>
      </c>
      <c r="CP627">
        <v>3.3043354749679503E-2</v>
      </c>
      <c r="CQ627">
        <v>2.1366940811276401E-2</v>
      </c>
      <c r="CR627">
        <v>4.0920160710811601E-2</v>
      </c>
      <c r="CS627">
        <v>3.5052850842475801E-2</v>
      </c>
      <c r="CT627">
        <v>2.6528164744377102E-2</v>
      </c>
      <c r="CU627">
        <v>5.2530113607645E-2</v>
      </c>
      <c r="CV627">
        <v>0.117772795259952</v>
      </c>
      <c r="CW627">
        <v>8.9601032435893999E-2</v>
      </c>
      <c r="CX627">
        <v>2.56580132991075E-2</v>
      </c>
      <c r="CY627">
        <v>-3.7999171763658503E-2</v>
      </c>
      <c r="CZ627">
        <v>2.1738620474934502E-2</v>
      </c>
      <c r="DA627">
        <v>3.69365327060222E-2</v>
      </c>
      <c r="DB627">
        <v>1.63545031100511E-2</v>
      </c>
      <c r="DC627">
        <v>1.09237832948565E-2</v>
      </c>
      <c r="DD627">
        <v>9.8834708333015407E-3</v>
      </c>
      <c r="DE627">
        <v>8.7732002139091405E-3</v>
      </c>
      <c r="DF627">
        <v>7.8960545361042005E-3</v>
      </c>
      <c r="DG627">
        <v>7.4885291978716798E-3</v>
      </c>
      <c r="DH627">
        <v>7.0611834526062003E-3</v>
      </c>
      <c r="DI627">
        <v>7.1830675005912703E-3</v>
      </c>
      <c r="DJ627">
        <v>7.8872507438063604E-3</v>
      </c>
      <c r="DK627">
        <v>8.1089101731777104E-3</v>
      </c>
      <c r="DL627">
        <v>8.6283991113305005E-3</v>
      </c>
      <c r="DM627">
        <v>9.6158962696790608E-3</v>
      </c>
      <c r="DN627">
        <v>1.07095558196306E-2</v>
      </c>
      <c r="DO627">
        <v>1.23207997530698E-2</v>
      </c>
      <c r="DP627">
        <v>1.36101841926574E-2</v>
      </c>
      <c r="DQ627">
        <v>1.4900641515851E-2</v>
      </c>
      <c r="DR627">
        <v>1.6191897913813501E-2</v>
      </c>
      <c r="DS627">
        <v>1.72428898513317E-2</v>
      </c>
      <c r="DT627">
        <v>1.7621468752622601E-2</v>
      </c>
      <c r="DU627">
        <v>1.64458472281694E-2</v>
      </c>
      <c r="DV627">
        <v>1.55989648774266E-2</v>
      </c>
      <c r="DW627">
        <v>1.5448564663529301E-2</v>
      </c>
      <c r="DX627">
        <v>1.42097091302275E-2</v>
      </c>
      <c r="DY627">
        <v>1.32897933945059E-2</v>
      </c>
      <c r="DZ627">
        <v>1.19994925335049E-2</v>
      </c>
      <c r="EA627">
        <v>76.153694152832003</v>
      </c>
      <c r="EB627">
        <v>74.436447143554602</v>
      </c>
      <c r="EC627">
        <v>73.3546142578125</v>
      </c>
      <c r="ED627">
        <v>72.081832885742102</v>
      </c>
      <c r="EE627">
        <v>70.8330078125</v>
      </c>
      <c r="EF627">
        <v>70.054557800292898</v>
      </c>
      <c r="EG627">
        <v>68.955413818359304</v>
      </c>
      <c r="EH627">
        <v>71.757133483886705</v>
      </c>
      <c r="EI627">
        <v>77.278739929199205</v>
      </c>
      <c r="EJ627">
        <v>82.432434082031193</v>
      </c>
      <c r="EK627">
        <v>86.838966369628906</v>
      </c>
      <c r="EL627">
        <v>91.811691284179602</v>
      </c>
      <c r="EM627">
        <v>94.801719665527301</v>
      </c>
      <c r="EN627">
        <v>97.252838134765597</v>
      </c>
      <c r="EO627">
        <v>98.351974487304602</v>
      </c>
      <c r="EP627">
        <v>100.29742431640599</v>
      </c>
      <c r="EQ627">
        <v>100.29742431640599</v>
      </c>
      <c r="ER627">
        <v>99.215583801269503</v>
      </c>
      <c r="ES627">
        <v>95.662696838378906</v>
      </c>
      <c r="ET627">
        <v>90.910827636718693</v>
      </c>
      <c r="EU627">
        <v>87.419830322265597</v>
      </c>
      <c r="EV627">
        <v>83.955413818359304</v>
      </c>
      <c r="EW627">
        <v>81.3546142578125</v>
      </c>
      <c r="EX627">
        <v>78.290084838867102</v>
      </c>
      <c r="EY627">
        <v>0.12454897165298399</v>
      </c>
      <c r="EZ627">
        <v>9.5702651888132009E-3</v>
      </c>
      <c r="FA627">
        <v>9.5702651888132009E-3</v>
      </c>
      <c r="FB627">
        <v>0</v>
      </c>
      <c r="FC627">
        <v>0</v>
      </c>
    </row>
    <row r="628" spans="1:159" x14ac:dyDescent="0.25">
      <c r="A628" t="s">
        <v>40</v>
      </c>
      <c r="B628" t="s">
        <v>9</v>
      </c>
      <c r="C628" t="s">
        <v>42</v>
      </c>
      <c r="D628" s="3">
        <v>45568</v>
      </c>
      <c r="F628" s="25"/>
      <c r="G628" s="25"/>
      <c r="H628" s="25"/>
      <c r="FB628">
        <v>0</v>
      </c>
      <c r="FC628">
        <v>1</v>
      </c>
    </row>
    <row r="629" spans="1:159" x14ac:dyDescent="0.25">
      <c r="A629" t="s">
        <v>40</v>
      </c>
      <c r="B629" t="s">
        <v>9</v>
      </c>
      <c r="C629" t="s">
        <v>42</v>
      </c>
      <c r="D629" s="3">
        <v>45570</v>
      </c>
      <c r="F629" s="25"/>
      <c r="G629" s="25"/>
      <c r="H629" s="25"/>
      <c r="FB629">
        <v>0</v>
      </c>
      <c r="FC629">
        <v>1</v>
      </c>
    </row>
    <row r="630" spans="1:159" x14ac:dyDescent="0.25">
      <c r="A630" t="s">
        <v>40</v>
      </c>
      <c r="B630" t="s">
        <v>9</v>
      </c>
      <c r="C630" t="s">
        <v>42</v>
      </c>
      <c r="D630" s="3">
        <v>45571</v>
      </c>
      <c r="F630" s="25"/>
      <c r="G630" s="25"/>
      <c r="H630" s="25"/>
      <c r="FB630">
        <v>0</v>
      </c>
      <c r="FC630">
        <v>1</v>
      </c>
    </row>
    <row r="631" spans="1:159" x14ac:dyDescent="0.25">
      <c r="A631" t="s">
        <v>40</v>
      </c>
      <c r="B631" t="s">
        <v>9</v>
      </c>
      <c r="C631" t="s">
        <v>74</v>
      </c>
      <c r="D631" s="3">
        <v>45475</v>
      </c>
      <c r="F631" s="25"/>
      <c r="G631" s="25"/>
      <c r="H631" s="25"/>
      <c r="FB631">
        <v>0</v>
      </c>
      <c r="FC631">
        <v>1</v>
      </c>
    </row>
    <row r="632" spans="1:159" x14ac:dyDescent="0.25">
      <c r="A632" t="s">
        <v>40</v>
      </c>
      <c r="B632" t="s">
        <v>9</v>
      </c>
      <c r="C632" t="s">
        <v>74</v>
      </c>
      <c r="D632" s="3">
        <v>45476</v>
      </c>
      <c r="F632" s="25"/>
      <c r="G632" s="25"/>
      <c r="H632" s="25"/>
      <c r="FB632">
        <v>0</v>
      </c>
      <c r="FC632">
        <v>1</v>
      </c>
    </row>
    <row r="633" spans="1:159" x14ac:dyDescent="0.25">
      <c r="A633" t="s">
        <v>40</v>
      </c>
      <c r="B633" t="s">
        <v>9</v>
      </c>
      <c r="C633" t="s">
        <v>74</v>
      </c>
      <c r="D633" s="3">
        <v>45478</v>
      </c>
      <c r="F633" s="25"/>
      <c r="G633" s="25"/>
      <c r="H633" s="25"/>
      <c r="FB633">
        <v>0</v>
      </c>
      <c r="FC633">
        <v>1</v>
      </c>
    </row>
    <row r="634" spans="1:159" x14ac:dyDescent="0.25">
      <c r="A634" t="s">
        <v>40</v>
      </c>
      <c r="B634" t="s">
        <v>9</v>
      </c>
      <c r="C634" t="s">
        <v>74</v>
      </c>
      <c r="D634" s="3">
        <v>45479</v>
      </c>
      <c r="F634" s="25"/>
      <c r="G634" s="25"/>
      <c r="H634" s="25"/>
      <c r="FB634">
        <v>0</v>
      </c>
      <c r="FC634">
        <v>1</v>
      </c>
    </row>
    <row r="635" spans="1:159" x14ac:dyDescent="0.25">
      <c r="A635" t="s">
        <v>40</v>
      </c>
      <c r="B635" t="s">
        <v>9</v>
      </c>
      <c r="C635" t="s">
        <v>74</v>
      </c>
      <c r="D635" s="3">
        <v>45484</v>
      </c>
      <c r="F635" s="25"/>
      <c r="G635" s="25"/>
      <c r="H635" s="25"/>
      <c r="FB635">
        <v>0</v>
      </c>
      <c r="FC635">
        <v>1</v>
      </c>
    </row>
    <row r="636" spans="1:159" x14ac:dyDescent="0.25">
      <c r="A636" t="s">
        <v>40</v>
      </c>
      <c r="B636" t="s">
        <v>9</v>
      </c>
      <c r="C636" t="s">
        <v>74</v>
      </c>
      <c r="D636" s="3">
        <v>45485</v>
      </c>
      <c r="F636" s="25"/>
      <c r="G636" s="25"/>
      <c r="H636" s="25"/>
      <c r="FB636">
        <v>0</v>
      </c>
      <c r="FC636">
        <v>1</v>
      </c>
    </row>
    <row r="637" spans="1:159" x14ac:dyDescent="0.25">
      <c r="A637" t="s">
        <v>40</v>
      </c>
      <c r="B637" t="s">
        <v>9</v>
      </c>
      <c r="C637" t="s">
        <v>74</v>
      </c>
      <c r="D637" s="3">
        <v>45496</v>
      </c>
      <c r="F637" s="25"/>
      <c r="G637" s="25"/>
      <c r="H637" s="25"/>
      <c r="FB637">
        <v>0</v>
      </c>
      <c r="FC637">
        <v>1</v>
      </c>
    </row>
    <row r="638" spans="1:159" x14ac:dyDescent="0.25">
      <c r="A638" t="s">
        <v>40</v>
      </c>
      <c r="B638" t="s">
        <v>9</v>
      </c>
      <c r="C638" t="s">
        <v>74</v>
      </c>
      <c r="D638" s="3">
        <v>45539</v>
      </c>
      <c r="F638" s="25"/>
      <c r="G638" s="25"/>
      <c r="H638" s="25"/>
      <c r="FB638">
        <v>0</v>
      </c>
      <c r="FC638">
        <v>1</v>
      </c>
    </row>
    <row r="639" spans="1:159" x14ac:dyDescent="0.25">
      <c r="A639" t="s">
        <v>40</v>
      </c>
      <c r="B639" t="s">
        <v>9</v>
      </c>
      <c r="C639" t="s">
        <v>74</v>
      </c>
      <c r="D639" s="3">
        <v>45540</v>
      </c>
      <c r="F639" s="25"/>
      <c r="G639" s="25"/>
      <c r="H639" s="25"/>
      <c r="FB639">
        <v>0</v>
      </c>
      <c r="FC639">
        <v>1</v>
      </c>
    </row>
    <row r="640" spans="1:159" x14ac:dyDescent="0.25">
      <c r="A640" t="s">
        <v>40</v>
      </c>
      <c r="B640" t="s">
        <v>9</v>
      </c>
      <c r="C640" t="s">
        <v>74</v>
      </c>
      <c r="D640" s="3">
        <v>45541</v>
      </c>
      <c r="F640" s="25"/>
      <c r="G640" s="25"/>
      <c r="H640" s="25"/>
      <c r="FB640">
        <v>0</v>
      </c>
      <c r="FC640">
        <v>1</v>
      </c>
    </row>
    <row r="641" spans="1:159" x14ac:dyDescent="0.25">
      <c r="A641" t="s">
        <v>40</v>
      </c>
      <c r="B641" t="s">
        <v>9</v>
      </c>
      <c r="C641" t="s">
        <v>74</v>
      </c>
      <c r="D641" s="3">
        <v>45558</v>
      </c>
      <c r="F641" s="25"/>
      <c r="G641" s="25"/>
      <c r="H641" s="25"/>
      <c r="FB641">
        <v>0</v>
      </c>
      <c r="FC641">
        <v>1</v>
      </c>
    </row>
    <row r="642" spans="1:159" x14ac:dyDescent="0.25">
      <c r="A642" t="s">
        <v>40</v>
      </c>
      <c r="B642" t="s">
        <v>9</v>
      </c>
      <c r="C642" t="s">
        <v>74</v>
      </c>
      <c r="D642" s="3">
        <v>45559</v>
      </c>
      <c r="F642" s="25"/>
      <c r="G642" s="25"/>
      <c r="H642" s="25"/>
      <c r="FB642">
        <v>0</v>
      </c>
      <c r="FC642">
        <v>1</v>
      </c>
    </row>
    <row r="643" spans="1:159" x14ac:dyDescent="0.25">
      <c r="A643" t="s">
        <v>40</v>
      </c>
      <c r="B643" t="s">
        <v>9</v>
      </c>
      <c r="C643" t="s">
        <v>74</v>
      </c>
      <c r="D643" s="3">
        <v>45566</v>
      </c>
      <c r="F643" s="25"/>
      <c r="G643" s="25"/>
      <c r="H643" s="25"/>
      <c r="FB643">
        <v>0</v>
      </c>
      <c r="FC643">
        <v>1</v>
      </c>
    </row>
    <row r="644" spans="1:159" x14ac:dyDescent="0.25">
      <c r="A644" t="s">
        <v>40</v>
      </c>
      <c r="B644" t="s">
        <v>9</v>
      </c>
      <c r="C644" t="s">
        <v>74</v>
      </c>
      <c r="D644" s="3">
        <v>45567</v>
      </c>
      <c r="F644" s="25"/>
      <c r="G644" s="25"/>
      <c r="H644" s="25"/>
      <c r="FB644">
        <v>0</v>
      </c>
      <c r="FC644">
        <v>1</v>
      </c>
    </row>
    <row r="645" spans="1:159" x14ac:dyDescent="0.25">
      <c r="A645" t="s">
        <v>40</v>
      </c>
      <c r="B645" t="s">
        <v>9</v>
      </c>
      <c r="C645" t="s">
        <v>74</v>
      </c>
      <c r="D645" s="3">
        <v>45568</v>
      </c>
      <c r="F645" s="25"/>
      <c r="G645" s="25"/>
      <c r="H645" s="25"/>
      <c r="FB645">
        <v>0</v>
      </c>
      <c r="FC645">
        <v>1</v>
      </c>
    </row>
    <row r="646" spans="1:159" x14ac:dyDescent="0.25">
      <c r="A646" t="s">
        <v>40</v>
      </c>
      <c r="B646" t="s">
        <v>9</v>
      </c>
      <c r="C646" t="s">
        <v>74</v>
      </c>
      <c r="D646" s="3">
        <v>45570</v>
      </c>
      <c r="F646" s="25"/>
      <c r="G646" s="25"/>
      <c r="H646" s="25"/>
      <c r="FB646">
        <v>0</v>
      </c>
      <c r="FC646">
        <v>1</v>
      </c>
    </row>
    <row r="647" spans="1:159" x14ac:dyDescent="0.25">
      <c r="A647" t="s">
        <v>40</v>
      </c>
      <c r="B647" t="s">
        <v>9</v>
      </c>
      <c r="C647" t="s">
        <v>74</v>
      </c>
      <c r="D647" s="3">
        <v>45571</v>
      </c>
      <c r="F647" s="25"/>
      <c r="G647" s="25"/>
      <c r="H647" s="25"/>
      <c r="FB647">
        <v>0</v>
      </c>
      <c r="FC647">
        <v>1</v>
      </c>
    </row>
    <row r="648" spans="1:159" x14ac:dyDescent="0.25">
      <c r="A648" t="s">
        <v>40</v>
      </c>
      <c r="B648" t="s">
        <v>9</v>
      </c>
      <c r="C648" t="s">
        <v>83</v>
      </c>
      <c r="D648" s="3">
        <v>45475</v>
      </c>
      <c r="F648" s="25"/>
      <c r="G648" s="25"/>
      <c r="H648" s="25"/>
      <c r="FB648">
        <v>0</v>
      </c>
      <c r="FC648">
        <v>1</v>
      </c>
    </row>
    <row r="649" spans="1:159" x14ac:dyDescent="0.25">
      <c r="A649" t="s">
        <v>40</v>
      </c>
      <c r="B649" t="s">
        <v>9</v>
      </c>
      <c r="C649" t="s">
        <v>83</v>
      </c>
      <c r="D649" s="3">
        <v>45476</v>
      </c>
      <c r="F649" s="25"/>
      <c r="G649" s="25"/>
      <c r="H649" s="25"/>
      <c r="FB649">
        <v>0</v>
      </c>
      <c r="FC649">
        <v>1</v>
      </c>
    </row>
    <row r="650" spans="1:159" x14ac:dyDescent="0.25">
      <c r="A650" t="s">
        <v>40</v>
      </c>
      <c r="B650" t="s">
        <v>9</v>
      </c>
      <c r="C650" t="s">
        <v>83</v>
      </c>
      <c r="D650" s="3">
        <v>45478</v>
      </c>
      <c r="F650" s="25"/>
      <c r="G650" s="25"/>
      <c r="H650" s="25"/>
      <c r="FB650">
        <v>0</v>
      </c>
      <c r="FC650">
        <v>1</v>
      </c>
    </row>
    <row r="651" spans="1:159" x14ac:dyDescent="0.25">
      <c r="A651" t="s">
        <v>40</v>
      </c>
      <c r="B651" t="s">
        <v>9</v>
      </c>
      <c r="C651" t="s">
        <v>83</v>
      </c>
      <c r="D651" s="3">
        <v>45479</v>
      </c>
      <c r="F651" s="25"/>
      <c r="G651" s="25"/>
      <c r="H651" s="25"/>
      <c r="FB651">
        <v>0</v>
      </c>
      <c r="FC651">
        <v>1</v>
      </c>
    </row>
    <row r="652" spans="1:159" x14ac:dyDescent="0.25">
      <c r="A652" t="s">
        <v>40</v>
      </c>
      <c r="B652" t="s">
        <v>9</v>
      </c>
      <c r="C652" t="s">
        <v>83</v>
      </c>
      <c r="D652" s="3">
        <v>45484</v>
      </c>
      <c r="F652" s="25"/>
      <c r="G652" s="25"/>
      <c r="H652" s="25"/>
      <c r="FB652">
        <v>0</v>
      </c>
      <c r="FC652">
        <v>1</v>
      </c>
    </row>
    <row r="653" spans="1:159" x14ac:dyDescent="0.25">
      <c r="A653" t="s">
        <v>40</v>
      </c>
      <c r="B653" t="s">
        <v>9</v>
      </c>
      <c r="C653" t="s">
        <v>83</v>
      </c>
      <c r="D653" s="3">
        <v>45485</v>
      </c>
      <c r="F653" s="25"/>
      <c r="G653" s="25"/>
      <c r="H653" s="25"/>
      <c r="FB653">
        <v>0</v>
      </c>
      <c r="FC653">
        <v>1</v>
      </c>
    </row>
    <row r="654" spans="1:159" x14ac:dyDescent="0.25">
      <c r="A654" t="s">
        <v>40</v>
      </c>
      <c r="B654" t="s">
        <v>9</v>
      </c>
      <c r="C654" t="s">
        <v>83</v>
      </c>
      <c r="D654" s="3">
        <v>45496</v>
      </c>
      <c r="F654" s="25"/>
      <c r="G654" s="25"/>
      <c r="H654" s="25"/>
      <c r="FB654">
        <v>0</v>
      </c>
      <c r="FC654">
        <v>1</v>
      </c>
    </row>
    <row r="655" spans="1:159" x14ac:dyDescent="0.25">
      <c r="A655" t="s">
        <v>40</v>
      </c>
      <c r="B655" t="s">
        <v>9</v>
      </c>
      <c r="C655" t="s">
        <v>83</v>
      </c>
      <c r="D655" s="3">
        <v>45539</v>
      </c>
      <c r="F655" s="25"/>
      <c r="G655" s="25"/>
      <c r="H655" s="25"/>
      <c r="FB655">
        <v>0</v>
      </c>
      <c r="FC655">
        <v>1</v>
      </c>
    </row>
    <row r="656" spans="1:159" x14ac:dyDescent="0.25">
      <c r="A656" t="s">
        <v>40</v>
      </c>
      <c r="B656" t="s">
        <v>9</v>
      </c>
      <c r="C656" t="s">
        <v>83</v>
      </c>
      <c r="D656" s="3">
        <v>45540</v>
      </c>
      <c r="F656" s="25"/>
      <c r="G656" s="25"/>
      <c r="H656" s="25"/>
      <c r="FB656">
        <v>0</v>
      </c>
      <c r="FC656">
        <v>1</v>
      </c>
    </row>
    <row r="657" spans="1:159" x14ac:dyDescent="0.25">
      <c r="A657" t="s">
        <v>40</v>
      </c>
      <c r="B657" t="s">
        <v>9</v>
      </c>
      <c r="C657" t="s">
        <v>83</v>
      </c>
      <c r="D657" s="3">
        <v>45541</v>
      </c>
      <c r="F657" s="25"/>
      <c r="G657" s="25"/>
      <c r="H657" s="25"/>
      <c r="FB657">
        <v>0</v>
      </c>
      <c r="FC657">
        <v>1</v>
      </c>
    </row>
    <row r="658" spans="1:159" x14ac:dyDescent="0.25">
      <c r="A658" t="s">
        <v>40</v>
      </c>
      <c r="B658" t="s">
        <v>9</v>
      </c>
      <c r="C658" t="s">
        <v>83</v>
      </c>
      <c r="D658" s="3">
        <v>45558</v>
      </c>
      <c r="F658" s="25"/>
      <c r="G658" s="25"/>
      <c r="H658" s="25"/>
      <c r="FB658">
        <v>0</v>
      </c>
      <c r="FC658">
        <v>1</v>
      </c>
    </row>
    <row r="659" spans="1:159" x14ac:dyDescent="0.25">
      <c r="A659" t="s">
        <v>40</v>
      </c>
      <c r="B659" t="s">
        <v>9</v>
      </c>
      <c r="C659" t="s">
        <v>83</v>
      </c>
      <c r="D659" s="3">
        <v>45559</v>
      </c>
      <c r="F659" s="25"/>
      <c r="G659" s="25"/>
      <c r="H659" s="25"/>
      <c r="FB659">
        <v>0</v>
      </c>
      <c r="FC659">
        <v>1</v>
      </c>
    </row>
    <row r="660" spans="1:159" x14ac:dyDescent="0.25">
      <c r="A660" t="s">
        <v>40</v>
      </c>
      <c r="B660" t="s">
        <v>9</v>
      </c>
      <c r="C660" t="s">
        <v>83</v>
      </c>
      <c r="D660" s="3">
        <v>45566</v>
      </c>
      <c r="F660" s="25"/>
      <c r="G660" s="25"/>
      <c r="H660" s="25"/>
      <c r="FB660">
        <v>0</v>
      </c>
      <c r="FC660">
        <v>1</v>
      </c>
    </row>
    <row r="661" spans="1:159" x14ac:dyDescent="0.25">
      <c r="A661" t="s">
        <v>40</v>
      </c>
      <c r="B661" t="s">
        <v>9</v>
      </c>
      <c r="C661" t="s">
        <v>83</v>
      </c>
      <c r="D661" s="3">
        <v>45567</v>
      </c>
      <c r="F661" s="25"/>
      <c r="G661" s="25"/>
      <c r="H661" s="25"/>
      <c r="FB661">
        <v>0</v>
      </c>
      <c r="FC661">
        <v>1</v>
      </c>
    </row>
    <row r="662" spans="1:159" x14ac:dyDescent="0.25">
      <c r="A662" t="s">
        <v>40</v>
      </c>
      <c r="B662" t="s">
        <v>9</v>
      </c>
      <c r="C662" t="s">
        <v>83</v>
      </c>
      <c r="D662" s="3">
        <v>45568</v>
      </c>
      <c r="F662" s="25"/>
      <c r="G662" s="25"/>
      <c r="H662" s="25"/>
      <c r="FB662">
        <v>0</v>
      </c>
      <c r="FC662">
        <v>1</v>
      </c>
    </row>
    <row r="663" spans="1:159" x14ac:dyDescent="0.25">
      <c r="A663" t="s">
        <v>40</v>
      </c>
      <c r="B663" t="s">
        <v>9</v>
      </c>
      <c r="C663" t="s">
        <v>83</v>
      </c>
      <c r="D663" s="3">
        <v>45570</v>
      </c>
      <c r="F663" s="25"/>
      <c r="G663" s="25"/>
      <c r="H663" s="25"/>
      <c r="FB663">
        <v>0</v>
      </c>
      <c r="FC663">
        <v>1</v>
      </c>
    </row>
    <row r="664" spans="1:159" x14ac:dyDescent="0.25">
      <c r="A664" t="s">
        <v>40</v>
      </c>
      <c r="B664" t="s">
        <v>9</v>
      </c>
      <c r="C664" t="s">
        <v>83</v>
      </c>
      <c r="D664" s="3">
        <v>45571</v>
      </c>
      <c r="F664" s="25"/>
      <c r="G664" s="25"/>
      <c r="H664" s="25"/>
      <c r="FB664">
        <v>0</v>
      </c>
      <c r="FC664">
        <v>1</v>
      </c>
    </row>
    <row r="665" spans="1:159" x14ac:dyDescent="0.25">
      <c r="A665" t="s">
        <v>40</v>
      </c>
      <c r="B665" t="s">
        <v>9</v>
      </c>
      <c r="C665" t="s">
        <v>73</v>
      </c>
      <c r="D665" s="3">
        <v>45475</v>
      </c>
      <c r="F665" s="25"/>
      <c r="G665" s="25"/>
      <c r="H665" s="25"/>
      <c r="FB665">
        <v>0</v>
      </c>
      <c r="FC665">
        <v>1</v>
      </c>
    </row>
    <row r="666" spans="1:159" x14ac:dyDescent="0.25">
      <c r="A666" t="s">
        <v>40</v>
      </c>
      <c r="B666" t="s">
        <v>9</v>
      </c>
      <c r="C666" t="s">
        <v>73</v>
      </c>
      <c r="D666" s="3">
        <v>45476</v>
      </c>
      <c r="F666" s="25"/>
      <c r="G666" s="25"/>
      <c r="H666" s="25"/>
      <c r="BJ666" s="20"/>
      <c r="FB666">
        <v>0</v>
      </c>
      <c r="FC666">
        <v>1</v>
      </c>
    </row>
    <row r="667" spans="1:159" x14ac:dyDescent="0.25">
      <c r="A667" t="s">
        <v>40</v>
      </c>
      <c r="B667" t="s">
        <v>9</v>
      </c>
      <c r="C667" t="s">
        <v>73</v>
      </c>
      <c r="D667" s="3">
        <v>45478</v>
      </c>
      <c r="F667" s="25"/>
      <c r="G667" s="25"/>
      <c r="H667" s="25"/>
      <c r="FB667">
        <v>0</v>
      </c>
      <c r="FC667">
        <v>1</v>
      </c>
    </row>
    <row r="668" spans="1:159" x14ac:dyDescent="0.25">
      <c r="A668" t="s">
        <v>40</v>
      </c>
      <c r="B668" t="s">
        <v>9</v>
      </c>
      <c r="C668" t="s">
        <v>73</v>
      </c>
      <c r="D668" s="3">
        <v>45479</v>
      </c>
      <c r="F668" s="25"/>
      <c r="G668" s="25"/>
      <c r="H668" s="25"/>
      <c r="FB668">
        <v>0</v>
      </c>
      <c r="FC668">
        <v>1</v>
      </c>
    </row>
    <row r="669" spans="1:159" x14ac:dyDescent="0.25">
      <c r="A669" t="s">
        <v>40</v>
      </c>
      <c r="B669" t="s">
        <v>9</v>
      </c>
      <c r="C669" t="s">
        <v>73</v>
      </c>
      <c r="D669" s="3">
        <v>45484</v>
      </c>
      <c r="F669" s="25"/>
      <c r="G669" s="25"/>
      <c r="H669" s="25"/>
      <c r="FB669">
        <v>0</v>
      </c>
      <c r="FC669">
        <v>1</v>
      </c>
    </row>
    <row r="670" spans="1:159" x14ac:dyDescent="0.25">
      <c r="A670" t="s">
        <v>40</v>
      </c>
      <c r="B670" t="s">
        <v>9</v>
      </c>
      <c r="C670" t="s">
        <v>73</v>
      </c>
      <c r="D670" s="3">
        <v>45485</v>
      </c>
      <c r="F670" s="25"/>
      <c r="G670" s="25"/>
      <c r="H670" s="25"/>
      <c r="FB670">
        <v>0</v>
      </c>
      <c r="FC670">
        <v>1</v>
      </c>
    </row>
    <row r="671" spans="1:159" x14ac:dyDescent="0.25">
      <c r="A671" t="s">
        <v>40</v>
      </c>
      <c r="B671" t="s">
        <v>9</v>
      </c>
      <c r="C671" t="s">
        <v>73</v>
      </c>
      <c r="D671" s="3">
        <v>45496</v>
      </c>
      <c r="F671" s="25"/>
      <c r="G671" s="25"/>
      <c r="H671" s="25"/>
      <c r="FB671">
        <v>0</v>
      </c>
      <c r="FC671">
        <v>1</v>
      </c>
    </row>
    <row r="672" spans="1:159" x14ac:dyDescent="0.25">
      <c r="A672" t="s">
        <v>40</v>
      </c>
      <c r="B672" t="s">
        <v>9</v>
      </c>
      <c r="C672" t="s">
        <v>73</v>
      </c>
      <c r="D672" s="3">
        <v>45539</v>
      </c>
      <c r="F672" s="25"/>
      <c r="G672" s="25"/>
      <c r="H672" s="25"/>
      <c r="FB672">
        <v>0</v>
      </c>
      <c r="FC672">
        <v>1</v>
      </c>
    </row>
    <row r="673" spans="1:159" x14ac:dyDescent="0.25">
      <c r="A673" t="s">
        <v>40</v>
      </c>
      <c r="B673" t="s">
        <v>9</v>
      </c>
      <c r="C673" t="s">
        <v>73</v>
      </c>
      <c r="D673" s="3">
        <v>45540</v>
      </c>
      <c r="F673" s="25"/>
      <c r="G673" s="25"/>
      <c r="H673" s="25"/>
      <c r="FB673">
        <v>0</v>
      </c>
      <c r="FC673">
        <v>1</v>
      </c>
    </row>
    <row r="674" spans="1:159" x14ac:dyDescent="0.25">
      <c r="A674" t="s">
        <v>40</v>
      </c>
      <c r="B674" t="s">
        <v>9</v>
      </c>
      <c r="C674" t="s">
        <v>73</v>
      </c>
      <c r="D674" s="3">
        <v>45541</v>
      </c>
      <c r="F674" s="25"/>
      <c r="G674" s="25"/>
      <c r="H674" s="25"/>
      <c r="FB674">
        <v>0</v>
      </c>
      <c r="FC674">
        <v>1</v>
      </c>
    </row>
    <row r="675" spans="1:159" x14ac:dyDescent="0.25">
      <c r="A675" t="s">
        <v>40</v>
      </c>
      <c r="B675" t="s">
        <v>9</v>
      </c>
      <c r="C675" t="s">
        <v>73</v>
      </c>
      <c r="D675" s="3">
        <v>45558</v>
      </c>
      <c r="F675" s="25"/>
      <c r="G675" s="25"/>
      <c r="H675" s="25"/>
      <c r="FB675">
        <v>0</v>
      </c>
      <c r="FC675">
        <v>1</v>
      </c>
    </row>
    <row r="676" spans="1:159" x14ac:dyDescent="0.25">
      <c r="A676" t="s">
        <v>40</v>
      </c>
      <c r="B676" t="s">
        <v>9</v>
      </c>
      <c r="C676" t="s">
        <v>73</v>
      </c>
      <c r="D676" s="3">
        <v>45559</v>
      </c>
      <c r="F676" s="25"/>
      <c r="G676" s="25"/>
      <c r="H676" s="25"/>
      <c r="FB676">
        <v>0</v>
      </c>
      <c r="FC676">
        <v>1</v>
      </c>
    </row>
    <row r="677" spans="1:159" x14ac:dyDescent="0.25">
      <c r="A677" t="s">
        <v>40</v>
      </c>
      <c r="B677" t="s">
        <v>9</v>
      </c>
      <c r="C677" t="s">
        <v>73</v>
      </c>
      <c r="D677" s="3">
        <v>45566</v>
      </c>
      <c r="F677" s="25"/>
      <c r="G677" s="25"/>
      <c r="H677" s="25"/>
      <c r="FB677">
        <v>0</v>
      </c>
      <c r="FC677">
        <v>1</v>
      </c>
    </row>
    <row r="678" spans="1:159" x14ac:dyDescent="0.25">
      <c r="A678" t="s">
        <v>40</v>
      </c>
      <c r="B678" t="s">
        <v>9</v>
      </c>
      <c r="C678" t="s">
        <v>73</v>
      </c>
      <c r="D678" s="3">
        <v>45567</v>
      </c>
      <c r="F678" s="25"/>
      <c r="G678" s="25"/>
      <c r="H678" s="25"/>
      <c r="FB678">
        <v>0</v>
      </c>
      <c r="FC678">
        <v>1</v>
      </c>
    </row>
    <row r="679" spans="1:159" x14ac:dyDescent="0.25">
      <c r="A679" t="s">
        <v>40</v>
      </c>
      <c r="B679" t="s">
        <v>9</v>
      </c>
      <c r="C679" t="s">
        <v>73</v>
      </c>
      <c r="D679" s="3">
        <v>45568</v>
      </c>
      <c r="F679" s="25"/>
      <c r="G679" s="25"/>
      <c r="H679" s="25"/>
      <c r="FB679">
        <v>0</v>
      </c>
      <c r="FC679">
        <v>1</v>
      </c>
    </row>
    <row r="680" spans="1:159" x14ac:dyDescent="0.25">
      <c r="A680" t="s">
        <v>40</v>
      </c>
      <c r="B680" t="s">
        <v>9</v>
      </c>
      <c r="C680" t="s">
        <v>73</v>
      </c>
      <c r="D680" s="3">
        <v>45570</v>
      </c>
      <c r="F680" s="25"/>
      <c r="G680" s="25"/>
      <c r="H680" s="25"/>
      <c r="FB680">
        <v>0</v>
      </c>
      <c r="FC680">
        <v>1</v>
      </c>
    </row>
    <row r="681" spans="1:159" x14ac:dyDescent="0.25">
      <c r="A681" t="s">
        <v>40</v>
      </c>
      <c r="B681" t="s">
        <v>9</v>
      </c>
      <c r="C681" t="s">
        <v>73</v>
      </c>
      <c r="D681" s="3">
        <v>45571</v>
      </c>
      <c r="F681" s="25"/>
      <c r="G681" s="25"/>
      <c r="H681" s="25"/>
      <c r="FB681">
        <v>0</v>
      </c>
      <c r="FC681">
        <v>1</v>
      </c>
    </row>
    <row r="682" spans="1:159" x14ac:dyDescent="0.25">
      <c r="A682" t="s">
        <v>40</v>
      </c>
      <c r="B682" t="s">
        <v>9</v>
      </c>
      <c r="C682" t="s">
        <v>81</v>
      </c>
      <c r="D682" s="3">
        <v>45475</v>
      </c>
      <c r="F682" s="25"/>
      <c r="G682" s="25"/>
      <c r="H682" s="25"/>
      <c r="FB682">
        <v>0</v>
      </c>
      <c r="FC682">
        <v>1</v>
      </c>
    </row>
    <row r="683" spans="1:159" x14ac:dyDescent="0.25">
      <c r="A683" t="s">
        <v>40</v>
      </c>
      <c r="B683" t="s">
        <v>9</v>
      </c>
      <c r="C683" t="s">
        <v>81</v>
      </c>
      <c r="D683" s="3">
        <v>45476</v>
      </c>
      <c r="F683" s="25"/>
      <c r="G683" s="25"/>
      <c r="H683" s="25"/>
      <c r="FB683">
        <v>0</v>
      </c>
      <c r="FC683">
        <v>1</v>
      </c>
    </row>
    <row r="684" spans="1:159" x14ac:dyDescent="0.25">
      <c r="A684" t="s">
        <v>40</v>
      </c>
      <c r="B684" t="s">
        <v>9</v>
      </c>
      <c r="C684" t="s">
        <v>81</v>
      </c>
      <c r="D684" s="3">
        <v>45478</v>
      </c>
      <c r="F684" s="25"/>
      <c r="G684" s="25"/>
      <c r="H684" s="25"/>
      <c r="FB684">
        <v>0</v>
      </c>
      <c r="FC684">
        <v>1</v>
      </c>
    </row>
    <row r="685" spans="1:159" x14ac:dyDescent="0.25">
      <c r="A685" t="s">
        <v>40</v>
      </c>
      <c r="B685" t="s">
        <v>9</v>
      </c>
      <c r="C685" t="s">
        <v>81</v>
      </c>
      <c r="D685" s="3">
        <v>45479</v>
      </c>
      <c r="F685" s="25"/>
      <c r="G685" s="25"/>
      <c r="H685" s="25"/>
      <c r="FB685">
        <v>0</v>
      </c>
      <c r="FC685">
        <v>1</v>
      </c>
    </row>
    <row r="686" spans="1:159" x14ac:dyDescent="0.25">
      <c r="A686" t="s">
        <v>40</v>
      </c>
      <c r="B686" t="s">
        <v>9</v>
      </c>
      <c r="C686" t="s">
        <v>81</v>
      </c>
      <c r="D686" s="3">
        <v>45484</v>
      </c>
      <c r="F686" s="25"/>
      <c r="G686" s="25"/>
      <c r="H686" s="25"/>
      <c r="FB686">
        <v>0</v>
      </c>
      <c r="FC686">
        <v>1</v>
      </c>
    </row>
    <row r="687" spans="1:159" x14ac:dyDescent="0.25">
      <c r="A687" t="s">
        <v>40</v>
      </c>
      <c r="B687" t="s">
        <v>9</v>
      </c>
      <c r="C687" t="s">
        <v>81</v>
      </c>
      <c r="D687" s="3">
        <v>45485</v>
      </c>
      <c r="F687" s="25"/>
      <c r="G687" s="25"/>
      <c r="H687" s="25"/>
      <c r="FB687">
        <v>0</v>
      </c>
      <c r="FC687">
        <v>1</v>
      </c>
    </row>
    <row r="688" spans="1:159" x14ac:dyDescent="0.25">
      <c r="A688" t="s">
        <v>40</v>
      </c>
      <c r="B688" t="s">
        <v>9</v>
      </c>
      <c r="C688" t="s">
        <v>81</v>
      </c>
      <c r="D688" s="3">
        <v>45496</v>
      </c>
      <c r="F688" s="25"/>
      <c r="G688" s="25"/>
      <c r="H688" s="25"/>
      <c r="FB688">
        <v>0</v>
      </c>
      <c r="FC688">
        <v>1</v>
      </c>
    </row>
    <row r="689" spans="1:159" x14ac:dyDescent="0.25">
      <c r="A689" t="s">
        <v>40</v>
      </c>
      <c r="B689" t="s">
        <v>9</v>
      </c>
      <c r="C689" t="s">
        <v>81</v>
      </c>
      <c r="D689" s="3">
        <v>45539</v>
      </c>
      <c r="F689" s="25"/>
      <c r="G689" s="25"/>
      <c r="H689" s="25"/>
      <c r="FB689">
        <v>0</v>
      </c>
      <c r="FC689">
        <v>1</v>
      </c>
    </row>
    <row r="690" spans="1:159" x14ac:dyDescent="0.25">
      <c r="A690" t="s">
        <v>40</v>
      </c>
      <c r="B690" t="s">
        <v>9</v>
      </c>
      <c r="C690" t="s">
        <v>81</v>
      </c>
      <c r="D690" s="3">
        <v>45540</v>
      </c>
      <c r="F690" s="25"/>
      <c r="G690" s="25"/>
      <c r="H690" s="25"/>
      <c r="FB690">
        <v>0</v>
      </c>
      <c r="FC690">
        <v>1</v>
      </c>
    </row>
    <row r="691" spans="1:159" x14ac:dyDescent="0.25">
      <c r="A691" t="s">
        <v>40</v>
      </c>
      <c r="B691" t="s">
        <v>9</v>
      </c>
      <c r="C691" t="s">
        <v>81</v>
      </c>
      <c r="D691" s="3">
        <v>45541</v>
      </c>
      <c r="F691" s="25"/>
      <c r="G691" s="25"/>
      <c r="H691" s="25"/>
      <c r="FB691">
        <v>0</v>
      </c>
      <c r="FC691">
        <v>1</v>
      </c>
    </row>
    <row r="692" spans="1:159" x14ac:dyDescent="0.25">
      <c r="A692" t="s">
        <v>40</v>
      </c>
      <c r="B692" t="s">
        <v>9</v>
      </c>
      <c r="C692" t="s">
        <v>81</v>
      </c>
      <c r="D692" s="3">
        <v>45558</v>
      </c>
      <c r="F692" s="25"/>
      <c r="G692" s="25"/>
      <c r="H692" s="25"/>
      <c r="FB692">
        <v>0</v>
      </c>
      <c r="FC692">
        <v>1</v>
      </c>
    </row>
    <row r="693" spans="1:159" x14ac:dyDescent="0.25">
      <c r="A693" t="s">
        <v>40</v>
      </c>
      <c r="B693" t="s">
        <v>9</v>
      </c>
      <c r="C693" t="s">
        <v>81</v>
      </c>
      <c r="D693" s="3">
        <v>45559</v>
      </c>
      <c r="F693" s="25"/>
      <c r="G693" s="25"/>
      <c r="H693" s="25"/>
      <c r="FB693">
        <v>0</v>
      </c>
      <c r="FC693">
        <v>1</v>
      </c>
    </row>
    <row r="694" spans="1:159" x14ac:dyDescent="0.25">
      <c r="A694" t="s">
        <v>40</v>
      </c>
      <c r="B694" t="s">
        <v>9</v>
      </c>
      <c r="C694" t="s">
        <v>81</v>
      </c>
      <c r="D694" s="3">
        <v>45566</v>
      </c>
      <c r="F694" s="25"/>
      <c r="G694" s="25"/>
      <c r="H694" s="25"/>
      <c r="FB694">
        <v>0</v>
      </c>
      <c r="FC694">
        <v>1</v>
      </c>
    </row>
    <row r="695" spans="1:159" x14ac:dyDescent="0.25">
      <c r="A695" t="s">
        <v>40</v>
      </c>
      <c r="B695" t="s">
        <v>9</v>
      </c>
      <c r="C695" t="s">
        <v>81</v>
      </c>
      <c r="D695" s="3">
        <v>45567</v>
      </c>
      <c r="F695" s="25"/>
      <c r="G695" s="25"/>
      <c r="H695" s="25"/>
      <c r="FB695">
        <v>0</v>
      </c>
      <c r="FC695">
        <v>1</v>
      </c>
    </row>
    <row r="696" spans="1:159" x14ac:dyDescent="0.25">
      <c r="A696" t="s">
        <v>40</v>
      </c>
      <c r="B696" t="s">
        <v>9</v>
      </c>
      <c r="C696" t="s">
        <v>81</v>
      </c>
      <c r="D696" s="3">
        <v>45568</v>
      </c>
      <c r="F696" s="25"/>
      <c r="G696" s="25"/>
      <c r="H696" s="25"/>
      <c r="FB696">
        <v>0</v>
      </c>
      <c r="FC696">
        <v>1</v>
      </c>
    </row>
    <row r="697" spans="1:159" x14ac:dyDescent="0.25">
      <c r="A697" t="s">
        <v>40</v>
      </c>
      <c r="B697" t="s">
        <v>9</v>
      </c>
      <c r="C697" t="s">
        <v>81</v>
      </c>
      <c r="D697" s="3">
        <v>45570</v>
      </c>
      <c r="F697" s="25"/>
      <c r="G697" s="25"/>
      <c r="H697" s="25"/>
      <c r="FB697">
        <v>0</v>
      </c>
      <c r="FC697">
        <v>1</v>
      </c>
    </row>
    <row r="698" spans="1:159" x14ac:dyDescent="0.25">
      <c r="A698" t="s">
        <v>40</v>
      </c>
      <c r="B698" t="s">
        <v>9</v>
      </c>
      <c r="C698" t="s">
        <v>81</v>
      </c>
      <c r="D698" s="3">
        <v>45571</v>
      </c>
      <c r="F698" s="25"/>
      <c r="G698" s="25"/>
      <c r="H698" s="25"/>
      <c r="FB698">
        <v>0</v>
      </c>
      <c r="FC698">
        <v>1</v>
      </c>
    </row>
    <row r="699" spans="1:159" x14ac:dyDescent="0.25">
      <c r="A699" t="s">
        <v>40</v>
      </c>
      <c r="B699" t="s">
        <v>9</v>
      </c>
      <c r="C699" t="s">
        <v>82</v>
      </c>
      <c r="D699" s="3">
        <v>45475</v>
      </c>
      <c r="F699" s="25"/>
      <c r="G699" s="25"/>
      <c r="H699" s="25"/>
      <c r="FB699">
        <v>0</v>
      </c>
      <c r="FC699">
        <v>1</v>
      </c>
    </row>
    <row r="700" spans="1:159" x14ac:dyDescent="0.25">
      <c r="A700" t="s">
        <v>40</v>
      </c>
      <c r="B700" t="s">
        <v>9</v>
      </c>
      <c r="C700" t="s">
        <v>82</v>
      </c>
      <c r="D700" s="3">
        <v>45476</v>
      </c>
      <c r="F700" s="25"/>
      <c r="G700" s="25"/>
      <c r="H700" s="25"/>
      <c r="FB700">
        <v>0</v>
      </c>
      <c r="FC700">
        <v>1</v>
      </c>
    </row>
    <row r="701" spans="1:159" x14ac:dyDescent="0.25">
      <c r="A701" t="s">
        <v>40</v>
      </c>
      <c r="B701" t="s">
        <v>9</v>
      </c>
      <c r="C701" t="s">
        <v>82</v>
      </c>
      <c r="D701" s="3">
        <v>45478</v>
      </c>
      <c r="F701" s="25"/>
      <c r="G701" s="25"/>
      <c r="H701" s="25"/>
      <c r="FB701">
        <v>0</v>
      </c>
      <c r="FC701">
        <v>1</v>
      </c>
    </row>
    <row r="702" spans="1:159" x14ac:dyDescent="0.25">
      <c r="A702" t="s">
        <v>40</v>
      </c>
      <c r="B702" t="s">
        <v>9</v>
      </c>
      <c r="C702" t="s">
        <v>82</v>
      </c>
      <c r="D702" s="3">
        <v>45479</v>
      </c>
      <c r="F702" s="25"/>
      <c r="G702" s="25"/>
      <c r="H702" s="25"/>
      <c r="FB702">
        <v>0</v>
      </c>
      <c r="FC702">
        <v>1</v>
      </c>
    </row>
    <row r="703" spans="1:159" x14ac:dyDescent="0.25">
      <c r="A703" t="s">
        <v>40</v>
      </c>
      <c r="B703" t="s">
        <v>9</v>
      </c>
      <c r="C703" t="s">
        <v>82</v>
      </c>
      <c r="D703" s="3">
        <v>45484</v>
      </c>
      <c r="F703" s="25"/>
      <c r="G703" s="25"/>
      <c r="H703" s="25"/>
      <c r="FB703">
        <v>0</v>
      </c>
      <c r="FC703">
        <v>1</v>
      </c>
    </row>
    <row r="704" spans="1:159" x14ac:dyDescent="0.25">
      <c r="A704" t="s">
        <v>40</v>
      </c>
      <c r="B704" t="s">
        <v>9</v>
      </c>
      <c r="C704" t="s">
        <v>82</v>
      </c>
      <c r="D704" s="3">
        <v>45485</v>
      </c>
      <c r="F704" s="25"/>
      <c r="G704" s="25"/>
      <c r="H704" s="25"/>
      <c r="FB704">
        <v>0</v>
      </c>
      <c r="FC704">
        <v>1</v>
      </c>
    </row>
    <row r="705" spans="1:159" x14ac:dyDescent="0.25">
      <c r="A705" t="s">
        <v>40</v>
      </c>
      <c r="B705" t="s">
        <v>9</v>
      </c>
      <c r="C705" t="s">
        <v>82</v>
      </c>
      <c r="D705" s="3">
        <v>45496</v>
      </c>
      <c r="F705" s="25"/>
      <c r="G705" s="25"/>
      <c r="H705" s="25"/>
      <c r="EH705" s="20"/>
      <c r="FB705">
        <v>0</v>
      </c>
      <c r="FC705">
        <v>1</v>
      </c>
    </row>
    <row r="706" spans="1:159" x14ac:dyDescent="0.25">
      <c r="A706" t="s">
        <v>40</v>
      </c>
      <c r="B706" t="s">
        <v>9</v>
      </c>
      <c r="C706" t="s">
        <v>82</v>
      </c>
      <c r="D706" s="3">
        <v>45539</v>
      </c>
      <c r="F706" s="25"/>
      <c r="G706" s="25"/>
      <c r="H706" s="25"/>
      <c r="FB706">
        <v>0</v>
      </c>
      <c r="FC706">
        <v>1</v>
      </c>
    </row>
    <row r="707" spans="1:159" x14ac:dyDescent="0.25">
      <c r="A707" t="s">
        <v>40</v>
      </c>
      <c r="B707" t="s">
        <v>9</v>
      </c>
      <c r="C707" t="s">
        <v>82</v>
      </c>
      <c r="D707" s="3">
        <v>45540</v>
      </c>
      <c r="F707" s="25"/>
      <c r="G707" s="25"/>
      <c r="H707" s="25"/>
      <c r="FB707">
        <v>0</v>
      </c>
      <c r="FC707">
        <v>1</v>
      </c>
    </row>
    <row r="708" spans="1:159" x14ac:dyDescent="0.25">
      <c r="A708" t="s">
        <v>40</v>
      </c>
      <c r="B708" t="s">
        <v>9</v>
      </c>
      <c r="C708" t="s">
        <v>82</v>
      </c>
      <c r="D708" s="3">
        <v>45541</v>
      </c>
      <c r="F708" s="25"/>
      <c r="G708" s="25"/>
      <c r="H708" s="25"/>
      <c r="FB708">
        <v>0</v>
      </c>
      <c r="FC708">
        <v>1</v>
      </c>
    </row>
    <row r="709" spans="1:159" x14ac:dyDescent="0.25">
      <c r="A709" t="s">
        <v>40</v>
      </c>
      <c r="B709" t="s">
        <v>9</v>
      </c>
      <c r="C709" t="s">
        <v>82</v>
      </c>
      <c r="D709" s="3">
        <v>45558</v>
      </c>
      <c r="F709" s="25"/>
      <c r="G709" s="25"/>
      <c r="H709" s="25"/>
      <c r="FB709">
        <v>0</v>
      </c>
      <c r="FC709">
        <v>1</v>
      </c>
    </row>
    <row r="710" spans="1:159" x14ac:dyDescent="0.25">
      <c r="A710" t="s">
        <v>40</v>
      </c>
      <c r="B710" t="s">
        <v>9</v>
      </c>
      <c r="C710" t="s">
        <v>82</v>
      </c>
      <c r="D710" s="3">
        <v>45559</v>
      </c>
      <c r="F710" s="25"/>
      <c r="G710" s="25"/>
      <c r="H710" s="25"/>
      <c r="FB710">
        <v>0</v>
      </c>
      <c r="FC710">
        <v>1</v>
      </c>
    </row>
    <row r="711" spans="1:159" x14ac:dyDescent="0.25">
      <c r="A711" t="s">
        <v>40</v>
      </c>
      <c r="B711" t="s">
        <v>9</v>
      </c>
      <c r="C711" t="s">
        <v>82</v>
      </c>
      <c r="D711" s="3">
        <v>45566</v>
      </c>
      <c r="F711" s="25"/>
      <c r="G711" s="25"/>
      <c r="H711" s="25"/>
      <c r="FB711">
        <v>0</v>
      </c>
      <c r="FC711">
        <v>1</v>
      </c>
    </row>
    <row r="712" spans="1:159" x14ac:dyDescent="0.25">
      <c r="A712" t="s">
        <v>40</v>
      </c>
      <c r="B712" t="s">
        <v>9</v>
      </c>
      <c r="C712" t="s">
        <v>82</v>
      </c>
      <c r="D712" s="3">
        <v>45567</v>
      </c>
      <c r="F712" s="25"/>
      <c r="G712" s="25"/>
      <c r="H712" s="25"/>
      <c r="FB712">
        <v>0</v>
      </c>
      <c r="FC712">
        <v>1</v>
      </c>
    </row>
    <row r="713" spans="1:159" x14ac:dyDescent="0.25">
      <c r="A713" t="s">
        <v>40</v>
      </c>
      <c r="B713" t="s">
        <v>9</v>
      </c>
      <c r="C713" t="s">
        <v>82</v>
      </c>
      <c r="D713" s="3">
        <v>45568</v>
      </c>
      <c r="F713" s="25"/>
      <c r="G713" s="25"/>
      <c r="H713" s="25"/>
      <c r="FB713">
        <v>0</v>
      </c>
      <c r="FC713">
        <v>1</v>
      </c>
    </row>
    <row r="714" spans="1:159" x14ac:dyDescent="0.25">
      <c r="A714" t="s">
        <v>40</v>
      </c>
      <c r="B714" t="s">
        <v>9</v>
      </c>
      <c r="C714" t="s">
        <v>82</v>
      </c>
      <c r="D714" s="3">
        <v>45570</v>
      </c>
      <c r="F714" s="25"/>
      <c r="G714" s="25"/>
      <c r="H714" s="25"/>
      <c r="FB714">
        <v>0</v>
      </c>
      <c r="FC714">
        <v>1</v>
      </c>
    </row>
    <row r="715" spans="1:159" x14ac:dyDescent="0.25">
      <c r="A715" t="s">
        <v>40</v>
      </c>
      <c r="B715" t="s">
        <v>9</v>
      </c>
      <c r="C715" t="s">
        <v>82</v>
      </c>
      <c r="D715" s="3">
        <v>45571</v>
      </c>
      <c r="F715" s="25"/>
      <c r="G715" s="25"/>
      <c r="H715" s="25"/>
      <c r="FB715">
        <v>0</v>
      </c>
      <c r="FC715">
        <v>1</v>
      </c>
    </row>
    <row r="716" spans="1:159" x14ac:dyDescent="0.25">
      <c r="A716" t="s">
        <v>40</v>
      </c>
      <c r="B716" t="s">
        <v>9</v>
      </c>
      <c r="C716" t="s">
        <v>87</v>
      </c>
      <c r="D716" s="3">
        <v>45475</v>
      </c>
      <c r="F716" s="25"/>
      <c r="G716" s="25"/>
      <c r="H716" s="25"/>
      <c r="FB716">
        <v>0</v>
      </c>
      <c r="FC716">
        <v>1</v>
      </c>
    </row>
    <row r="717" spans="1:159" x14ac:dyDescent="0.25">
      <c r="A717" t="s">
        <v>40</v>
      </c>
      <c r="B717" t="s">
        <v>9</v>
      </c>
      <c r="C717" t="s">
        <v>87</v>
      </c>
      <c r="D717" s="3">
        <v>45476</v>
      </c>
      <c r="F717" s="25"/>
      <c r="G717" s="25"/>
      <c r="H717" s="25"/>
      <c r="BR717" s="20"/>
      <c r="FB717">
        <v>0</v>
      </c>
      <c r="FC717">
        <v>1</v>
      </c>
    </row>
    <row r="718" spans="1:159" x14ac:dyDescent="0.25">
      <c r="A718" t="s">
        <v>40</v>
      </c>
      <c r="B718" t="s">
        <v>9</v>
      </c>
      <c r="C718" t="s">
        <v>87</v>
      </c>
      <c r="D718" s="3">
        <v>45478</v>
      </c>
      <c r="F718" s="25"/>
      <c r="G718" s="25"/>
      <c r="H718" s="25"/>
      <c r="BR718" s="20"/>
      <c r="FB718">
        <v>0</v>
      </c>
      <c r="FC718">
        <v>1</v>
      </c>
    </row>
    <row r="719" spans="1:159" x14ac:dyDescent="0.25">
      <c r="A719" t="s">
        <v>40</v>
      </c>
      <c r="B719" t="s">
        <v>9</v>
      </c>
      <c r="C719" t="s">
        <v>87</v>
      </c>
      <c r="D719" s="3">
        <v>45479</v>
      </c>
      <c r="F719" s="25"/>
      <c r="G719" s="25"/>
      <c r="H719" s="25"/>
      <c r="FB719">
        <v>0</v>
      </c>
      <c r="FC719">
        <v>1</v>
      </c>
    </row>
    <row r="720" spans="1:159" x14ac:dyDescent="0.25">
      <c r="A720" t="s">
        <v>40</v>
      </c>
      <c r="B720" t="s">
        <v>9</v>
      </c>
      <c r="C720" t="s">
        <v>87</v>
      </c>
      <c r="D720" s="3">
        <v>45484</v>
      </c>
      <c r="F720" s="25"/>
      <c r="G720" s="25"/>
      <c r="H720" s="25"/>
      <c r="EI720" s="20"/>
      <c r="FB720">
        <v>0</v>
      </c>
      <c r="FC720">
        <v>1</v>
      </c>
    </row>
    <row r="721" spans="1:159" x14ac:dyDescent="0.25">
      <c r="A721" t="s">
        <v>40</v>
      </c>
      <c r="B721" t="s">
        <v>9</v>
      </c>
      <c r="C721" t="s">
        <v>87</v>
      </c>
      <c r="D721" s="3">
        <v>45485</v>
      </c>
      <c r="F721" s="25"/>
      <c r="G721" s="25"/>
      <c r="H721" s="25"/>
      <c r="EI721" s="20"/>
      <c r="FB721">
        <v>0</v>
      </c>
      <c r="FC721">
        <v>1</v>
      </c>
    </row>
    <row r="722" spans="1:159" x14ac:dyDescent="0.25">
      <c r="A722" t="s">
        <v>40</v>
      </c>
      <c r="B722" t="s">
        <v>9</v>
      </c>
      <c r="C722" t="s">
        <v>87</v>
      </c>
      <c r="D722" s="3">
        <v>45496</v>
      </c>
      <c r="F722" s="25"/>
      <c r="G722" s="25"/>
      <c r="H722" s="25"/>
      <c r="FB722">
        <v>0</v>
      </c>
      <c r="FC722">
        <v>1</v>
      </c>
    </row>
    <row r="723" spans="1:159" x14ac:dyDescent="0.25">
      <c r="A723" t="s">
        <v>40</v>
      </c>
      <c r="B723" t="s">
        <v>9</v>
      </c>
      <c r="C723" t="s">
        <v>87</v>
      </c>
      <c r="D723" s="3">
        <v>45539</v>
      </c>
      <c r="F723" s="25"/>
      <c r="G723" s="25"/>
      <c r="H723" s="25"/>
      <c r="FB723">
        <v>0</v>
      </c>
      <c r="FC723">
        <v>1</v>
      </c>
    </row>
    <row r="724" spans="1:159" x14ac:dyDescent="0.25">
      <c r="A724" t="s">
        <v>40</v>
      </c>
      <c r="B724" t="s">
        <v>9</v>
      </c>
      <c r="C724" t="s">
        <v>87</v>
      </c>
      <c r="D724" s="3">
        <v>45540</v>
      </c>
      <c r="F724" s="25"/>
      <c r="G724" s="25"/>
      <c r="H724" s="25"/>
      <c r="FB724">
        <v>0</v>
      </c>
      <c r="FC724">
        <v>1</v>
      </c>
    </row>
    <row r="725" spans="1:159" x14ac:dyDescent="0.25">
      <c r="A725" t="s">
        <v>40</v>
      </c>
      <c r="B725" t="s">
        <v>9</v>
      </c>
      <c r="C725" t="s">
        <v>87</v>
      </c>
      <c r="D725" s="3">
        <v>45541</v>
      </c>
      <c r="F725" s="25"/>
      <c r="G725" s="25"/>
      <c r="H725" s="25"/>
      <c r="FB725">
        <v>0</v>
      </c>
      <c r="FC725">
        <v>1</v>
      </c>
    </row>
    <row r="726" spans="1:159" x14ac:dyDescent="0.25">
      <c r="A726" t="s">
        <v>40</v>
      </c>
      <c r="B726" t="s">
        <v>9</v>
      </c>
      <c r="C726" t="s">
        <v>87</v>
      </c>
      <c r="D726" s="3">
        <v>45558</v>
      </c>
      <c r="F726" s="25"/>
      <c r="G726" s="25"/>
      <c r="H726" s="25"/>
      <c r="FB726">
        <v>0</v>
      </c>
      <c r="FC726">
        <v>1</v>
      </c>
    </row>
    <row r="727" spans="1:159" x14ac:dyDescent="0.25">
      <c r="A727" t="s">
        <v>40</v>
      </c>
      <c r="B727" t="s">
        <v>9</v>
      </c>
      <c r="C727" t="s">
        <v>87</v>
      </c>
      <c r="D727" s="3">
        <v>45559</v>
      </c>
      <c r="F727" s="25"/>
      <c r="G727" s="25"/>
      <c r="H727" s="25"/>
      <c r="FB727">
        <v>0</v>
      </c>
      <c r="FC727">
        <v>1</v>
      </c>
    </row>
    <row r="728" spans="1:159" x14ac:dyDescent="0.25">
      <c r="A728" t="s">
        <v>40</v>
      </c>
      <c r="B728" t="s">
        <v>9</v>
      </c>
      <c r="C728" t="s">
        <v>87</v>
      </c>
      <c r="D728" s="3">
        <v>45566</v>
      </c>
      <c r="F728" s="25"/>
      <c r="G728" s="25"/>
      <c r="H728" s="25"/>
      <c r="FB728">
        <v>0</v>
      </c>
      <c r="FC728">
        <v>1</v>
      </c>
    </row>
    <row r="729" spans="1:159" x14ac:dyDescent="0.25">
      <c r="A729" t="s">
        <v>40</v>
      </c>
      <c r="B729" t="s">
        <v>9</v>
      </c>
      <c r="C729" t="s">
        <v>87</v>
      </c>
      <c r="D729" s="3">
        <v>45567</v>
      </c>
      <c r="F729" s="25"/>
      <c r="G729" s="25"/>
      <c r="H729" s="25"/>
      <c r="FB729">
        <v>0</v>
      </c>
      <c r="FC729">
        <v>1</v>
      </c>
    </row>
    <row r="730" spans="1:159" x14ac:dyDescent="0.25">
      <c r="A730" t="s">
        <v>40</v>
      </c>
      <c r="B730" t="s">
        <v>9</v>
      </c>
      <c r="C730" t="s">
        <v>87</v>
      </c>
      <c r="D730" s="3">
        <v>45568</v>
      </c>
      <c r="F730" s="25"/>
      <c r="G730" s="25"/>
      <c r="H730" s="25"/>
      <c r="FB730">
        <v>0</v>
      </c>
      <c r="FC730">
        <v>1</v>
      </c>
    </row>
    <row r="731" spans="1:159" x14ac:dyDescent="0.25">
      <c r="A731" t="s">
        <v>40</v>
      </c>
      <c r="B731" t="s">
        <v>9</v>
      </c>
      <c r="C731" t="s">
        <v>87</v>
      </c>
      <c r="D731" s="3">
        <v>45570</v>
      </c>
      <c r="F731" s="25"/>
      <c r="G731" s="25"/>
      <c r="H731" s="25"/>
      <c r="FB731">
        <v>0</v>
      </c>
      <c r="FC731">
        <v>1</v>
      </c>
    </row>
    <row r="732" spans="1:159" x14ac:dyDescent="0.25">
      <c r="A732" t="s">
        <v>40</v>
      </c>
      <c r="B732" t="s">
        <v>9</v>
      </c>
      <c r="C732" t="s">
        <v>87</v>
      </c>
      <c r="D732" s="3">
        <v>45571</v>
      </c>
      <c r="F732" s="25"/>
      <c r="G732" s="25"/>
      <c r="H732" s="25"/>
      <c r="FB732">
        <v>0</v>
      </c>
      <c r="FC732">
        <v>1</v>
      </c>
    </row>
    <row r="733" spans="1:159" x14ac:dyDescent="0.25">
      <c r="A733" t="s">
        <v>40</v>
      </c>
      <c r="B733" t="s">
        <v>9</v>
      </c>
      <c r="C733" t="s">
        <v>85</v>
      </c>
      <c r="D733" s="3">
        <v>45475</v>
      </c>
      <c r="F733" s="25"/>
      <c r="G733" s="25"/>
      <c r="H733" s="25"/>
      <c r="FB733">
        <v>0</v>
      </c>
      <c r="FC733">
        <v>1</v>
      </c>
    </row>
    <row r="734" spans="1:159" x14ac:dyDescent="0.25">
      <c r="A734" t="s">
        <v>40</v>
      </c>
      <c r="B734" t="s">
        <v>9</v>
      </c>
      <c r="C734" t="s">
        <v>85</v>
      </c>
      <c r="D734" s="3">
        <v>45476</v>
      </c>
      <c r="F734" s="25"/>
      <c r="G734" s="25"/>
      <c r="H734" s="25"/>
      <c r="FB734">
        <v>0</v>
      </c>
      <c r="FC734">
        <v>1</v>
      </c>
    </row>
    <row r="735" spans="1:159" x14ac:dyDescent="0.25">
      <c r="A735" t="s">
        <v>40</v>
      </c>
      <c r="B735" t="s">
        <v>9</v>
      </c>
      <c r="C735" t="s">
        <v>85</v>
      </c>
      <c r="D735" s="3">
        <v>45478</v>
      </c>
      <c r="F735" s="25"/>
      <c r="G735" s="25"/>
      <c r="H735" s="25"/>
      <c r="FB735">
        <v>0</v>
      </c>
      <c r="FC735">
        <v>1</v>
      </c>
    </row>
    <row r="736" spans="1:159" x14ac:dyDescent="0.25">
      <c r="A736" t="s">
        <v>40</v>
      </c>
      <c r="B736" t="s">
        <v>9</v>
      </c>
      <c r="C736" t="s">
        <v>85</v>
      </c>
      <c r="D736" s="3">
        <v>45479</v>
      </c>
      <c r="F736" s="25"/>
      <c r="G736" s="25"/>
      <c r="H736" s="25"/>
      <c r="FB736">
        <v>0</v>
      </c>
      <c r="FC736">
        <v>1</v>
      </c>
    </row>
    <row r="737" spans="1:159" x14ac:dyDescent="0.25">
      <c r="A737" t="s">
        <v>40</v>
      </c>
      <c r="B737" t="s">
        <v>9</v>
      </c>
      <c r="C737" t="s">
        <v>85</v>
      </c>
      <c r="D737" s="3">
        <v>45484</v>
      </c>
      <c r="F737" s="25"/>
      <c r="G737" s="25"/>
      <c r="H737" s="25"/>
      <c r="FB737">
        <v>0</v>
      </c>
      <c r="FC737">
        <v>1</v>
      </c>
    </row>
    <row r="738" spans="1:159" x14ac:dyDescent="0.25">
      <c r="A738" t="s">
        <v>40</v>
      </c>
      <c r="B738" t="s">
        <v>9</v>
      </c>
      <c r="C738" t="s">
        <v>85</v>
      </c>
      <c r="D738" s="3">
        <v>45485</v>
      </c>
      <c r="F738" s="25"/>
      <c r="G738" s="25"/>
      <c r="H738" s="25"/>
      <c r="FB738">
        <v>0</v>
      </c>
      <c r="FC738">
        <v>1</v>
      </c>
    </row>
    <row r="739" spans="1:159" x14ac:dyDescent="0.25">
      <c r="A739" t="s">
        <v>40</v>
      </c>
      <c r="B739" t="s">
        <v>9</v>
      </c>
      <c r="C739" t="s">
        <v>85</v>
      </c>
      <c r="D739" s="3">
        <v>45496</v>
      </c>
      <c r="F739" s="25"/>
      <c r="G739" s="25"/>
      <c r="H739" s="25"/>
      <c r="FB739">
        <v>0</v>
      </c>
      <c r="FC739">
        <v>1</v>
      </c>
    </row>
    <row r="740" spans="1:159" x14ac:dyDescent="0.25">
      <c r="A740" t="s">
        <v>40</v>
      </c>
      <c r="B740" t="s">
        <v>9</v>
      </c>
      <c r="C740" t="s">
        <v>85</v>
      </c>
      <c r="D740" s="3">
        <v>45539</v>
      </c>
      <c r="F740" s="25"/>
      <c r="G740" s="25"/>
      <c r="H740" s="25"/>
      <c r="FB740">
        <v>0</v>
      </c>
      <c r="FC740">
        <v>1</v>
      </c>
    </row>
    <row r="741" spans="1:159" x14ac:dyDescent="0.25">
      <c r="A741" t="s">
        <v>40</v>
      </c>
      <c r="B741" t="s">
        <v>9</v>
      </c>
      <c r="C741" t="s">
        <v>85</v>
      </c>
      <c r="D741" s="3">
        <v>45540</v>
      </c>
      <c r="F741" s="25"/>
      <c r="G741" s="25"/>
      <c r="H741" s="25"/>
      <c r="FB741">
        <v>0</v>
      </c>
      <c r="FC741">
        <v>1</v>
      </c>
    </row>
    <row r="742" spans="1:159" x14ac:dyDescent="0.25">
      <c r="A742" t="s">
        <v>40</v>
      </c>
      <c r="B742" t="s">
        <v>9</v>
      </c>
      <c r="C742" t="s">
        <v>85</v>
      </c>
      <c r="D742" s="3">
        <v>45541</v>
      </c>
      <c r="F742" s="25"/>
      <c r="G742" s="25"/>
      <c r="H742" s="25"/>
      <c r="FB742">
        <v>0</v>
      </c>
      <c r="FC742">
        <v>1</v>
      </c>
    </row>
    <row r="743" spans="1:159" x14ac:dyDescent="0.25">
      <c r="A743" t="s">
        <v>40</v>
      </c>
      <c r="B743" t="s">
        <v>9</v>
      </c>
      <c r="C743" t="s">
        <v>85</v>
      </c>
      <c r="D743" s="3">
        <v>45558</v>
      </c>
      <c r="F743" s="25"/>
      <c r="G743" s="25"/>
      <c r="H743" s="25"/>
      <c r="FB743">
        <v>0</v>
      </c>
      <c r="FC743">
        <v>1</v>
      </c>
    </row>
    <row r="744" spans="1:159" x14ac:dyDescent="0.25">
      <c r="A744" t="s">
        <v>40</v>
      </c>
      <c r="B744" t="s">
        <v>9</v>
      </c>
      <c r="C744" t="s">
        <v>85</v>
      </c>
      <c r="D744" s="3">
        <v>45559</v>
      </c>
      <c r="F744" s="25"/>
      <c r="G744" s="25"/>
      <c r="H744" s="25"/>
      <c r="FB744">
        <v>0</v>
      </c>
      <c r="FC744">
        <v>1</v>
      </c>
    </row>
    <row r="745" spans="1:159" x14ac:dyDescent="0.25">
      <c r="A745" t="s">
        <v>40</v>
      </c>
      <c r="B745" t="s">
        <v>9</v>
      </c>
      <c r="C745" t="s">
        <v>85</v>
      </c>
      <c r="D745" s="3">
        <v>45566</v>
      </c>
      <c r="F745" s="25"/>
      <c r="G745" s="25"/>
      <c r="H745" s="25"/>
      <c r="FB745">
        <v>0</v>
      </c>
      <c r="FC745">
        <v>1</v>
      </c>
    </row>
    <row r="746" spans="1:159" x14ac:dyDescent="0.25">
      <c r="A746" t="s">
        <v>40</v>
      </c>
      <c r="B746" t="s">
        <v>9</v>
      </c>
      <c r="C746" t="s">
        <v>85</v>
      </c>
      <c r="D746" s="3">
        <v>45567</v>
      </c>
      <c r="F746" s="25"/>
      <c r="G746" s="25"/>
      <c r="H746" s="25"/>
      <c r="FB746">
        <v>0</v>
      </c>
      <c r="FC746">
        <v>1</v>
      </c>
    </row>
    <row r="747" spans="1:159" x14ac:dyDescent="0.25">
      <c r="A747" t="s">
        <v>40</v>
      </c>
      <c r="B747" t="s">
        <v>9</v>
      </c>
      <c r="C747" t="s">
        <v>85</v>
      </c>
      <c r="D747" s="3">
        <v>45568</v>
      </c>
      <c r="F747" s="25"/>
      <c r="G747" s="25"/>
      <c r="H747" s="25"/>
      <c r="FB747">
        <v>0</v>
      </c>
      <c r="FC747">
        <v>1</v>
      </c>
    </row>
    <row r="748" spans="1:159" x14ac:dyDescent="0.25">
      <c r="A748" t="s">
        <v>40</v>
      </c>
      <c r="B748" t="s">
        <v>9</v>
      </c>
      <c r="C748" t="s">
        <v>85</v>
      </c>
      <c r="D748" s="3">
        <v>45570</v>
      </c>
      <c r="F748" s="25"/>
      <c r="G748" s="25"/>
      <c r="H748" s="25"/>
      <c r="FB748">
        <v>0</v>
      </c>
      <c r="FC748">
        <v>1</v>
      </c>
    </row>
    <row r="749" spans="1:159" x14ac:dyDescent="0.25">
      <c r="A749" t="s">
        <v>40</v>
      </c>
      <c r="B749" t="s">
        <v>9</v>
      </c>
      <c r="C749" t="s">
        <v>85</v>
      </c>
      <c r="D749" s="3">
        <v>45571</v>
      </c>
      <c r="F749" s="25"/>
      <c r="G749" s="25"/>
      <c r="H749" s="25"/>
      <c r="FB749">
        <v>0</v>
      </c>
      <c r="FC749">
        <v>1</v>
      </c>
    </row>
    <row r="750" spans="1:159" x14ac:dyDescent="0.25">
      <c r="A750" t="s">
        <v>40</v>
      </c>
      <c r="B750" t="s">
        <v>9</v>
      </c>
      <c r="C750" t="s">
        <v>86</v>
      </c>
      <c r="D750" s="3">
        <v>45475</v>
      </c>
      <c r="F750" s="25"/>
      <c r="G750" s="25"/>
      <c r="H750" s="25"/>
      <c r="FB750">
        <v>0</v>
      </c>
      <c r="FC750">
        <v>1</v>
      </c>
    </row>
    <row r="751" spans="1:159" x14ac:dyDescent="0.25">
      <c r="A751" t="s">
        <v>40</v>
      </c>
      <c r="B751" t="s">
        <v>9</v>
      </c>
      <c r="C751" t="s">
        <v>86</v>
      </c>
      <c r="D751" s="3">
        <v>45476</v>
      </c>
      <c r="F751" s="25"/>
      <c r="G751" s="25"/>
      <c r="H751" s="25"/>
      <c r="FB751">
        <v>0</v>
      </c>
      <c r="FC751">
        <v>1</v>
      </c>
    </row>
    <row r="752" spans="1:159" x14ac:dyDescent="0.25">
      <c r="A752" t="s">
        <v>40</v>
      </c>
      <c r="B752" t="s">
        <v>9</v>
      </c>
      <c r="C752" t="s">
        <v>86</v>
      </c>
      <c r="D752" s="3">
        <v>45478</v>
      </c>
      <c r="F752" s="25"/>
      <c r="G752" s="25"/>
      <c r="H752" s="25"/>
      <c r="FB752">
        <v>0</v>
      </c>
      <c r="FC752">
        <v>1</v>
      </c>
    </row>
    <row r="753" spans="1:159" x14ac:dyDescent="0.25">
      <c r="A753" t="s">
        <v>40</v>
      </c>
      <c r="B753" t="s">
        <v>9</v>
      </c>
      <c r="C753" t="s">
        <v>86</v>
      </c>
      <c r="D753" s="3">
        <v>45479</v>
      </c>
      <c r="F753" s="25"/>
      <c r="G753" s="25"/>
      <c r="H753" s="25"/>
      <c r="FB753">
        <v>0</v>
      </c>
      <c r="FC753">
        <v>1</v>
      </c>
    </row>
    <row r="754" spans="1:159" x14ac:dyDescent="0.25">
      <c r="A754" t="s">
        <v>40</v>
      </c>
      <c r="B754" t="s">
        <v>9</v>
      </c>
      <c r="C754" t="s">
        <v>86</v>
      </c>
      <c r="D754" s="3">
        <v>45484</v>
      </c>
      <c r="F754" s="25"/>
      <c r="G754" s="25"/>
      <c r="H754" s="25"/>
      <c r="FB754">
        <v>0</v>
      </c>
      <c r="FC754">
        <v>1</v>
      </c>
    </row>
    <row r="755" spans="1:159" x14ac:dyDescent="0.25">
      <c r="A755" t="s">
        <v>40</v>
      </c>
      <c r="B755" t="s">
        <v>9</v>
      </c>
      <c r="C755" t="s">
        <v>86</v>
      </c>
      <c r="D755" s="3">
        <v>45485</v>
      </c>
      <c r="F755" s="25"/>
      <c r="G755" s="25"/>
      <c r="H755" s="25"/>
      <c r="FB755">
        <v>0</v>
      </c>
      <c r="FC755">
        <v>1</v>
      </c>
    </row>
    <row r="756" spans="1:159" x14ac:dyDescent="0.25">
      <c r="A756" t="s">
        <v>40</v>
      </c>
      <c r="B756" t="s">
        <v>9</v>
      </c>
      <c r="C756" t="s">
        <v>86</v>
      </c>
      <c r="D756" s="3">
        <v>45496</v>
      </c>
      <c r="F756" s="25"/>
      <c r="G756" s="25"/>
      <c r="H756" s="25"/>
      <c r="FB756">
        <v>0</v>
      </c>
      <c r="FC756">
        <v>1</v>
      </c>
    </row>
    <row r="757" spans="1:159" x14ac:dyDescent="0.25">
      <c r="A757" t="s">
        <v>40</v>
      </c>
      <c r="B757" t="s">
        <v>9</v>
      </c>
      <c r="C757" t="s">
        <v>86</v>
      </c>
      <c r="D757" s="3">
        <v>45539</v>
      </c>
      <c r="F757" s="25"/>
      <c r="G757" s="25"/>
      <c r="H757" s="25"/>
      <c r="FB757">
        <v>0</v>
      </c>
      <c r="FC757">
        <v>1</v>
      </c>
    </row>
    <row r="758" spans="1:159" x14ac:dyDescent="0.25">
      <c r="A758" t="s">
        <v>40</v>
      </c>
      <c r="B758" t="s">
        <v>9</v>
      </c>
      <c r="C758" t="s">
        <v>86</v>
      </c>
      <c r="D758" s="3">
        <v>45540</v>
      </c>
      <c r="F758" s="25"/>
      <c r="G758" s="25"/>
      <c r="H758" s="25"/>
      <c r="FB758">
        <v>0</v>
      </c>
      <c r="FC758">
        <v>1</v>
      </c>
    </row>
    <row r="759" spans="1:159" x14ac:dyDescent="0.25">
      <c r="A759" t="s">
        <v>40</v>
      </c>
      <c r="B759" t="s">
        <v>9</v>
      </c>
      <c r="C759" t="s">
        <v>86</v>
      </c>
      <c r="D759" s="3">
        <v>45541</v>
      </c>
      <c r="F759" s="25"/>
      <c r="G759" s="25"/>
      <c r="H759" s="25"/>
      <c r="FB759">
        <v>0</v>
      </c>
      <c r="FC759">
        <v>1</v>
      </c>
    </row>
    <row r="760" spans="1:159" x14ac:dyDescent="0.25">
      <c r="A760" t="s">
        <v>40</v>
      </c>
      <c r="B760" t="s">
        <v>9</v>
      </c>
      <c r="C760" t="s">
        <v>86</v>
      </c>
      <c r="D760" s="3">
        <v>45558</v>
      </c>
      <c r="F760" s="25"/>
      <c r="G760" s="25"/>
      <c r="H760" s="25"/>
      <c r="FB760">
        <v>0</v>
      </c>
      <c r="FC760">
        <v>1</v>
      </c>
    </row>
    <row r="761" spans="1:159" x14ac:dyDescent="0.25">
      <c r="A761" t="s">
        <v>40</v>
      </c>
      <c r="B761" t="s">
        <v>9</v>
      </c>
      <c r="C761" t="s">
        <v>86</v>
      </c>
      <c r="D761" s="3">
        <v>45559</v>
      </c>
      <c r="F761" s="25"/>
      <c r="G761" s="25"/>
      <c r="H761" s="25"/>
      <c r="FB761">
        <v>0</v>
      </c>
      <c r="FC761">
        <v>1</v>
      </c>
    </row>
    <row r="762" spans="1:159" x14ac:dyDescent="0.25">
      <c r="A762" t="s">
        <v>40</v>
      </c>
      <c r="B762" t="s">
        <v>9</v>
      </c>
      <c r="C762" t="s">
        <v>86</v>
      </c>
      <c r="D762" s="3">
        <v>45566</v>
      </c>
      <c r="F762" s="25"/>
      <c r="G762" s="25"/>
      <c r="H762" s="25"/>
      <c r="FB762">
        <v>0</v>
      </c>
      <c r="FC762">
        <v>1</v>
      </c>
    </row>
    <row r="763" spans="1:159" x14ac:dyDescent="0.25">
      <c r="A763" t="s">
        <v>40</v>
      </c>
      <c r="B763" t="s">
        <v>9</v>
      </c>
      <c r="C763" t="s">
        <v>86</v>
      </c>
      <c r="D763" s="3">
        <v>45567</v>
      </c>
      <c r="F763" s="25"/>
      <c r="G763" s="25"/>
      <c r="H763" s="25"/>
      <c r="FB763">
        <v>0</v>
      </c>
      <c r="FC763">
        <v>1</v>
      </c>
    </row>
    <row r="764" spans="1:159" x14ac:dyDescent="0.25">
      <c r="A764" t="s">
        <v>40</v>
      </c>
      <c r="B764" t="s">
        <v>9</v>
      </c>
      <c r="C764" t="s">
        <v>86</v>
      </c>
      <c r="D764" s="3">
        <v>45568</v>
      </c>
      <c r="F764" s="25"/>
      <c r="G764" s="25"/>
      <c r="H764" s="25"/>
      <c r="FB764">
        <v>0</v>
      </c>
      <c r="FC764">
        <v>1</v>
      </c>
    </row>
    <row r="765" spans="1:159" x14ac:dyDescent="0.25">
      <c r="A765" t="s">
        <v>40</v>
      </c>
      <c r="B765" t="s">
        <v>9</v>
      </c>
      <c r="C765" t="s">
        <v>86</v>
      </c>
      <c r="D765" s="3">
        <v>45570</v>
      </c>
      <c r="F765" s="25"/>
      <c r="G765" s="25"/>
      <c r="H765" s="25"/>
      <c r="FB765">
        <v>0</v>
      </c>
      <c r="FC765">
        <v>1</v>
      </c>
    </row>
    <row r="766" spans="1:159" x14ac:dyDescent="0.25">
      <c r="A766" t="s">
        <v>40</v>
      </c>
      <c r="B766" t="s">
        <v>9</v>
      </c>
      <c r="C766" t="s">
        <v>86</v>
      </c>
      <c r="D766" s="3">
        <v>45571</v>
      </c>
      <c r="F766" s="25"/>
      <c r="G766" s="25"/>
      <c r="H766" s="25"/>
      <c r="FB766">
        <v>0</v>
      </c>
      <c r="FC766">
        <v>1</v>
      </c>
    </row>
    <row r="767" spans="1:159" x14ac:dyDescent="0.25">
      <c r="A767" t="s">
        <v>40</v>
      </c>
      <c r="B767" t="s">
        <v>9</v>
      </c>
      <c r="C767" t="s">
        <v>76</v>
      </c>
      <c r="D767" s="3">
        <v>45475</v>
      </c>
      <c r="F767" s="25"/>
      <c r="G767" s="25"/>
      <c r="H767" s="25"/>
      <c r="FB767">
        <v>0</v>
      </c>
      <c r="FC767">
        <v>1</v>
      </c>
    </row>
    <row r="768" spans="1:159" x14ac:dyDescent="0.25">
      <c r="A768" t="s">
        <v>40</v>
      </c>
      <c r="B768" t="s">
        <v>9</v>
      </c>
      <c r="C768" t="s">
        <v>76</v>
      </c>
      <c r="D768" s="3">
        <v>45476</v>
      </c>
      <c r="F768" s="25"/>
      <c r="G768" s="25"/>
      <c r="H768" s="25"/>
      <c r="FB768">
        <v>0</v>
      </c>
      <c r="FC768">
        <v>1</v>
      </c>
    </row>
    <row r="769" spans="1:159" x14ac:dyDescent="0.25">
      <c r="A769" t="s">
        <v>40</v>
      </c>
      <c r="B769" t="s">
        <v>9</v>
      </c>
      <c r="C769" t="s">
        <v>76</v>
      </c>
      <c r="D769" s="3">
        <v>45478</v>
      </c>
      <c r="F769" s="25"/>
      <c r="G769" s="25"/>
      <c r="H769" s="25"/>
      <c r="FB769">
        <v>0</v>
      </c>
      <c r="FC769">
        <v>1</v>
      </c>
    </row>
    <row r="770" spans="1:159" x14ac:dyDescent="0.25">
      <c r="A770" t="s">
        <v>40</v>
      </c>
      <c r="B770" t="s">
        <v>9</v>
      </c>
      <c r="C770" t="s">
        <v>76</v>
      </c>
      <c r="D770" s="3">
        <v>45479</v>
      </c>
      <c r="F770" s="25"/>
      <c r="G770" s="25"/>
      <c r="H770" s="25"/>
      <c r="FB770">
        <v>0</v>
      </c>
      <c r="FC770">
        <v>1</v>
      </c>
    </row>
    <row r="771" spans="1:159" x14ac:dyDescent="0.25">
      <c r="A771" t="s">
        <v>40</v>
      </c>
      <c r="B771" t="s">
        <v>9</v>
      </c>
      <c r="C771" t="s">
        <v>76</v>
      </c>
      <c r="D771" s="3">
        <v>45484</v>
      </c>
      <c r="F771" s="25"/>
      <c r="G771" s="25"/>
      <c r="H771" s="25"/>
      <c r="FB771">
        <v>0</v>
      </c>
      <c r="FC771">
        <v>1</v>
      </c>
    </row>
    <row r="772" spans="1:159" x14ac:dyDescent="0.25">
      <c r="A772" t="s">
        <v>40</v>
      </c>
      <c r="B772" t="s">
        <v>9</v>
      </c>
      <c r="C772" t="s">
        <v>76</v>
      </c>
      <c r="D772" s="3">
        <v>45485</v>
      </c>
      <c r="F772" s="25"/>
      <c r="G772" s="25"/>
      <c r="H772" s="25"/>
      <c r="FB772">
        <v>0</v>
      </c>
      <c r="FC772">
        <v>1</v>
      </c>
    </row>
    <row r="773" spans="1:159" x14ac:dyDescent="0.25">
      <c r="A773" t="s">
        <v>40</v>
      </c>
      <c r="B773" t="s">
        <v>9</v>
      </c>
      <c r="C773" t="s">
        <v>76</v>
      </c>
      <c r="D773" s="3">
        <v>45496</v>
      </c>
      <c r="F773" s="25"/>
      <c r="G773" s="25"/>
      <c r="H773" s="25"/>
      <c r="FB773">
        <v>0</v>
      </c>
      <c r="FC773">
        <v>1</v>
      </c>
    </row>
    <row r="774" spans="1:159" x14ac:dyDescent="0.25">
      <c r="A774" t="s">
        <v>40</v>
      </c>
      <c r="B774" t="s">
        <v>9</v>
      </c>
      <c r="C774" t="s">
        <v>76</v>
      </c>
      <c r="D774" s="3">
        <v>45539</v>
      </c>
      <c r="F774" s="25"/>
      <c r="G774" s="25"/>
      <c r="H774" s="25"/>
      <c r="FB774">
        <v>0</v>
      </c>
      <c r="FC774">
        <v>1</v>
      </c>
    </row>
    <row r="775" spans="1:159" x14ac:dyDescent="0.25">
      <c r="A775" t="s">
        <v>40</v>
      </c>
      <c r="B775" t="s">
        <v>9</v>
      </c>
      <c r="C775" t="s">
        <v>76</v>
      </c>
      <c r="D775" s="3">
        <v>45540</v>
      </c>
      <c r="F775" s="25"/>
      <c r="G775" s="25"/>
      <c r="H775" s="25"/>
      <c r="FB775">
        <v>0</v>
      </c>
      <c r="FC775">
        <v>1</v>
      </c>
    </row>
    <row r="776" spans="1:159" x14ac:dyDescent="0.25">
      <c r="A776" t="s">
        <v>40</v>
      </c>
      <c r="B776" t="s">
        <v>9</v>
      </c>
      <c r="C776" t="s">
        <v>76</v>
      </c>
      <c r="D776" s="3">
        <v>45541</v>
      </c>
      <c r="F776" s="25"/>
      <c r="G776" s="25"/>
      <c r="H776" s="25"/>
      <c r="FB776">
        <v>0</v>
      </c>
      <c r="FC776">
        <v>1</v>
      </c>
    </row>
    <row r="777" spans="1:159" x14ac:dyDescent="0.25">
      <c r="A777" t="s">
        <v>40</v>
      </c>
      <c r="B777" t="s">
        <v>9</v>
      </c>
      <c r="C777" t="s">
        <v>76</v>
      </c>
      <c r="D777" s="3">
        <v>45558</v>
      </c>
      <c r="F777" s="25"/>
      <c r="G777" s="25"/>
      <c r="H777" s="25"/>
      <c r="FB777">
        <v>0</v>
      </c>
      <c r="FC777">
        <v>1</v>
      </c>
    </row>
    <row r="778" spans="1:159" x14ac:dyDescent="0.25">
      <c r="A778" t="s">
        <v>40</v>
      </c>
      <c r="B778" t="s">
        <v>9</v>
      </c>
      <c r="C778" t="s">
        <v>76</v>
      </c>
      <c r="D778" s="3">
        <v>45559</v>
      </c>
      <c r="F778" s="25"/>
      <c r="G778" s="25"/>
      <c r="H778" s="25"/>
      <c r="FB778">
        <v>0</v>
      </c>
      <c r="FC778">
        <v>1</v>
      </c>
    </row>
    <row r="779" spans="1:159" x14ac:dyDescent="0.25">
      <c r="A779" t="s">
        <v>40</v>
      </c>
      <c r="B779" t="s">
        <v>9</v>
      </c>
      <c r="C779" t="s">
        <v>76</v>
      </c>
      <c r="D779" s="3">
        <v>45566</v>
      </c>
      <c r="F779" s="25"/>
      <c r="G779" s="25"/>
      <c r="H779" s="25"/>
      <c r="FB779">
        <v>0</v>
      </c>
      <c r="FC779">
        <v>1</v>
      </c>
    </row>
    <row r="780" spans="1:159" x14ac:dyDescent="0.25">
      <c r="A780" t="s">
        <v>40</v>
      </c>
      <c r="B780" t="s">
        <v>9</v>
      </c>
      <c r="C780" t="s">
        <v>76</v>
      </c>
      <c r="D780" s="3">
        <v>45567</v>
      </c>
      <c r="F780" s="25"/>
      <c r="G780" s="25"/>
      <c r="H780" s="25"/>
      <c r="FB780">
        <v>0</v>
      </c>
      <c r="FC780">
        <v>1</v>
      </c>
    </row>
    <row r="781" spans="1:159" x14ac:dyDescent="0.25">
      <c r="A781" t="s">
        <v>40</v>
      </c>
      <c r="B781" t="s">
        <v>9</v>
      </c>
      <c r="C781" t="s">
        <v>76</v>
      </c>
      <c r="D781" s="3">
        <v>45568</v>
      </c>
      <c r="F781" s="25"/>
      <c r="G781" s="25"/>
      <c r="H781" s="25"/>
      <c r="FB781">
        <v>0</v>
      </c>
      <c r="FC781">
        <v>1</v>
      </c>
    </row>
    <row r="782" spans="1:159" x14ac:dyDescent="0.25">
      <c r="A782" t="s">
        <v>40</v>
      </c>
      <c r="B782" t="s">
        <v>9</v>
      </c>
      <c r="C782" t="s">
        <v>76</v>
      </c>
      <c r="D782" s="3">
        <v>45570</v>
      </c>
      <c r="F782" s="25"/>
      <c r="G782" s="25"/>
      <c r="H782" s="25"/>
      <c r="FB782">
        <v>0</v>
      </c>
      <c r="FC782">
        <v>1</v>
      </c>
    </row>
    <row r="783" spans="1:159" x14ac:dyDescent="0.25">
      <c r="A783" t="s">
        <v>40</v>
      </c>
      <c r="B783" t="s">
        <v>9</v>
      </c>
      <c r="C783" t="s">
        <v>76</v>
      </c>
      <c r="D783" s="3">
        <v>45571</v>
      </c>
      <c r="F783" s="25"/>
      <c r="G783" s="25"/>
      <c r="H783" s="25"/>
      <c r="FB783">
        <v>0</v>
      </c>
      <c r="FC783">
        <v>1</v>
      </c>
    </row>
    <row r="784" spans="1:159" x14ac:dyDescent="0.25">
      <c r="A784" t="s">
        <v>40</v>
      </c>
      <c r="B784" t="s">
        <v>9</v>
      </c>
      <c r="C784" t="s">
        <v>75</v>
      </c>
      <c r="D784" s="3">
        <v>45475</v>
      </c>
      <c r="F784" s="25"/>
      <c r="G784" s="25"/>
      <c r="H784" s="25"/>
      <c r="FB784">
        <v>0</v>
      </c>
      <c r="FC784">
        <v>1</v>
      </c>
    </row>
    <row r="785" spans="1:159" x14ac:dyDescent="0.25">
      <c r="A785" t="s">
        <v>40</v>
      </c>
      <c r="B785" t="s">
        <v>9</v>
      </c>
      <c r="C785" t="s">
        <v>75</v>
      </c>
      <c r="D785" s="3">
        <v>45476</v>
      </c>
      <c r="F785" s="25"/>
      <c r="G785" s="25"/>
      <c r="H785" s="25"/>
      <c r="FB785">
        <v>0</v>
      </c>
      <c r="FC785">
        <v>1</v>
      </c>
    </row>
    <row r="786" spans="1:159" x14ac:dyDescent="0.25">
      <c r="A786" t="s">
        <v>40</v>
      </c>
      <c r="B786" t="s">
        <v>9</v>
      </c>
      <c r="C786" t="s">
        <v>75</v>
      </c>
      <c r="D786" s="3">
        <v>45478</v>
      </c>
      <c r="F786" s="25"/>
      <c r="G786" s="25"/>
      <c r="H786" s="25"/>
      <c r="FB786">
        <v>0</v>
      </c>
      <c r="FC786">
        <v>1</v>
      </c>
    </row>
    <row r="787" spans="1:159" x14ac:dyDescent="0.25">
      <c r="A787" t="s">
        <v>40</v>
      </c>
      <c r="B787" t="s">
        <v>9</v>
      </c>
      <c r="C787" t="s">
        <v>75</v>
      </c>
      <c r="D787" s="3">
        <v>45479</v>
      </c>
      <c r="F787" s="25"/>
      <c r="G787" s="25"/>
      <c r="H787" s="25"/>
      <c r="FB787">
        <v>0</v>
      </c>
      <c r="FC787">
        <v>1</v>
      </c>
    </row>
    <row r="788" spans="1:159" x14ac:dyDescent="0.25">
      <c r="A788" t="s">
        <v>40</v>
      </c>
      <c r="B788" t="s">
        <v>9</v>
      </c>
      <c r="C788" t="s">
        <v>75</v>
      </c>
      <c r="D788" s="3">
        <v>45484</v>
      </c>
      <c r="F788" s="25"/>
      <c r="G788" s="25"/>
      <c r="H788" s="25"/>
      <c r="FB788">
        <v>0</v>
      </c>
      <c r="FC788">
        <v>1</v>
      </c>
    </row>
    <row r="789" spans="1:159" x14ac:dyDescent="0.25">
      <c r="A789" t="s">
        <v>40</v>
      </c>
      <c r="B789" t="s">
        <v>9</v>
      </c>
      <c r="C789" t="s">
        <v>75</v>
      </c>
      <c r="D789" s="3">
        <v>45485</v>
      </c>
      <c r="F789" s="25"/>
      <c r="G789" s="25"/>
      <c r="H789" s="25"/>
      <c r="FB789">
        <v>0</v>
      </c>
      <c r="FC789">
        <v>1</v>
      </c>
    </row>
    <row r="790" spans="1:159" x14ac:dyDescent="0.25">
      <c r="A790" t="s">
        <v>40</v>
      </c>
      <c r="B790" t="s">
        <v>9</v>
      </c>
      <c r="C790" t="s">
        <v>75</v>
      </c>
      <c r="D790" s="3">
        <v>45496</v>
      </c>
      <c r="F790" s="25"/>
      <c r="G790" s="25"/>
      <c r="H790" s="25"/>
      <c r="FB790">
        <v>0</v>
      </c>
      <c r="FC790">
        <v>1</v>
      </c>
    </row>
    <row r="791" spans="1:159" x14ac:dyDescent="0.25">
      <c r="A791" t="s">
        <v>40</v>
      </c>
      <c r="B791" t="s">
        <v>9</v>
      </c>
      <c r="C791" t="s">
        <v>75</v>
      </c>
      <c r="D791" s="3">
        <v>45539</v>
      </c>
      <c r="F791" s="25"/>
      <c r="G791" s="25"/>
      <c r="H791" s="25"/>
      <c r="FB791">
        <v>0</v>
      </c>
      <c r="FC791">
        <v>1</v>
      </c>
    </row>
    <row r="792" spans="1:159" x14ac:dyDescent="0.25">
      <c r="A792" t="s">
        <v>40</v>
      </c>
      <c r="B792" t="s">
        <v>9</v>
      </c>
      <c r="C792" t="s">
        <v>75</v>
      </c>
      <c r="D792" s="3">
        <v>45540</v>
      </c>
      <c r="F792" s="25"/>
      <c r="G792" s="25"/>
      <c r="H792" s="25"/>
      <c r="FB792">
        <v>0</v>
      </c>
      <c r="FC792">
        <v>1</v>
      </c>
    </row>
    <row r="793" spans="1:159" x14ac:dyDescent="0.25">
      <c r="A793" t="s">
        <v>40</v>
      </c>
      <c r="B793" t="s">
        <v>9</v>
      </c>
      <c r="C793" t="s">
        <v>75</v>
      </c>
      <c r="D793" s="3">
        <v>45541</v>
      </c>
      <c r="F793" s="25"/>
      <c r="G793" s="25"/>
      <c r="H793" s="25"/>
      <c r="FB793">
        <v>0</v>
      </c>
      <c r="FC793">
        <v>1</v>
      </c>
    </row>
    <row r="794" spans="1:159" x14ac:dyDescent="0.25">
      <c r="A794" t="s">
        <v>40</v>
      </c>
      <c r="B794" t="s">
        <v>9</v>
      </c>
      <c r="C794" t="s">
        <v>75</v>
      </c>
      <c r="D794" s="3">
        <v>45558</v>
      </c>
      <c r="F794" s="25"/>
      <c r="G794" s="25"/>
      <c r="H794" s="25"/>
      <c r="FB794">
        <v>0</v>
      </c>
      <c r="FC794">
        <v>1</v>
      </c>
    </row>
    <row r="795" spans="1:159" x14ac:dyDescent="0.25">
      <c r="A795" t="s">
        <v>40</v>
      </c>
      <c r="B795" t="s">
        <v>9</v>
      </c>
      <c r="C795" t="s">
        <v>75</v>
      </c>
      <c r="D795" s="3">
        <v>45559</v>
      </c>
      <c r="F795" s="25"/>
      <c r="G795" s="25"/>
      <c r="H795" s="25"/>
      <c r="FB795">
        <v>0</v>
      </c>
      <c r="FC795">
        <v>1</v>
      </c>
    </row>
    <row r="796" spans="1:159" x14ac:dyDescent="0.25">
      <c r="A796" t="s">
        <v>40</v>
      </c>
      <c r="B796" t="s">
        <v>9</v>
      </c>
      <c r="C796" t="s">
        <v>75</v>
      </c>
      <c r="D796" s="3">
        <v>45566</v>
      </c>
      <c r="F796" s="25"/>
      <c r="G796" s="25"/>
      <c r="H796" s="25"/>
      <c r="FB796">
        <v>0</v>
      </c>
      <c r="FC796">
        <v>1</v>
      </c>
    </row>
    <row r="797" spans="1:159" x14ac:dyDescent="0.25">
      <c r="A797" t="s">
        <v>40</v>
      </c>
      <c r="B797" t="s">
        <v>9</v>
      </c>
      <c r="C797" t="s">
        <v>75</v>
      </c>
      <c r="D797" s="3">
        <v>45567</v>
      </c>
      <c r="F797" s="25"/>
      <c r="G797" s="25"/>
      <c r="H797" s="25"/>
      <c r="FB797">
        <v>0</v>
      </c>
      <c r="FC797">
        <v>1</v>
      </c>
    </row>
    <row r="798" spans="1:159" x14ac:dyDescent="0.25">
      <c r="A798" t="s">
        <v>40</v>
      </c>
      <c r="B798" t="s">
        <v>9</v>
      </c>
      <c r="C798" t="s">
        <v>75</v>
      </c>
      <c r="D798" s="3">
        <v>45568</v>
      </c>
      <c r="F798" s="25"/>
      <c r="G798" s="25"/>
      <c r="H798" s="25"/>
      <c r="FB798">
        <v>0</v>
      </c>
      <c r="FC798">
        <v>1</v>
      </c>
    </row>
    <row r="799" spans="1:159" x14ac:dyDescent="0.25">
      <c r="A799" t="s">
        <v>40</v>
      </c>
      <c r="B799" t="s">
        <v>9</v>
      </c>
      <c r="C799" t="s">
        <v>75</v>
      </c>
      <c r="D799" s="3">
        <v>45570</v>
      </c>
      <c r="F799" s="25"/>
      <c r="G799" s="25"/>
      <c r="H799" s="25"/>
      <c r="FB799">
        <v>0</v>
      </c>
      <c r="FC799">
        <v>1</v>
      </c>
    </row>
    <row r="800" spans="1:159" x14ac:dyDescent="0.25">
      <c r="A800" t="s">
        <v>40</v>
      </c>
      <c r="B800" t="s">
        <v>9</v>
      </c>
      <c r="C800" t="s">
        <v>75</v>
      </c>
      <c r="D800" s="3">
        <v>45571</v>
      </c>
      <c r="F800" s="25"/>
      <c r="G800" s="25"/>
      <c r="H800" s="25"/>
      <c r="FB800">
        <v>0</v>
      </c>
      <c r="FC800">
        <v>1</v>
      </c>
    </row>
    <row r="801" spans="1:159" x14ac:dyDescent="0.25">
      <c r="A801" t="s">
        <v>40</v>
      </c>
      <c r="B801" t="s">
        <v>9</v>
      </c>
      <c r="C801" t="s">
        <v>77</v>
      </c>
      <c r="D801" s="3">
        <v>45475</v>
      </c>
      <c r="F801" s="25"/>
      <c r="G801" s="25"/>
      <c r="H801" s="25"/>
      <c r="FB801">
        <v>0</v>
      </c>
      <c r="FC801">
        <v>1</v>
      </c>
    </row>
    <row r="802" spans="1:159" x14ac:dyDescent="0.25">
      <c r="A802" t="s">
        <v>40</v>
      </c>
      <c r="B802" t="s">
        <v>9</v>
      </c>
      <c r="C802" t="s">
        <v>77</v>
      </c>
      <c r="D802" s="3">
        <v>45476</v>
      </c>
      <c r="F802" s="25"/>
      <c r="G802" s="25"/>
      <c r="H802" s="25"/>
      <c r="FB802">
        <v>0</v>
      </c>
      <c r="FC802">
        <v>1</v>
      </c>
    </row>
    <row r="803" spans="1:159" x14ac:dyDescent="0.25">
      <c r="A803" t="s">
        <v>40</v>
      </c>
      <c r="B803" t="s">
        <v>9</v>
      </c>
      <c r="C803" t="s">
        <v>77</v>
      </c>
      <c r="D803" s="3">
        <v>45478</v>
      </c>
      <c r="F803" s="25"/>
      <c r="G803" s="25"/>
      <c r="H803" s="25"/>
      <c r="FB803">
        <v>0</v>
      </c>
      <c r="FC803">
        <v>1</v>
      </c>
    </row>
    <row r="804" spans="1:159" x14ac:dyDescent="0.25">
      <c r="A804" t="s">
        <v>40</v>
      </c>
      <c r="B804" t="s">
        <v>9</v>
      </c>
      <c r="C804" t="s">
        <v>77</v>
      </c>
      <c r="D804" s="3">
        <v>45479</v>
      </c>
      <c r="F804" s="25"/>
      <c r="G804" s="25"/>
      <c r="H804" s="25"/>
      <c r="FB804">
        <v>0</v>
      </c>
      <c r="FC804">
        <v>1</v>
      </c>
    </row>
    <row r="805" spans="1:159" x14ac:dyDescent="0.25">
      <c r="A805" t="s">
        <v>40</v>
      </c>
      <c r="B805" t="s">
        <v>9</v>
      </c>
      <c r="C805" t="s">
        <v>77</v>
      </c>
      <c r="D805" s="3">
        <v>45484</v>
      </c>
      <c r="F805" s="25"/>
      <c r="G805" s="25"/>
      <c r="H805" s="25"/>
      <c r="FB805">
        <v>0</v>
      </c>
      <c r="FC805">
        <v>1</v>
      </c>
    </row>
    <row r="806" spans="1:159" x14ac:dyDescent="0.25">
      <c r="A806" t="s">
        <v>40</v>
      </c>
      <c r="B806" t="s">
        <v>9</v>
      </c>
      <c r="C806" t="s">
        <v>77</v>
      </c>
      <c r="D806" s="3">
        <v>45485</v>
      </c>
      <c r="F806" s="25"/>
      <c r="G806" s="25"/>
      <c r="H806" s="25"/>
      <c r="FB806">
        <v>0</v>
      </c>
      <c r="FC806">
        <v>1</v>
      </c>
    </row>
    <row r="807" spans="1:159" x14ac:dyDescent="0.25">
      <c r="A807" t="s">
        <v>40</v>
      </c>
      <c r="B807" t="s">
        <v>9</v>
      </c>
      <c r="C807" t="s">
        <v>77</v>
      </c>
      <c r="D807" s="3">
        <v>45496</v>
      </c>
      <c r="F807" s="25"/>
      <c r="G807" s="25"/>
      <c r="H807" s="25"/>
      <c r="FB807">
        <v>0</v>
      </c>
      <c r="FC807">
        <v>1</v>
      </c>
    </row>
    <row r="808" spans="1:159" x14ac:dyDescent="0.25">
      <c r="A808" t="s">
        <v>40</v>
      </c>
      <c r="B808" t="s">
        <v>9</v>
      </c>
      <c r="C808" t="s">
        <v>77</v>
      </c>
      <c r="D808" s="3">
        <v>45539</v>
      </c>
      <c r="F808" s="25"/>
      <c r="G808" s="25"/>
      <c r="H808" s="25"/>
      <c r="FB808">
        <v>0</v>
      </c>
      <c r="FC808">
        <v>1</v>
      </c>
    </row>
    <row r="809" spans="1:159" x14ac:dyDescent="0.25">
      <c r="A809" t="s">
        <v>40</v>
      </c>
      <c r="B809" t="s">
        <v>9</v>
      </c>
      <c r="C809" t="s">
        <v>77</v>
      </c>
      <c r="D809" s="3">
        <v>45540</v>
      </c>
      <c r="F809" s="25"/>
      <c r="G809" s="25"/>
      <c r="H809" s="25"/>
      <c r="FB809">
        <v>0</v>
      </c>
      <c r="FC809">
        <v>1</v>
      </c>
    </row>
    <row r="810" spans="1:159" x14ac:dyDescent="0.25">
      <c r="A810" t="s">
        <v>40</v>
      </c>
      <c r="B810" t="s">
        <v>9</v>
      </c>
      <c r="C810" t="s">
        <v>77</v>
      </c>
      <c r="D810" s="3">
        <v>45541</v>
      </c>
      <c r="F810" s="25"/>
      <c r="G810" s="25"/>
      <c r="H810" s="25"/>
      <c r="FB810">
        <v>0</v>
      </c>
      <c r="FC810">
        <v>1</v>
      </c>
    </row>
    <row r="811" spans="1:159" x14ac:dyDescent="0.25">
      <c r="A811" t="s">
        <v>40</v>
      </c>
      <c r="B811" t="s">
        <v>9</v>
      </c>
      <c r="C811" t="s">
        <v>77</v>
      </c>
      <c r="D811" s="3">
        <v>45558</v>
      </c>
      <c r="F811" s="25"/>
      <c r="G811" s="25"/>
      <c r="H811" s="25"/>
      <c r="FB811">
        <v>0</v>
      </c>
      <c r="FC811">
        <v>1</v>
      </c>
    </row>
    <row r="812" spans="1:159" x14ac:dyDescent="0.25">
      <c r="A812" t="s">
        <v>40</v>
      </c>
      <c r="B812" t="s">
        <v>9</v>
      </c>
      <c r="C812" t="s">
        <v>77</v>
      </c>
      <c r="D812" s="3">
        <v>45559</v>
      </c>
      <c r="F812" s="25"/>
      <c r="G812" s="25"/>
      <c r="H812" s="25"/>
      <c r="FB812">
        <v>0</v>
      </c>
      <c r="FC812">
        <v>1</v>
      </c>
    </row>
    <row r="813" spans="1:159" x14ac:dyDescent="0.25">
      <c r="A813" t="s">
        <v>40</v>
      </c>
      <c r="B813" t="s">
        <v>9</v>
      </c>
      <c r="C813" t="s">
        <v>77</v>
      </c>
      <c r="D813" s="3">
        <v>45566</v>
      </c>
      <c r="F813" s="25"/>
      <c r="G813" s="25"/>
      <c r="H813" s="25"/>
      <c r="FB813">
        <v>0</v>
      </c>
      <c r="FC813">
        <v>1</v>
      </c>
    </row>
    <row r="814" spans="1:159" x14ac:dyDescent="0.25">
      <c r="A814" t="s">
        <v>40</v>
      </c>
      <c r="B814" t="s">
        <v>9</v>
      </c>
      <c r="C814" t="s">
        <v>77</v>
      </c>
      <c r="D814" s="3">
        <v>45567</v>
      </c>
      <c r="F814" s="25"/>
      <c r="G814" s="25"/>
      <c r="H814" s="25"/>
      <c r="FB814">
        <v>0</v>
      </c>
      <c r="FC814">
        <v>1</v>
      </c>
    </row>
    <row r="815" spans="1:159" x14ac:dyDescent="0.25">
      <c r="A815" t="s">
        <v>40</v>
      </c>
      <c r="B815" t="s">
        <v>9</v>
      </c>
      <c r="C815" t="s">
        <v>77</v>
      </c>
      <c r="D815" s="3">
        <v>45568</v>
      </c>
      <c r="F815" s="25"/>
      <c r="G815" s="25"/>
      <c r="H815" s="25"/>
      <c r="FB815">
        <v>0</v>
      </c>
      <c r="FC815">
        <v>1</v>
      </c>
    </row>
    <row r="816" spans="1:159" x14ac:dyDescent="0.25">
      <c r="A816" t="s">
        <v>40</v>
      </c>
      <c r="B816" t="s">
        <v>9</v>
      </c>
      <c r="C816" t="s">
        <v>77</v>
      </c>
      <c r="D816" s="3">
        <v>45570</v>
      </c>
      <c r="F816" s="25"/>
      <c r="G816" s="25"/>
      <c r="H816" s="25"/>
      <c r="FB816">
        <v>0</v>
      </c>
      <c r="FC816">
        <v>1</v>
      </c>
    </row>
    <row r="817" spans="1:159" x14ac:dyDescent="0.25">
      <c r="A817" t="s">
        <v>40</v>
      </c>
      <c r="B817" t="s">
        <v>9</v>
      </c>
      <c r="C817" t="s">
        <v>77</v>
      </c>
      <c r="D817" s="3">
        <v>45571</v>
      </c>
      <c r="F817" s="25"/>
      <c r="G817" s="25"/>
      <c r="H817" s="25"/>
      <c r="FB817">
        <v>0</v>
      </c>
      <c r="FC817">
        <v>1</v>
      </c>
    </row>
    <row r="818" spans="1:159" x14ac:dyDescent="0.25">
      <c r="A818" t="s">
        <v>40</v>
      </c>
      <c r="B818" t="s">
        <v>9</v>
      </c>
      <c r="C818" t="s">
        <v>84</v>
      </c>
      <c r="D818" s="3">
        <v>45475</v>
      </c>
      <c r="F818" s="25"/>
      <c r="G818" s="25"/>
      <c r="H818" s="25"/>
      <c r="FB818">
        <v>0</v>
      </c>
      <c r="FC818">
        <v>1</v>
      </c>
    </row>
    <row r="819" spans="1:159" x14ac:dyDescent="0.25">
      <c r="A819" t="s">
        <v>40</v>
      </c>
      <c r="B819" t="s">
        <v>9</v>
      </c>
      <c r="C819" t="s">
        <v>84</v>
      </c>
      <c r="D819" s="3">
        <v>45476</v>
      </c>
      <c r="F819" s="25"/>
      <c r="G819" s="25"/>
      <c r="H819" s="25"/>
      <c r="FB819">
        <v>0</v>
      </c>
      <c r="FC819">
        <v>1</v>
      </c>
    </row>
    <row r="820" spans="1:159" x14ac:dyDescent="0.25">
      <c r="A820" t="s">
        <v>40</v>
      </c>
      <c r="B820" t="s">
        <v>9</v>
      </c>
      <c r="C820" t="s">
        <v>84</v>
      </c>
      <c r="D820" s="3">
        <v>45478</v>
      </c>
      <c r="F820" s="25"/>
      <c r="G820" s="25"/>
      <c r="H820" s="25"/>
      <c r="FB820">
        <v>0</v>
      </c>
      <c r="FC820">
        <v>1</v>
      </c>
    </row>
    <row r="821" spans="1:159" x14ac:dyDescent="0.25">
      <c r="A821" t="s">
        <v>40</v>
      </c>
      <c r="B821" t="s">
        <v>9</v>
      </c>
      <c r="C821" t="s">
        <v>84</v>
      </c>
      <c r="D821" s="3">
        <v>45479</v>
      </c>
      <c r="F821" s="25"/>
      <c r="G821" s="25"/>
      <c r="H821" s="25"/>
      <c r="FB821">
        <v>0</v>
      </c>
      <c r="FC821">
        <v>1</v>
      </c>
    </row>
    <row r="822" spans="1:159" x14ac:dyDescent="0.25">
      <c r="A822" t="s">
        <v>40</v>
      </c>
      <c r="B822" t="s">
        <v>9</v>
      </c>
      <c r="C822" t="s">
        <v>84</v>
      </c>
      <c r="D822" s="3">
        <v>45484</v>
      </c>
      <c r="F822" s="25"/>
      <c r="G822" s="25"/>
      <c r="H822" s="25"/>
      <c r="FB822">
        <v>0</v>
      </c>
      <c r="FC822">
        <v>1</v>
      </c>
    </row>
    <row r="823" spans="1:159" x14ac:dyDescent="0.25">
      <c r="A823" t="s">
        <v>40</v>
      </c>
      <c r="B823" t="s">
        <v>9</v>
      </c>
      <c r="C823" t="s">
        <v>84</v>
      </c>
      <c r="D823" s="3">
        <v>45485</v>
      </c>
      <c r="F823" s="25"/>
      <c r="G823" s="25"/>
      <c r="H823" s="25"/>
      <c r="FB823">
        <v>0</v>
      </c>
      <c r="FC823">
        <v>1</v>
      </c>
    </row>
    <row r="824" spans="1:159" x14ac:dyDescent="0.25">
      <c r="A824" t="s">
        <v>40</v>
      </c>
      <c r="B824" t="s">
        <v>9</v>
      </c>
      <c r="C824" t="s">
        <v>84</v>
      </c>
      <c r="D824" s="3">
        <v>45496</v>
      </c>
      <c r="F824" s="25"/>
      <c r="G824" s="25"/>
      <c r="H824" s="25"/>
      <c r="FB824">
        <v>0</v>
      </c>
      <c r="FC824">
        <v>1</v>
      </c>
    </row>
    <row r="825" spans="1:159" x14ac:dyDescent="0.25">
      <c r="A825" t="s">
        <v>40</v>
      </c>
      <c r="B825" t="s">
        <v>9</v>
      </c>
      <c r="C825" t="s">
        <v>84</v>
      </c>
      <c r="D825" s="3">
        <v>45539</v>
      </c>
      <c r="F825" s="25"/>
      <c r="G825" s="25"/>
      <c r="H825" s="25"/>
      <c r="FB825">
        <v>0</v>
      </c>
      <c r="FC825">
        <v>1</v>
      </c>
    </row>
    <row r="826" spans="1:159" x14ac:dyDescent="0.25">
      <c r="A826" t="s">
        <v>40</v>
      </c>
      <c r="B826" t="s">
        <v>9</v>
      </c>
      <c r="C826" t="s">
        <v>84</v>
      </c>
      <c r="D826" s="3">
        <v>45540</v>
      </c>
      <c r="F826" s="25"/>
      <c r="G826" s="25"/>
      <c r="H826" s="25"/>
      <c r="FB826">
        <v>0</v>
      </c>
      <c r="FC826">
        <v>1</v>
      </c>
    </row>
    <row r="827" spans="1:159" x14ac:dyDescent="0.25">
      <c r="A827" t="s">
        <v>40</v>
      </c>
      <c r="B827" t="s">
        <v>9</v>
      </c>
      <c r="C827" t="s">
        <v>84</v>
      </c>
      <c r="D827" s="3">
        <v>45541</v>
      </c>
      <c r="F827" s="25"/>
      <c r="G827" s="25"/>
      <c r="H827" s="25"/>
      <c r="FB827">
        <v>0</v>
      </c>
      <c r="FC827">
        <v>1</v>
      </c>
    </row>
    <row r="828" spans="1:159" x14ac:dyDescent="0.25">
      <c r="A828" t="s">
        <v>40</v>
      </c>
      <c r="B828" t="s">
        <v>9</v>
      </c>
      <c r="C828" t="s">
        <v>84</v>
      </c>
      <c r="D828" s="3">
        <v>45558</v>
      </c>
      <c r="F828" s="25"/>
      <c r="G828" s="25"/>
      <c r="H828" s="25"/>
      <c r="FB828">
        <v>0</v>
      </c>
      <c r="FC828">
        <v>1</v>
      </c>
    </row>
    <row r="829" spans="1:159" x14ac:dyDescent="0.25">
      <c r="A829" t="s">
        <v>40</v>
      </c>
      <c r="B829" t="s">
        <v>9</v>
      </c>
      <c r="C829" t="s">
        <v>84</v>
      </c>
      <c r="D829" s="3">
        <v>45559</v>
      </c>
      <c r="F829" s="25"/>
      <c r="G829" s="25"/>
      <c r="H829" s="25"/>
      <c r="FB829">
        <v>0</v>
      </c>
      <c r="FC829">
        <v>1</v>
      </c>
    </row>
    <row r="830" spans="1:159" x14ac:dyDescent="0.25">
      <c r="A830" t="s">
        <v>40</v>
      </c>
      <c r="B830" t="s">
        <v>9</v>
      </c>
      <c r="C830" t="s">
        <v>84</v>
      </c>
      <c r="D830" s="3">
        <v>45566</v>
      </c>
      <c r="F830" s="25"/>
      <c r="G830" s="25"/>
      <c r="H830" s="25"/>
      <c r="FB830">
        <v>0</v>
      </c>
      <c r="FC830">
        <v>1</v>
      </c>
    </row>
    <row r="831" spans="1:159" x14ac:dyDescent="0.25">
      <c r="A831" t="s">
        <v>40</v>
      </c>
      <c r="B831" t="s">
        <v>9</v>
      </c>
      <c r="C831" t="s">
        <v>84</v>
      </c>
      <c r="D831" s="3">
        <v>45567</v>
      </c>
      <c r="F831" s="25"/>
      <c r="G831" s="25"/>
      <c r="H831" s="25"/>
      <c r="FB831">
        <v>0</v>
      </c>
      <c r="FC831">
        <v>1</v>
      </c>
    </row>
    <row r="832" spans="1:159" x14ac:dyDescent="0.25">
      <c r="A832" t="s">
        <v>40</v>
      </c>
      <c r="B832" t="s">
        <v>9</v>
      </c>
      <c r="C832" t="s">
        <v>84</v>
      </c>
      <c r="D832" s="3">
        <v>45568</v>
      </c>
      <c r="F832" s="25"/>
      <c r="G832" s="25"/>
      <c r="H832" s="25"/>
      <c r="FB832">
        <v>0</v>
      </c>
      <c r="FC832">
        <v>1</v>
      </c>
    </row>
    <row r="833" spans="1:159" x14ac:dyDescent="0.25">
      <c r="A833" t="s">
        <v>40</v>
      </c>
      <c r="B833" t="s">
        <v>9</v>
      </c>
      <c r="C833" t="s">
        <v>84</v>
      </c>
      <c r="D833" s="3">
        <v>45570</v>
      </c>
      <c r="F833" s="25"/>
      <c r="G833" s="25"/>
      <c r="H833" s="25"/>
      <c r="FB833">
        <v>0</v>
      </c>
      <c r="FC833">
        <v>1</v>
      </c>
    </row>
    <row r="834" spans="1:159" x14ac:dyDescent="0.25">
      <c r="A834" t="s">
        <v>40</v>
      </c>
      <c r="B834" t="s">
        <v>9</v>
      </c>
      <c r="C834" t="s">
        <v>84</v>
      </c>
      <c r="D834" s="3">
        <v>45571</v>
      </c>
      <c r="F834" s="25"/>
      <c r="G834" s="25"/>
      <c r="H834" s="25"/>
      <c r="FB834">
        <v>0</v>
      </c>
      <c r="FC834">
        <v>1</v>
      </c>
    </row>
    <row r="835" spans="1:159" x14ac:dyDescent="0.25">
      <c r="A835" t="s">
        <v>40</v>
      </c>
      <c r="B835" t="s">
        <v>9</v>
      </c>
      <c r="C835" t="s">
        <v>72</v>
      </c>
      <c r="D835" s="3">
        <v>45475</v>
      </c>
      <c r="F835" s="25"/>
      <c r="G835" s="25"/>
      <c r="H835" s="25"/>
      <c r="FB835">
        <v>0</v>
      </c>
      <c r="FC835">
        <v>1</v>
      </c>
    </row>
    <row r="836" spans="1:159" x14ac:dyDescent="0.25">
      <c r="A836" t="s">
        <v>40</v>
      </c>
      <c r="B836" t="s">
        <v>9</v>
      </c>
      <c r="C836" t="s">
        <v>72</v>
      </c>
      <c r="D836" s="3">
        <v>45476</v>
      </c>
      <c r="F836" s="25"/>
      <c r="G836" s="25"/>
      <c r="H836" s="25"/>
      <c r="FB836">
        <v>0</v>
      </c>
      <c r="FC836">
        <v>1</v>
      </c>
    </row>
    <row r="837" spans="1:159" x14ac:dyDescent="0.25">
      <c r="A837" t="s">
        <v>40</v>
      </c>
      <c r="B837" t="s">
        <v>9</v>
      </c>
      <c r="C837" t="s">
        <v>72</v>
      </c>
      <c r="D837" s="3">
        <v>45478</v>
      </c>
      <c r="F837" s="25"/>
      <c r="G837" s="25"/>
      <c r="H837" s="25"/>
      <c r="FB837">
        <v>0</v>
      </c>
      <c r="FC837">
        <v>1</v>
      </c>
    </row>
    <row r="838" spans="1:159" x14ac:dyDescent="0.25">
      <c r="A838" t="s">
        <v>40</v>
      </c>
      <c r="B838" t="s">
        <v>9</v>
      </c>
      <c r="C838" t="s">
        <v>72</v>
      </c>
      <c r="D838" s="3">
        <v>45479</v>
      </c>
      <c r="F838" s="25"/>
      <c r="G838" s="25"/>
      <c r="H838" s="25"/>
      <c r="FB838">
        <v>0</v>
      </c>
      <c r="FC838">
        <v>1</v>
      </c>
    </row>
    <row r="839" spans="1:159" x14ac:dyDescent="0.25">
      <c r="A839" t="s">
        <v>40</v>
      </c>
      <c r="B839" t="s">
        <v>9</v>
      </c>
      <c r="C839" t="s">
        <v>72</v>
      </c>
      <c r="D839" s="3">
        <v>45484</v>
      </c>
      <c r="F839" s="25"/>
      <c r="G839" s="25"/>
      <c r="H839" s="25"/>
      <c r="FB839">
        <v>0</v>
      </c>
      <c r="FC839">
        <v>1</v>
      </c>
    </row>
    <row r="840" spans="1:159" x14ac:dyDescent="0.25">
      <c r="A840" t="s">
        <v>40</v>
      </c>
      <c r="B840" t="s">
        <v>9</v>
      </c>
      <c r="C840" t="s">
        <v>72</v>
      </c>
      <c r="D840" s="3">
        <v>45485</v>
      </c>
      <c r="F840" s="25"/>
      <c r="G840" s="25"/>
      <c r="H840" s="25"/>
      <c r="FB840">
        <v>0</v>
      </c>
      <c r="FC840">
        <v>1</v>
      </c>
    </row>
    <row r="841" spans="1:159" x14ac:dyDescent="0.25">
      <c r="A841" t="s">
        <v>40</v>
      </c>
      <c r="B841" t="s">
        <v>9</v>
      </c>
      <c r="C841" t="s">
        <v>72</v>
      </c>
      <c r="D841" s="3">
        <v>45496</v>
      </c>
      <c r="F841" s="25"/>
      <c r="G841" s="25"/>
      <c r="H841" s="25"/>
      <c r="FB841">
        <v>0</v>
      </c>
      <c r="FC841">
        <v>1</v>
      </c>
    </row>
    <row r="842" spans="1:159" x14ac:dyDescent="0.25">
      <c r="A842" t="s">
        <v>40</v>
      </c>
      <c r="B842" t="s">
        <v>9</v>
      </c>
      <c r="C842" t="s">
        <v>72</v>
      </c>
      <c r="D842" s="3">
        <v>45539</v>
      </c>
      <c r="F842" s="25"/>
      <c r="G842" s="25"/>
      <c r="H842" s="25"/>
      <c r="FB842">
        <v>0</v>
      </c>
      <c r="FC842">
        <v>1</v>
      </c>
    </row>
    <row r="843" spans="1:159" x14ac:dyDescent="0.25">
      <c r="A843" t="s">
        <v>40</v>
      </c>
      <c r="B843" t="s">
        <v>9</v>
      </c>
      <c r="C843" t="s">
        <v>72</v>
      </c>
      <c r="D843" s="3">
        <v>45540</v>
      </c>
      <c r="F843" s="25"/>
      <c r="G843" s="25"/>
      <c r="H843" s="25"/>
      <c r="FB843">
        <v>0</v>
      </c>
      <c r="FC843">
        <v>1</v>
      </c>
    </row>
    <row r="844" spans="1:159" x14ac:dyDescent="0.25">
      <c r="A844" t="s">
        <v>40</v>
      </c>
      <c r="B844" t="s">
        <v>9</v>
      </c>
      <c r="C844" t="s">
        <v>72</v>
      </c>
      <c r="D844" s="3">
        <v>45541</v>
      </c>
      <c r="F844" s="25"/>
      <c r="G844" s="25"/>
      <c r="H844" s="25"/>
      <c r="FB844">
        <v>0</v>
      </c>
      <c r="FC844">
        <v>1</v>
      </c>
    </row>
    <row r="845" spans="1:159" x14ac:dyDescent="0.25">
      <c r="A845" t="s">
        <v>40</v>
      </c>
      <c r="B845" t="s">
        <v>9</v>
      </c>
      <c r="C845" t="s">
        <v>72</v>
      </c>
      <c r="D845" s="3">
        <v>45558</v>
      </c>
      <c r="F845" s="25"/>
      <c r="G845" s="25"/>
      <c r="H845" s="25"/>
      <c r="FB845">
        <v>0</v>
      </c>
      <c r="FC845">
        <v>1</v>
      </c>
    </row>
    <row r="846" spans="1:159" x14ac:dyDescent="0.25">
      <c r="A846" t="s">
        <v>40</v>
      </c>
      <c r="B846" t="s">
        <v>9</v>
      </c>
      <c r="C846" t="s">
        <v>72</v>
      </c>
      <c r="D846" s="3">
        <v>45559</v>
      </c>
      <c r="F846" s="25"/>
      <c r="G846" s="25"/>
      <c r="H846" s="25"/>
      <c r="FB846">
        <v>0</v>
      </c>
      <c r="FC846">
        <v>1</v>
      </c>
    </row>
    <row r="847" spans="1:159" x14ac:dyDescent="0.25">
      <c r="A847" t="s">
        <v>40</v>
      </c>
      <c r="B847" t="s">
        <v>9</v>
      </c>
      <c r="C847" t="s">
        <v>72</v>
      </c>
      <c r="D847" s="3">
        <v>45566</v>
      </c>
      <c r="F847" s="25"/>
      <c r="G847" s="25"/>
      <c r="H847" s="25"/>
      <c r="FB847">
        <v>0</v>
      </c>
      <c r="FC847">
        <v>1</v>
      </c>
    </row>
    <row r="848" spans="1:159" x14ac:dyDescent="0.25">
      <c r="A848" t="s">
        <v>40</v>
      </c>
      <c r="B848" t="s">
        <v>9</v>
      </c>
      <c r="C848" t="s">
        <v>72</v>
      </c>
      <c r="D848" s="3">
        <v>45567</v>
      </c>
      <c r="F848" s="25"/>
      <c r="G848" s="25"/>
      <c r="H848" s="25"/>
      <c r="FB848">
        <v>0</v>
      </c>
      <c r="FC848">
        <v>1</v>
      </c>
    </row>
    <row r="849" spans="1:159" x14ac:dyDescent="0.25">
      <c r="A849" t="s">
        <v>40</v>
      </c>
      <c r="B849" t="s">
        <v>9</v>
      </c>
      <c r="C849" t="s">
        <v>72</v>
      </c>
      <c r="D849" s="3">
        <v>45568</v>
      </c>
      <c r="F849" s="25"/>
      <c r="G849" s="25"/>
      <c r="H849" s="25"/>
      <c r="FB849">
        <v>0</v>
      </c>
      <c r="FC849">
        <v>1</v>
      </c>
    </row>
    <row r="850" spans="1:159" x14ac:dyDescent="0.25">
      <c r="A850" t="s">
        <v>40</v>
      </c>
      <c r="B850" t="s">
        <v>9</v>
      </c>
      <c r="C850" t="s">
        <v>72</v>
      </c>
      <c r="D850" s="3">
        <v>45570</v>
      </c>
      <c r="F850" s="25"/>
      <c r="G850" s="25"/>
      <c r="H850" s="25"/>
      <c r="FB850">
        <v>0</v>
      </c>
      <c r="FC850">
        <v>1</v>
      </c>
    </row>
    <row r="851" spans="1:159" x14ac:dyDescent="0.25">
      <c r="A851" t="s">
        <v>40</v>
      </c>
      <c r="B851" t="s">
        <v>9</v>
      </c>
      <c r="C851" t="s">
        <v>72</v>
      </c>
      <c r="D851" s="3">
        <v>45571</v>
      </c>
      <c r="F851" s="25"/>
      <c r="G851" s="25"/>
      <c r="H851" s="25"/>
      <c r="FB851">
        <v>0</v>
      </c>
      <c r="FC851">
        <v>1</v>
      </c>
    </row>
    <row r="852" spans="1:159" x14ac:dyDescent="0.25">
      <c r="A852" t="s">
        <v>40</v>
      </c>
      <c r="B852" t="s">
        <v>9</v>
      </c>
      <c r="C852" t="s">
        <v>80</v>
      </c>
      <c r="D852" s="3">
        <v>45475</v>
      </c>
      <c r="F852" s="25"/>
      <c r="G852" s="25"/>
      <c r="H852" s="25"/>
      <c r="FB852">
        <v>0</v>
      </c>
      <c r="FC852">
        <v>1</v>
      </c>
    </row>
    <row r="853" spans="1:159" x14ac:dyDescent="0.25">
      <c r="A853" t="s">
        <v>40</v>
      </c>
      <c r="B853" t="s">
        <v>9</v>
      </c>
      <c r="C853" t="s">
        <v>80</v>
      </c>
      <c r="D853" s="3">
        <v>45476</v>
      </c>
      <c r="F853" s="25"/>
      <c r="G853" s="25"/>
      <c r="H853" s="25"/>
      <c r="FB853">
        <v>0</v>
      </c>
      <c r="FC853">
        <v>1</v>
      </c>
    </row>
    <row r="854" spans="1:159" x14ac:dyDescent="0.25">
      <c r="A854" t="s">
        <v>40</v>
      </c>
      <c r="B854" t="s">
        <v>9</v>
      </c>
      <c r="C854" t="s">
        <v>80</v>
      </c>
      <c r="D854" s="3">
        <v>45478</v>
      </c>
      <c r="F854" s="25"/>
      <c r="G854" s="25"/>
      <c r="H854" s="25"/>
      <c r="FB854">
        <v>0</v>
      </c>
      <c r="FC854">
        <v>1</v>
      </c>
    </row>
    <row r="855" spans="1:159" x14ac:dyDescent="0.25">
      <c r="A855" t="s">
        <v>40</v>
      </c>
      <c r="B855" t="s">
        <v>9</v>
      </c>
      <c r="C855" t="s">
        <v>80</v>
      </c>
      <c r="D855" s="3">
        <v>45479</v>
      </c>
      <c r="F855" s="25"/>
      <c r="G855" s="25"/>
      <c r="H855" s="25"/>
      <c r="FB855">
        <v>0</v>
      </c>
      <c r="FC855">
        <v>1</v>
      </c>
    </row>
    <row r="856" spans="1:159" x14ac:dyDescent="0.25">
      <c r="A856" t="s">
        <v>40</v>
      </c>
      <c r="B856" t="s">
        <v>9</v>
      </c>
      <c r="C856" t="s">
        <v>80</v>
      </c>
      <c r="D856" s="3">
        <v>45484</v>
      </c>
      <c r="F856" s="25"/>
      <c r="G856" s="25"/>
      <c r="H856" s="25"/>
      <c r="FB856">
        <v>0</v>
      </c>
      <c r="FC856">
        <v>1</v>
      </c>
    </row>
    <row r="857" spans="1:159" x14ac:dyDescent="0.25">
      <c r="A857" t="s">
        <v>40</v>
      </c>
      <c r="B857" t="s">
        <v>9</v>
      </c>
      <c r="C857" t="s">
        <v>80</v>
      </c>
      <c r="D857" s="3">
        <v>45485</v>
      </c>
      <c r="F857" s="25"/>
      <c r="G857" s="25"/>
      <c r="H857" s="25"/>
      <c r="FB857">
        <v>0</v>
      </c>
      <c r="FC857">
        <v>1</v>
      </c>
    </row>
    <row r="858" spans="1:159" x14ac:dyDescent="0.25">
      <c r="A858" t="s">
        <v>40</v>
      </c>
      <c r="B858" t="s">
        <v>9</v>
      </c>
      <c r="C858" t="s">
        <v>80</v>
      </c>
      <c r="D858" s="3">
        <v>45496</v>
      </c>
      <c r="F858" s="25"/>
      <c r="G858" s="25"/>
      <c r="H858" s="25"/>
      <c r="FB858">
        <v>0</v>
      </c>
      <c r="FC858">
        <v>1</v>
      </c>
    </row>
    <row r="859" spans="1:159" x14ac:dyDescent="0.25">
      <c r="A859" t="s">
        <v>40</v>
      </c>
      <c r="B859" t="s">
        <v>9</v>
      </c>
      <c r="C859" t="s">
        <v>80</v>
      </c>
      <c r="D859" s="3">
        <v>45539</v>
      </c>
      <c r="F859" s="25"/>
      <c r="G859" s="25"/>
      <c r="H859" s="25"/>
      <c r="FB859">
        <v>0</v>
      </c>
      <c r="FC859">
        <v>1</v>
      </c>
    </row>
    <row r="860" spans="1:159" x14ac:dyDescent="0.25">
      <c r="A860" t="s">
        <v>40</v>
      </c>
      <c r="B860" t="s">
        <v>9</v>
      </c>
      <c r="C860" t="s">
        <v>80</v>
      </c>
      <c r="D860" s="3">
        <v>45540</v>
      </c>
      <c r="F860" s="25"/>
      <c r="G860" s="25"/>
      <c r="H860" s="25"/>
      <c r="FB860">
        <v>0</v>
      </c>
      <c r="FC860">
        <v>1</v>
      </c>
    </row>
    <row r="861" spans="1:159" x14ac:dyDescent="0.25">
      <c r="A861" t="s">
        <v>40</v>
      </c>
      <c r="B861" t="s">
        <v>9</v>
      </c>
      <c r="C861" t="s">
        <v>80</v>
      </c>
      <c r="D861" s="3">
        <v>45541</v>
      </c>
      <c r="F861" s="25"/>
      <c r="G861" s="25"/>
      <c r="H861" s="25"/>
      <c r="FB861">
        <v>0</v>
      </c>
      <c r="FC861">
        <v>1</v>
      </c>
    </row>
    <row r="862" spans="1:159" x14ac:dyDescent="0.25">
      <c r="A862" t="s">
        <v>40</v>
      </c>
      <c r="B862" t="s">
        <v>9</v>
      </c>
      <c r="C862" t="s">
        <v>80</v>
      </c>
      <c r="D862" s="3">
        <v>45558</v>
      </c>
      <c r="F862" s="25"/>
      <c r="G862" s="25"/>
      <c r="H862" s="25"/>
      <c r="FB862">
        <v>0</v>
      </c>
      <c r="FC862">
        <v>1</v>
      </c>
    </row>
    <row r="863" spans="1:159" x14ac:dyDescent="0.25">
      <c r="A863" t="s">
        <v>40</v>
      </c>
      <c r="B863" t="s">
        <v>9</v>
      </c>
      <c r="C863" t="s">
        <v>80</v>
      </c>
      <c r="D863" s="3">
        <v>45559</v>
      </c>
      <c r="F863" s="25"/>
      <c r="G863" s="25"/>
      <c r="H863" s="25"/>
      <c r="FB863">
        <v>0</v>
      </c>
      <c r="FC863">
        <v>1</v>
      </c>
    </row>
    <row r="864" spans="1:159" x14ac:dyDescent="0.25">
      <c r="A864" t="s">
        <v>40</v>
      </c>
      <c r="B864" t="s">
        <v>9</v>
      </c>
      <c r="C864" t="s">
        <v>80</v>
      </c>
      <c r="D864" s="3">
        <v>45566</v>
      </c>
      <c r="F864" s="25"/>
      <c r="G864" s="25"/>
      <c r="H864" s="25"/>
      <c r="FB864">
        <v>0</v>
      </c>
      <c r="FC864">
        <v>1</v>
      </c>
    </row>
    <row r="865" spans="1:159" x14ac:dyDescent="0.25">
      <c r="A865" t="s">
        <v>40</v>
      </c>
      <c r="B865" t="s">
        <v>9</v>
      </c>
      <c r="C865" t="s">
        <v>80</v>
      </c>
      <c r="D865" s="3">
        <v>45567</v>
      </c>
      <c r="F865" s="25"/>
      <c r="G865" s="25"/>
      <c r="H865" s="25"/>
      <c r="FB865">
        <v>0</v>
      </c>
      <c r="FC865">
        <v>1</v>
      </c>
    </row>
    <row r="866" spans="1:159" x14ac:dyDescent="0.25">
      <c r="A866" t="s">
        <v>40</v>
      </c>
      <c r="B866" t="s">
        <v>9</v>
      </c>
      <c r="C866" t="s">
        <v>80</v>
      </c>
      <c r="D866" s="3">
        <v>45568</v>
      </c>
      <c r="F866" s="25"/>
      <c r="G866" s="25"/>
      <c r="H866" s="25"/>
      <c r="FB866">
        <v>0</v>
      </c>
      <c r="FC866">
        <v>1</v>
      </c>
    </row>
    <row r="867" spans="1:159" x14ac:dyDescent="0.25">
      <c r="A867" t="s">
        <v>40</v>
      </c>
      <c r="B867" t="s">
        <v>9</v>
      </c>
      <c r="C867" t="s">
        <v>80</v>
      </c>
      <c r="D867" s="3">
        <v>45570</v>
      </c>
      <c r="F867" s="25"/>
      <c r="G867" s="25"/>
      <c r="H867" s="25"/>
      <c r="FB867">
        <v>0</v>
      </c>
      <c r="FC867">
        <v>1</v>
      </c>
    </row>
    <row r="868" spans="1:159" x14ac:dyDescent="0.25">
      <c r="A868" t="s">
        <v>40</v>
      </c>
      <c r="B868" t="s">
        <v>9</v>
      </c>
      <c r="C868" t="s">
        <v>80</v>
      </c>
      <c r="D868" s="3">
        <v>45571</v>
      </c>
      <c r="F868" s="25"/>
      <c r="G868" s="25"/>
      <c r="H868" s="25"/>
      <c r="FB868">
        <v>0</v>
      </c>
      <c r="FC868">
        <v>1</v>
      </c>
    </row>
    <row r="869" spans="1:159" x14ac:dyDescent="0.25">
      <c r="A869" t="s">
        <v>40</v>
      </c>
      <c r="B869" t="s">
        <v>10</v>
      </c>
      <c r="C869" t="s">
        <v>78</v>
      </c>
      <c r="D869" s="3">
        <v>45475</v>
      </c>
      <c r="F869" s="25"/>
      <c r="G869" s="25"/>
      <c r="H869" s="25"/>
      <c r="FB869">
        <v>0</v>
      </c>
      <c r="FC869">
        <v>1</v>
      </c>
    </row>
    <row r="870" spans="1:159" x14ac:dyDescent="0.25">
      <c r="A870" t="s">
        <v>40</v>
      </c>
      <c r="B870" t="s">
        <v>10</v>
      </c>
      <c r="C870" t="s">
        <v>78</v>
      </c>
      <c r="D870" s="3">
        <v>45476</v>
      </c>
      <c r="F870" s="25"/>
      <c r="G870" s="25"/>
      <c r="H870" s="25"/>
      <c r="FB870">
        <v>0</v>
      </c>
      <c r="FC870">
        <v>1</v>
      </c>
    </row>
    <row r="871" spans="1:159" x14ac:dyDescent="0.25">
      <c r="A871" t="s">
        <v>40</v>
      </c>
      <c r="B871" t="s">
        <v>10</v>
      </c>
      <c r="C871" t="s">
        <v>78</v>
      </c>
      <c r="D871" s="3">
        <v>45478</v>
      </c>
      <c r="F871" s="25"/>
      <c r="G871" s="25"/>
      <c r="H871" s="25"/>
      <c r="FB871">
        <v>0</v>
      </c>
      <c r="FC871">
        <v>1</v>
      </c>
    </row>
    <row r="872" spans="1:159" x14ac:dyDescent="0.25">
      <c r="A872" t="s">
        <v>40</v>
      </c>
      <c r="B872" t="s">
        <v>10</v>
      </c>
      <c r="C872" t="s">
        <v>78</v>
      </c>
      <c r="D872" s="3">
        <v>45479</v>
      </c>
      <c r="F872" s="25"/>
      <c r="G872" s="25"/>
      <c r="H872" s="25"/>
      <c r="FB872">
        <v>0</v>
      </c>
      <c r="FC872">
        <v>1</v>
      </c>
    </row>
    <row r="873" spans="1:159" x14ac:dyDescent="0.25">
      <c r="A873" t="s">
        <v>40</v>
      </c>
      <c r="B873" t="s">
        <v>10</v>
      </c>
      <c r="C873" t="s">
        <v>78</v>
      </c>
      <c r="D873" s="3">
        <v>45484</v>
      </c>
      <c r="F873" s="25"/>
      <c r="G873" s="25"/>
      <c r="H873" s="25"/>
      <c r="FB873">
        <v>0</v>
      </c>
      <c r="FC873">
        <v>1</v>
      </c>
    </row>
    <row r="874" spans="1:159" x14ac:dyDescent="0.25">
      <c r="A874" t="s">
        <v>40</v>
      </c>
      <c r="B874" t="s">
        <v>10</v>
      </c>
      <c r="C874" t="s">
        <v>78</v>
      </c>
      <c r="D874" s="3">
        <v>45485</v>
      </c>
      <c r="F874" s="25"/>
      <c r="G874" s="25"/>
      <c r="H874" s="25"/>
      <c r="FB874">
        <v>0</v>
      </c>
      <c r="FC874">
        <v>1</v>
      </c>
    </row>
    <row r="875" spans="1:159" x14ac:dyDescent="0.25">
      <c r="A875" t="s">
        <v>40</v>
      </c>
      <c r="B875" t="s">
        <v>10</v>
      </c>
      <c r="C875" t="s">
        <v>78</v>
      </c>
      <c r="D875" s="3">
        <v>45496</v>
      </c>
      <c r="F875" s="25"/>
      <c r="G875" s="25"/>
      <c r="H875" s="25"/>
      <c r="FB875">
        <v>0</v>
      </c>
      <c r="FC875">
        <v>1</v>
      </c>
    </row>
    <row r="876" spans="1:159" x14ac:dyDescent="0.25">
      <c r="A876" t="s">
        <v>40</v>
      </c>
      <c r="B876" t="s">
        <v>10</v>
      </c>
      <c r="C876" t="s">
        <v>78</v>
      </c>
      <c r="D876" s="3">
        <v>45539</v>
      </c>
      <c r="F876" s="25"/>
      <c r="G876" s="25"/>
      <c r="H876" s="25"/>
      <c r="FB876">
        <v>0</v>
      </c>
      <c r="FC876">
        <v>1</v>
      </c>
    </row>
    <row r="877" spans="1:159" x14ac:dyDescent="0.25">
      <c r="A877" t="s">
        <v>40</v>
      </c>
      <c r="B877" t="s">
        <v>10</v>
      </c>
      <c r="C877" t="s">
        <v>78</v>
      </c>
      <c r="D877" s="3">
        <v>45540</v>
      </c>
      <c r="F877" s="25"/>
      <c r="G877" s="25"/>
      <c r="H877" s="25"/>
      <c r="FB877">
        <v>0</v>
      </c>
      <c r="FC877">
        <v>1</v>
      </c>
    </row>
    <row r="878" spans="1:159" x14ac:dyDescent="0.25">
      <c r="A878" t="s">
        <v>40</v>
      </c>
      <c r="B878" t="s">
        <v>10</v>
      </c>
      <c r="C878" t="s">
        <v>78</v>
      </c>
      <c r="D878" s="3">
        <v>45541</v>
      </c>
      <c r="F878" s="25"/>
      <c r="G878" s="25"/>
      <c r="H878" s="25"/>
      <c r="FB878">
        <v>0</v>
      </c>
      <c r="FC878">
        <v>1</v>
      </c>
    </row>
    <row r="879" spans="1:159" x14ac:dyDescent="0.25">
      <c r="A879" t="s">
        <v>40</v>
      </c>
      <c r="B879" t="s">
        <v>10</v>
      </c>
      <c r="C879" t="s">
        <v>78</v>
      </c>
      <c r="D879" s="3">
        <v>45558</v>
      </c>
      <c r="F879" s="25"/>
      <c r="G879" s="25"/>
      <c r="H879" s="25"/>
      <c r="FB879">
        <v>0</v>
      </c>
      <c r="FC879">
        <v>1</v>
      </c>
    </row>
    <row r="880" spans="1:159" x14ac:dyDescent="0.25">
      <c r="A880" t="s">
        <v>40</v>
      </c>
      <c r="B880" t="s">
        <v>10</v>
      </c>
      <c r="C880" t="s">
        <v>78</v>
      </c>
      <c r="D880" s="3">
        <v>45559</v>
      </c>
      <c r="F880" s="25"/>
      <c r="G880" s="25"/>
      <c r="H880" s="25"/>
      <c r="FB880">
        <v>0</v>
      </c>
      <c r="FC880">
        <v>1</v>
      </c>
    </row>
    <row r="881" spans="1:159" x14ac:dyDescent="0.25">
      <c r="A881" t="s">
        <v>40</v>
      </c>
      <c r="B881" t="s">
        <v>10</v>
      </c>
      <c r="C881" t="s">
        <v>78</v>
      </c>
      <c r="D881" s="3">
        <v>45566</v>
      </c>
      <c r="F881" s="25"/>
      <c r="G881" s="25"/>
      <c r="H881" s="25"/>
      <c r="FB881">
        <v>0</v>
      </c>
      <c r="FC881">
        <v>1</v>
      </c>
    </row>
    <row r="882" spans="1:159" x14ac:dyDescent="0.25">
      <c r="A882" t="s">
        <v>40</v>
      </c>
      <c r="B882" t="s">
        <v>10</v>
      </c>
      <c r="C882" t="s">
        <v>78</v>
      </c>
      <c r="D882" s="3">
        <v>45567</v>
      </c>
      <c r="F882" s="25"/>
      <c r="G882" s="25"/>
      <c r="H882" s="25"/>
      <c r="EE882" s="20"/>
      <c r="FB882">
        <v>0</v>
      </c>
      <c r="FC882">
        <v>1</v>
      </c>
    </row>
    <row r="883" spans="1:159" x14ac:dyDescent="0.25">
      <c r="A883" t="s">
        <v>40</v>
      </c>
      <c r="B883" t="s">
        <v>10</v>
      </c>
      <c r="C883" t="s">
        <v>78</v>
      </c>
      <c r="D883" s="3">
        <v>45568</v>
      </c>
      <c r="F883" s="25"/>
      <c r="G883" s="25"/>
      <c r="H883" s="25"/>
      <c r="FB883">
        <v>0</v>
      </c>
      <c r="FC883">
        <v>1</v>
      </c>
    </row>
    <row r="884" spans="1:159" x14ac:dyDescent="0.25">
      <c r="A884" t="s">
        <v>40</v>
      </c>
      <c r="B884" t="s">
        <v>10</v>
      </c>
      <c r="C884" t="s">
        <v>78</v>
      </c>
      <c r="D884" s="3">
        <v>45570</v>
      </c>
      <c r="F884" s="25"/>
      <c r="G884" s="25"/>
      <c r="H884" s="25"/>
      <c r="FB884">
        <v>0</v>
      </c>
      <c r="FC884">
        <v>1</v>
      </c>
    </row>
    <row r="885" spans="1:159" x14ac:dyDescent="0.25">
      <c r="A885" t="s">
        <v>40</v>
      </c>
      <c r="B885" t="s">
        <v>10</v>
      </c>
      <c r="C885" t="s">
        <v>78</v>
      </c>
      <c r="D885" s="3">
        <v>45571</v>
      </c>
      <c r="F885" s="25"/>
      <c r="G885" s="25"/>
      <c r="H885" s="25"/>
      <c r="FB885">
        <v>0</v>
      </c>
      <c r="FC885">
        <v>1</v>
      </c>
    </row>
    <row r="886" spans="1:159" x14ac:dyDescent="0.25">
      <c r="A886" t="s">
        <v>40</v>
      </c>
      <c r="B886" t="s">
        <v>10</v>
      </c>
      <c r="C886" t="s">
        <v>79</v>
      </c>
      <c r="D886" s="3">
        <v>45475</v>
      </c>
      <c r="F886" s="25"/>
      <c r="G886" s="25"/>
      <c r="H886" s="25"/>
      <c r="FB886">
        <v>0</v>
      </c>
      <c r="FC886">
        <v>1</v>
      </c>
    </row>
    <row r="887" spans="1:159" x14ac:dyDescent="0.25">
      <c r="A887" t="s">
        <v>40</v>
      </c>
      <c r="B887" t="s">
        <v>10</v>
      </c>
      <c r="C887" t="s">
        <v>79</v>
      </c>
      <c r="D887" s="3">
        <v>45476</v>
      </c>
      <c r="F887" s="25"/>
      <c r="G887" s="25"/>
      <c r="H887" s="25"/>
      <c r="FB887">
        <v>0</v>
      </c>
      <c r="FC887">
        <v>1</v>
      </c>
    </row>
    <row r="888" spans="1:159" x14ac:dyDescent="0.25">
      <c r="A888" t="s">
        <v>40</v>
      </c>
      <c r="B888" t="s">
        <v>10</v>
      </c>
      <c r="C888" t="s">
        <v>79</v>
      </c>
      <c r="D888" s="3">
        <v>45478</v>
      </c>
      <c r="F888" s="25"/>
      <c r="G888" s="25"/>
      <c r="H888" s="25"/>
      <c r="FB888">
        <v>0</v>
      </c>
      <c r="FC888">
        <v>1</v>
      </c>
    </row>
    <row r="889" spans="1:159" x14ac:dyDescent="0.25">
      <c r="A889" t="s">
        <v>40</v>
      </c>
      <c r="B889" t="s">
        <v>10</v>
      </c>
      <c r="C889" t="s">
        <v>79</v>
      </c>
      <c r="D889" s="3">
        <v>45479</v>
      </c>
      <c r="F889" s="25"/>
      <c r="G889" s="25"/>
      <c r="H889" s="25"/>
      <c r="FB889">
        <v>0</v>
      </c>
      <c r="FC889">
        <v>1</v>
      </c>
    </row>
    <row r="890" spans="1:159" x14ac:dyDescent="0.25">
      <c r="A890" t="s">
        <v>40</v>
      </c>
      <c r="B890" t="s">
        <v>10</v>
      </c>
      <c r="C890" t="s">
        <v>79</v>
      </c>
      <c r="D890" s="3">
        <v>45484</v>
      </c>
      <c r="F890" s="25"/>
      <c r="G890" s="25"/>
      <c r="H890" s="25"/>
      <c r="FB890">
        <v>0</v>
      </c>
      <c r="FC890">
        <v>1</v>
      </c>
    </row>
    <row r="891" spans="1:159" x14ac:dyDescent="0.25">
      <c r="A891" t="s">
        <v>40</v>
      </c>
      <c r="B891" t="s">
        <v>10</v>
      </c>
      <c r="C891" t="s">
        <v>79</v>
      </c>
      <c r="D891" s="3">
        <v>45485</v>
      </c>
      <c r="F891" s="25"/>
      <c r="G891" s="25"/>
      <c r="H891" s="25"/>
      <c r="FB891">
        <v>0</v>
      </c>
      <c r="FC891">
        <v>1</v>
      </c>
    </row>
    <row r="892" spans="1:159" x14ac:dyDescent="0.25">
      <c r="A892" t="s">
        <v>40</v>
      </c>
      <c r="B892" t="s">
        <v>10</v>
      </c>
      <c r="C892" t="s">
        <v>79</v>
      </c>
      <c r="D892" s="3">
        <v>45496</v>
      </c>
      <c r="F892" s="25"/>
      <c r="G892" s="25"/>
      <c r="H892" s="25"/>
      <c r="FB892">
        <v>0</v>
      </c>
      <c r="FC892">
        <v>1</v>
      </c>
    </row>
    <row r="893" spans="1:159" x14ac:dyDescent="0.25">
      <c r="A893" t="s">
        <v>40</v>
      </c>
      <c r="B893" t="s">
        <v>10</v>
      </c>
      <c r="C893" t="s">
        <v>79</v>
      </c>
      <c r="D893" s="3">
        <v>45539</v>
      </c>
      <c r="F893" s="25"/>
      <c r="G893" s="25"/>
      <c r="H893" s="25"/>
      <c r="FB893">
        <v>0</v>
      </c>
      <c r="FC893">
        <v>1</v>
      </c>
    </row>
    <row r="894" spans="1:159" x14ac:dyDescent="0.25">
      <c r="A894" t="s">
        <v>40</v>
      </c>
      <c r="B894" t="s">
        <v>10</v>
      </c>
      <c r="C894" t="s">
        <v>79</v>
      </c>
      <c r="D894" s="3">
        <v>45540</v>
      </c>
      <c r="F894" s="25"/>
      <c r="G894" s="25"/>
      <c r="H894" s="25"/>
      <c r="FB894">
        <v>0</v>
      </c>
      <c r="FC894">
        <v>1</v>
      </c>
    </row>
    <row r="895" spans="1:159" x14ac:dyDescent="0.25">
      <c r="A895" t="s">
        <v>40</v>
      </c>
      <c r="B895" t="s">
        <v>10</v>
      </c>
      <c r="C895" t="s">
        <v>79</v>
      </c>
      <c r="D895" s="3">
        <v>45541</v>
      </c>
      <c r="F895" s="25"/>
      <c r="G895" s="25"/>
      <c r="H895" s="25"/>
      <c r="FB895">
        <v>0</v>
      </c>
      <c r="FC895">
        <v>1</v>
      </c>
    </row>
    <row r="896" spans="1:159" x14ac:dyDescent="0.25">
      <c r="A896" t="s">
        <v>40</v>
      </c>
      <c r="B896" t="s">
        <v>10</v>
      </c>
      <c r="C896" t="s">
        <v>79</v>
      </c>
      <c r="D896" s="3">
        <v>45558</v>
      </c>
      <c r="F896" s="25"/>
      <c r="G896" s="25"/>
      <c r="H896" s="25"/>
      <c r="FB896">
        <v>0</v>
      </c>
      <c r="FC896">
        <v>1</v>
      </c>
    </row>
    <row r="897" spans="1:159" x14ac:dyDescent="0.25">
      <c r="A897" t="s">
        <v>40</v>
      </c>
      <c r="B897" t="s">
        <v>10</v>
      </c>
      <c r="C897" t="s">
        <v>79</v>
      </c>
      <c r="D897" s="3">
        <v>45559</v>
      </c>
      <c r="F897" s="25"/>
      <c r="G897" s="25"/>
      <c r="H897" s="25"/>
      <c r="FB897">
        <v>0</v>
      </c>
      <c r="FC897">
        <v>1</v>
      </c>
    </row>
    <row r="898" spans="1:159" x14ac:dyDescent="0.25">
      <c r="A898" t="s">
        <v>40</v>
      </c>
      <c r="B898" t="s">
        <v>10</v>
      </c>
      <c r="C898" t="s">
        <v>79</v>
      </c>
      <c r="D898" s="3">
        <v>45566</v>
      </c>
      <c r="F898" s="25"/>
      <c r="G898" s="25"/>
      <c r="H898" s="25"/>
      <c r="FB898">
        <v>0</v>
      </c>
      <c r="FC898">
        <v>1</v>
      </c>
    </row>
    <row r="899" spans="1:159" x14ac:dyDescent="0.25">
      <c r="A899" t="s">
        <v>40</v>
      </c>
      <c r="B899" t="s">
        <v>10</v>
      </c>
      <c r="C899" t="s">
        <v>79</v>
      </c>
      <c r="D899" s="3">
        <v>45567</v>
      </c>
      <c r="F899" s="25"/>
      <c r="G899" s="25"/>
      <c r="H899" s="25"/>
      <c r="FB899">
        <v>0</v>
      </c>
      <c r="FC899">
        <v>1</v>
      </c>
    </row>
    <row r="900" spans="1:159" x14ac:dyDescent="0.25">
      <c r="A900" t="s">
        <v>40</v>
      </c>
      <c r="B900" t="s">
        <v>10</v>
      </c>
      <c r="C900" t="s">
        <v>79</v>
      </c>
      <c r="D900" s="3">
        <v>45568</v>
      </c>
      <c r="F900" s="25"/>
      <c r="G900" s="25"/>
      <c r="H900" s="25"/>
      <c r="FB900">
        <v>0</v>
      </c>
      <c r="FC900">
        <v>1</v>
      </c>
    </row>
    <row r="901" spans="1:159" x14ac:dyDescent="0.25">
      <c r="A901" t="s">
        <v>40</v>
      </c>
      <c r="B901" t="s">
        <v>10</v>
      </c>
      <c r="C901" t="s">
        <v>79</v>
      </c>
      <c r="D901" s="3">
        <v>45570</v>
      </c>
      <c r="F901" s="25"/>
      <c r="G901" s="25"/>
      <c r="H901" s="25"/>
      <c r="FB901">
        <v>0</v>
      </c>
      <c r="FC901">
        <v>1</v>
      </c>
    </row>
    <row r="902" spans="1:159" x14ac:dyDescent="0.25">
      <c r="A902" t="s">
        <v>40</v>
      </c>
      <c r="B902" t="s">
        <v>10</v>
      </c>
      <c r="C902" t="s">
        <v>79</v>
      </c>
      <c r="D902" s="3">
        <v>45571</v>
      </c>
      <c r="F902" s="25"/>
      <c r="G902" s="25"/>
      <c r="H902" s="25"/>
      <c r="FB902">
        <v>0</v>
      </c>
      <c r="FC902">
        <v>1</v>
      </c>
    </row>
    <row r="903" spans="1:159" x14ac:dyDescent="0.25">
      <c r="A903" t="s">
        <v>40</v>
      </c>
      <c r="B903" t="s">
        <v>10</v>
      </c>
      <c r="C903" t="s">
        <v>42</v>
      </c>
      <c r="D903" s="3">
        <v>45475</v>
      </c>
      <c r="F903" s="25"/>
      <c r="G903" s="25"/>
      <c r="H903" s="25"/>
      <c r="FB903">
        <v>0</v>
      </c>
      <c r="FC903">
        <v>1</v>
      </c>
    </row>
    <row r="904" spans="1:159" x14ac:dyDescent="0.25">
      <c r="A904" t="s">
        <v>40</v>
      </c>
      <c r="B904" t="s">
        <v>10</v>
      </c>
      <c r="C904" t="s">
        <v>42</v>
      </c>
      <c r="D904" s="3">
        <v>45476</v>
      </c>
      <c r="E904" s="25">
        <v>17</v>
      </c>
      <c r="F904" s="25">
        <v>18</v>
      </c>
      <c r="G904" s="25">
        <v>17</v>
      </c>
      <c r="H904" s="25">
        <v>18</v>
      </c>
      <c r="I904">
        <v>2275</v>
      </c>
      <c r="J904">
        <v>53694</v>
      </c>
      <c r="K904">
        <v>1.79133260250091</v>
      </c>
      <c r="L904">
        <v>1.55965936183929</v>
      </c>
      <c r="M904">
        <v>1.3867073059082</v>
      </c>
      <c r="N904">
        <v>1.25481700897216</v>
      </c>
      <c r="O904">
        <v>1.1515021324157699</v>
      </c>
      <c r="P904">
        <v>1.0885764360427801</v>
      </c>
      <c r="Q904">
        <v>1.0135313272476101</v>
      </c>
      <c r="R904">
        <v>0.94953602552413896</v>
      </c>
      <c r="S904">
        <v>0.95209413766860895</v>
      </c>
      <c r="T904">
        <v>1.0344372987747099</v>
      </c>
      <c r="U904">
        <v>1.1717995405197099</v>
      </c>
      <c r="V904">
        <v>1.3879485130310001</v>
      </c>
      <c r="W904">
        <v>1.6544042825698799</v>
      </c>
      <c r="X904">
        <v>1.9066746234893699</v>
      </c>
      <c r="Y904">
        <v>2.1427586078643701</v>
      </c>
      <c r="Z904">
        <v>2.4433495998382502</v>
      </c>
      <c r="AA904">
        <v>2.7728202342986998</v>
      </c>
      <c r="AB904">
        <v>3.1609222888946502</v>
      </c>
      <c r="AC904">
        <v>3.49808597564697</v>
      </c>
      <c r="AD904">
        <v>3.54051518440246</v>
      </c>
      <c r="AE904">
        <v>3.3562314510345401</v>
      </c>
      <c r="AF904">
        <v>3.14283919334411</v>
      </c>
      <c r="AG904">
        <v>2.7634632587432799</v>
      </c>
      <c r="AH904">
        <v>2.4164977073669398</v>
      </c>
      <c r="AI904">
        <v>-4.2972251772880499E-2</v>
      </c>
      <c r="AJ904">
        <v>-3.61621417105197E-2</v>
      </c>
      <c r="AK904">
        <v>4.4871857389807701E-3</v>
      </c>
      <c r="AL904">
        <v>1.28114642575383E-2</v>
      </c>
      <c r="AM904">
        <v>1.1807474307715801E-2</v>
      </c>
      <c r="AN904">
        <v>-9.7349504358135096E-5</v>
      </c>
      <c r="AO904">
        <v>-3.0596915632486298E-2</v>
      </c>
      <c r="AP904">
        <v>-6.3761929050087903E-3</v>
      </c>
      <c r="AQ904">
        <v>-2.92161833494901E-2</v>
      </c>
      <c r="AR904">
        <v>-2.65018939971923E-2</v>
      </c>
      <c r="AS904">
        <v>-3.7421919405460302E-2</v>
      </c>
      <c r="AT904">
        <v>-2.8821611776947899E-2</v>
      </c>
      <c r="AU904">
        <v>-2.74009983986616E-2</v>
      </c>
      <c r="AV904">
        <v>-6.3507124781608498E-2</v>
      </c>
      <c r="AW904">
        <v>-5.0172828137874603E-2</v>
      </c>
      <c r="AX904">
        <v>-4.80029955506324E-2</v>
      </c>
      <c r="AY904">
        <v>0.1190842166543</v>
      </c>
      <c r="AZ904">
        <v>9.9935136735439301E-2</v>
      </c>
      <c r="BA904">
        <v>-0.180670961737632</v>
      </c>
      <c r="BB904">
        <v>-0.17558407783508301</v>
      </c>
      <c r="BC904">
        <v>-0.119735315442085</v>
      </c>
      <c r="BD904">
        <v>-6.7998759448528207E-2</v>
      </c>
      <c r="BE904">
        <v>-7.4256338179111397E-2</v>
      </c>
      <c r="BF904">
        <v>-2.4279765784740399E-2</v>
      </c>
      <c r="BG904">
        <v>-5.3530135191976998E-3</v>
      </c>
      <c r="BH904">
        <v>-1.40299974009394E-3</v>
      </c>
      <c r="BI904">
        <v>3.6508984863757997E-2</v>
      </c>
      <c r="BJ904">
        <v>4.0619667619466698E-2</v>
      </c>
      <c r="BK904">
        <v>3.7847809493541697E-2</v>
      </c>
      <c r="BL904">
        <v>2.6579216122627199E-2</v>
      </c>
      <c r="BM904">
        <v>-2.2618677467107699E-3</v>
      </c>
      <c r="BN904">
        <v>2.2232005372643401E-2</v>
      </c>
      <c r="BO904">
        <v>-9.7009964520111604E-4</v>
      </c>
      <c r="BP904">
        <v>5.2871322259306899E-3</v>
      </c>
      <c r="BQ904">
        <v>-3.4553518053144199E-3</v>
      </c>
      <c r="BR904">
        <v>7.9059060662984796E-3</v>
      </c>
      <c r="BS904">
        <v>1.19821848347783E-2</v>
      </c>
      <c r="BT904">
        <v>-2.1970419213175701E-2</v>
      </c>
      <c r="BU904">
        <v>-7.2272191755473596E-3</v>
      </c>
      <c r="BV904">
        <v>-3.8694757968187302E-3</v>
      </c>
      <c r="BW904">
        <v>0.16468974947929299</v>
      </c>
      <c r="BX904">
        <v>0.149269863963127</v>
      </c>
      <c r="BY904">
        <v>-0.12851957976817999</v>
      </c>
      <c r="BZ904">
        <v>-0.12263402342796299</v>
      </c>
      <c r="CA904">
        <v>-6.7724935710430104E-2</v>
      </c>
      <c r="CB904">
        <v>-1.9299454987049099E-2</v>
      </c>
      <c r="CC904">
        <v>-2.8000298887491198E-2</v>
      </c>
      <c r="CD904">
        <v>2.0553328096866601E-2</v>
      </c>
      <c r="CE904">
        <v>3.2266221940517398E-2</v>
      </c>
      <c r="CF904">
        <v>3.3356141299009302E-2</v>
      </c>
      <c r="CG904">
        <v>6.8530783057212802E-2</v>
      </c>
      <c r="CH904">
        <v>6.8427868187427507E-2</v>
      </c>
      <c r="CI904">
        <v>6.3888147473335197E-2</v>
      </c>
      <c r="CJ904">
        <v>5.3255781531333903E-2</v>
      </c>
      <c r="CK904">
        <v>2.6073180139064699E-2</v>
      </c>
      <c r="CL904">
        <v>5.0840202718973097E-2</v>
      </c>
      <c r="CM904">
        <v>2.7275985106825801E-2</v>
      </c>
      <c r="CN904">
        <v>3.7076156586408601E-2</v>
      </c>
      <c r="CO904">
        <v>3.0511215329170199E-2</v>
      </c>
      <c r="CP904">
        <v>4.4633425772189997E-2</v>
      </c>
      <c r="CQ904">
        <v>5.1365368068218203E-2</v>
      </c>
      <c r="CR904">
        <v>1.9566284492611798E-2</v>
      </c>
      <c r="CS904">
        <v>3.5718392580747597E-2</v>
      </c>
      <c r="CT904">
        <v>4.0264043956995003E-2</v>
      </c>
      <c r="CU904">
        <v>0.210295289754867</v>
      </c>
      <c r="CV904">
        <v>0.19860459864139501</v>
      </c>
      <c r="CW904">
        <v>-7.6368190348148304E-2</v>
      </c>
      <c r="CX904">
        <v>-6.9683969020843506E-2</v>
      </c>
      <c r="CY904">
        <v>-1.5714554116129799E-2</v>
      </c>
      <c r="CZ904">
        <v>2.9399851337075199E-2</v>
      </c>
      <c r="DA904">
        <v>1.8255738541483799E-2</v>
      </c>
      <c r="DB904">
        <v>6.5386421978473594E-2</v>
      </c>
      <c r="DC904">
        <v>2.2870872169732999E-2</v>
      </c>
      <c r="DD904">
        <v>2.11320575326681E-2</v>
      </c>
      <c r="DE904">
        <v>1.9467871636152202E-2</v>
      </c>
      <c r="DF904">
        <v>1.69061869382858E-2</v>
      </c>
      <c r="DG904">
        <v>1.5831399708986199E-2</v>
      </c>
      <c r="DH904">
        <v>1.6218200325965802E-2</v>
      </c>
      <c r="DI904">
        <v>1.7226485535502399E-2</v>
      </c>
      <c r="DJ904">
        <v>1.7392549663782099E-2</v>
      </c>
      <c r="DK904">
        <v>1.7172399908304201E-2</v>
      </c>
      <c r="DL904">
        <v>1.9326355308294199E-2</v>
      </c>
      <c r="DM904">
        <v>2.06502061337232E-2</v>
      </c>
      <c r="DN904">
        <v>2.2328745573758999E-2</v>
      </c>
      <c r="DO904">
        <v>2.3943275213241501E-2</v>
      </c>
      <c r="DP904">
        <v>2.52525229007005E-2</v>
      </c>
      <c r="DQ904">
        <v>2.6109077036380698E-2</v>
      </c>
      <c r="DR904">
        <v>2.6831274852156601E-2</v>
      </c>
      <c r="DS904">
        <v>2.77261957526206E-2</v>
      </c>
      <c r="DT904">
        <v>2.9993385076522799E-2</v>
      </c>
      <c r="DU904">
        <v>3.17057929933071E-2</v>
      </c>
      <c r="DV904">
        <v>3.2191347330808598E-2</v>
      </c>
      <c r="DW904">
        <v>3.1620066612958901E-2</v>
      </c>
      <c r="DX904">
        <v>2.9607076197862601E-2</v>
      </c>
      <c r="DY904">
        <v>2.8121674433350501E-2</v>
      </c>
      <c r="DZ904">
        <v>2.7256585657596501E-2</v>
      </c>
      <c r="EA904">
        <v>87</v>
      </c>
      <c r="EB904">
        <v>86</v>
      </c>
      <c r="EC904">
        <v>85</v>
      </c>
      <c r="ED904">
        <v>82</v>
      </c>
      <c r="EE904">
        <v>79</v>
      </c>
      <c r="EF904">
        <v>79</v>
      </c>
      <c r="EG904">
        <v>84</v>
      </c>
      <c r="EH904">
        <v>88</v>
      </c>
      <c r="EI904">
        <v>92</v>
      </c>
      <c r="EJ904">
        <v>95</v>
      </c>
      <c r="EK904">
        <v>99</v>
      </c>
      <c r="EL904">
        <v>102</v>
      </c>
      <c r="EM904">
        <v>105</v>
      </c>
      <c r="EN904">
        <v>105</v>
      </c>
      <c r="EO904">
        <v>107</v>
      </c>
      <c r="EP904">
        <v>107</v>
      </c>
      <c r="EQ904">
        <v>106</v>
      </c>
      <c r="ER904">
        <v>107</v>
      </c>
      <c r="ES904">
        <v>106</v>
      </c>
      <c r="ET904">
        <v>104</v>
      </c>
      <c r="EU904">
        <v>102</v>
      </c>
      <c r="EV904">
        <v>98</v>
      </c>
      <c r="EW904">
        <v>94</v>
      </c>
      <c r="EX904">
        <v>91</v>
      </c>
      <c r="EY904">
        <v>0.26594445109367298</v>
      </c>
      <c r="EZ904">
        <v>2.04226896166801E-2</v>
      </c>
      <c r="FA904">
        <v>2.04226896166801E-2</v>
      </c>
      <c r="FB904">
        <v>0</v>
      </c>
      <c r="FC904">
        <v>0</v>
      </c>
    </row>
    <row r="905" spans="1:159" x14ac:dyDescent="0.25">
      <c r="A905" t="s">
        <v>40</v>
      </c>
      <c r="B905" t="s">
        <v>10</v>
      </c>
      <c r="C905" t="s">
        <v>42</v>
      </c>
      <c r="D905" s="3">
        <v>45478</v>
      </c>
      <c r="E905" s="25">
        <v>19</v>
      </c>
      <c r="F905" s="25">
        <v>20</v>
      </c>
      <c r="G905" s="25">
        <v>19</v>
      </c>
      <c r="H905" s="25">
        <v>20</v>
      </c>
      <c r="I905">
        <v>2520</v>
      </c>
      <c r="J905">
        <v>57841</v>
      </c>
      <c r="K905">
        <v>2.2353870868682799</v>
      </c>
      <c r="L905">
        <v>1.95359015464782</v>
      </c>
      <c r="M905">
        <v>1.7056872844696001</v>
      </c>
      <c r="N905">
        <v>1.5181427001953101</v>
      </c>
      <c r="O905">
        <v>1.3547899723052901</v>
      </c>
      <c r="P905">
        <v>1.24229943752288</v>
      </c>
      <c r="Q905">
        <v>1.14564538002014</v>
      </c>
      <c r="R905">
        <v>1.0223642587661701</v>
      </c>
      <c r="S905">
        <v>1.00694787502288</v>
      </c>
      <c r="T905">
        <v>1.0986315011978101</v>
      </c>
      <c r="U905">
        <v>1.2379136085510201</v>
      </c>
      <c r="V905">
        <v>1.4364475011825499</v>
      </c>
      <c r="W905">
        <v>1.63241922855377</v>
      </c>
      <c r="X905">
        <v>1.86375904083251</v>
      </c>
      <c r="Y905">
        <v>2.1376471519470202</v>
      </c>
      <c r="Z905">
        <v>2.41460037231445</v>
      </c>
      <c r="AA905">
        <v>2.7409999370574898</v>
      </c>
      <c r="AB905">
        <v>3.10731768608093</v>
      </c>
      <c r="AC905">
        <v>3.3914389610290501</v>
      </c>
      <c r="AD905">
        <v>3.4651820659637398</v>
      </c>
      <c r="AE905">
        <v>3.2795166969299299</v>
      </c>
      <c r="AF905">
        <v>3.0206482410430899</v>
      </c>
      <c r="AG905">
        <v>2.63534307479858</v>
      </c>
      <c r="AH905">
        <v>2.2647533416747998</v>
      </c>
      <c r="AI905">
        <v>8.2541033625602705E-3</v>
      </c>
      <c r="AJ905">
        <v>9.8655903711914999E-3</v>
      </c>
      <c r="AK905">
        <v>9.3565025599673304E-4</v>
      </c>
      <c r="AL905">
        <v>2.1002097055315899E-2</v>
      </c>
      <c r="AM905">
        <v>2.72187916561961E-3</v>
      </c>
      <c r="AN905">
        <v>-6.0336347669362996E-3</v>
      </c>
      <c r="AO905">
        <v>1.1678298469632799E-3</v>
      </c>
      <c r="AP905">
        <v>-3.0040550976991601E-2</v>
      </c>
      <c r="AQ905">
        <v>-3.7063986063003498E-2</v>
      </c>
      <c r="AR905">
        <v>-2.0553315058350501E-2</v>
      </c>
      <c r="AS905">
        <v>-5.0887916237115798E-2</v>
      </c>
      <c r="AT905">
        <v>-4.0898881852626801E-2</v>
      </c>
      <c r="AU905">
        <v>-5.58174178004264E-2</v>
      </c>
      <c r="AV905">
        <v>-8.3903379738330799E-2</v>
      </c>
      <c r="AW905">
        <v>-4.72139157354831E-2</v>
      </c>
      <c r="AX905">
        <v>-5.4212216287851299E-2</v>
      </c>
      <c r="AY905">
        <v>-5.5143266916274997E-2</v>
      </c>
      <c r="AZ905">
        <v>-7.3887862265110002E-2</v>
      </c>
      <c r="BA905">
        <v>8.7840795516967704E-2</v>
      </c>
      <c r="BB905">
        <v>8.6992174386978094E-2</v>
      </c>
      <c r="BC905">
        <v>-0.11832892894744799</v>
      </c>
      <c r="BD905">
        <v>-8.0106042325496604E-2</v>
      </c>
      <c r="BE905">
        <v>-5.88977560400962E-2</v>
      </c>
      <c r="BF905">
        <v>-3.0608858913183198E-2</v>
      </c>
      <c r="BG905">
        <v>5.24129942059516E-2</v>
      </c>
      <c r="BH905">
        <v>5.0272360444068902E-2</v>
      </c>
      <c r="BI905">
        <v>3.7626121193170499E-2</v>
      </c>
      <c r="BJ905">
        <v>5.47966659069061E-2</v>
      </c>
      <c r="BK905">
        <v>3.2936658710241297E-2</v>
      </c>
      <c r="BL905">
        <v>2.1116208285093301E-2</v>
      </c>
      <c r="BM905">
        <v>2.9093237593769999E-2</v>
      </c>
      <c r="BN905">
        <v>-1.4525431906804399E-3</v>
      </c>
      <c r="BO905">
        <v>-7.9671964049339208E-3</v>
      </c>
      <c r="BP905">
        <v>1.07307964935898E-2</v>
      </c>
      <c r="BQ905">
        <v>-1.6475630924105599E-2</v>
      </c>
      <c r="BR905">
        <v>-3.6245014052838E-3</v>
      </c>
      <c r="BS905">
        <v>-1.77588779479265E-2</v>
      </c>
      <c r="BT905">
        <v>-4.2648911476135198E-2</v>
      </c>
      <c r="BU905">
        <v>-5.3470907732844301E-3</v>
      </c>
      <c r="BV905">
        <v>-9.7424192354082992E-3</v>
      </c>
      <c r="BW905">
        <v>-8.9956652373075398E-3</v>
      </c>
      <c r="BX905">
        <v>-2.60748174041509E-2</v>
      </c>
      <c r="BY905">
        <v>0.13772790133953</v>
      </c>
      <c r="BZ905">
        <v>0.13576325774192799</v>
      </c>
      <c r="CA905">
        <v>-7.0335023105144501E-2</v>
      </c>
      <c r="CB905">
        <v>-3.28419841825962E-2</v>
      </c>
      <c r="CC905">
        <v>-1.3982509262859801E-2</v>
      </c>
      <c r="CD905">
        <v>1.03554297238588E-2</v>
      </c>
      <c r="CE905">
        <v>9.6571885049343095E-2</v>
      </c>
      <c r="CF905">
        <v>9.0679131448268793E-2</v>
      </c>
      <c r="CG905">
        <v>7.4316591024398804E-2</v>
      </c>
      <c r="CH905">
        <v>8.8591232895851094E-2</v>
      </c>
      <c r="CI905">
        <v>6.3151441514491993E-2</v>
      </c>
      <c r="CJ905">
        <v>4.8266049474477699E-2</v>
      </c>
      <c r="CK905">
        <v>5.7018645107746103E-2</v>
      </c>
      <c r="CL905">
        <v>2.7135465294122599E-2</v>
      </c>
      <c r="CM905">
        <v>2.1129595115780799E-2</v>
      </c>
      <c r="CN905">
        <v>4.2014908045530298E-2</v>
      </c>
      <c r="CO905">
        <v>1.7936654388904499E-2</v>
      </c>
      <c r="CP905">
        <v>3.3649880439043003E-2</v>
      </c>
      <c r="CQ905">
        <v>2.0299661904573399E-2</v>
      </c>
      <c r="CR905">
        <v>-1.3944428646937E-3</v>
      </c>
      <c r="CS905">
        <v>3.65197360515594E-2</v>
      </c>
      <c r="CT905">
        <v>3.4727375954389503E-2</v>
      </c>
      <c r="CU905">
        <v>3.71519364416599E-2</v>
      </c>
      <c r="CV905">
        <v>2.1738227456808E-2</v>
      </c>
      <c r="CW905">
        <v>0.18761500716209401</v>
      </c>
      <c r="CX905">
        <v>0.184534341096878</v>
      </c>
      <c r="CY905">
        <v>-2.23411209881305E-2</v>
      </c>
      <c r="CZ905">
        <v>1.44220711663365E-2</v>
      </c>
      <c r="DA905">
        <v>3.0932737514376599E-2</v>
      </c>
      <c r="DB905">
        <v>5.1319718360900803E-2</v>
      </c>
      <c r="DC905">
        <v>2.68466994166374E-2</v>
      </c>
      <c r="DD905">
        <v>2.4565571919083502E-2</v>
      </c>
      <c r="DE905">
        <v>2.2306222468614498E-2</v>
      </c>
      <c r="DF905">
        <v>2.0545639097690499E-2</v>
      </c>
      <c r="DG905">
        <v>1.8369281664490599E-2</v>
      </c>
      <c r="DH905">
        <v>1.6505932435393299E-2</v>
      </c>
      <c r="DI905">
        <v>1.6977442428469599E-2</v>
      </c>
      <c r="DJ905">
        <v>1.7380274832248601E-2</v>
      </c>
      <c r="DK905">
        <v>1.7689593136310501E-2</v>
      </c>
      <c r="DL905">
        <v>1.9019389525055799E-2</v>
      </c>
      <c r="DM905">
        <v>2.0921183750033299E-2</v>
      </c>
      <c r="DN905">
        <v>2.2661214694380701E-2</v>
      </c>
      <c r="DO905">
        <v>2.3137949407100601E-2</v>
      </c>
      <c r="DP905">
        <v>2.50809360295534E-2</v>
      </c>
      <c r="DQ905">
        <v>2.5453222915530201E-2</v>
      </c>
      <c r="DR905">
        <v>2.7035716921091E-2</v>
      </c>
      <c r="DS905">
        <v>2.8055749833583801E-2</v>
      </c>
      <c r="DT905">
        <v>2.9068266972899399E-2</v>
      </c>
      <c r="DU905">
        <v>3.03292088210582E-2</v>
      </c>
      <c r="DV905">
        <v>2.9650714248418801E-2</v>
      </c>
      <c r="DW905">
        <v>2.9178220778703599E-2</v>
      </c>
      <c r="DX905">
        <v>2.8734505176544099E-2</v>
      </c>
      <c r="DY905">
        <v>2.7306530624628001E-2</v>
      </c>
      <c r="DZ905">
        <v>2.4904519319534298E-2</v>
      </c>
      <c r="EA905">
        <v>92</v>
      </c>
      <c r="EB905">
        <v>89</v>
      </c>
      <c r="EC905">
        <v>86</v>
      </c>
      <c r="ED905">
        <v>83</v>
      </c>
      <c r="EE905">
        <v>82</v>
      </c>
      <c r="EF905">
        <v>80</v>
      </c>
      <c r="EG905">
        <v>82</v>
      </c>
      <c r="EH905">
        <v>86</v>
      </c>
      <c r="EI905">
        <v>90</v>
      </c>
      <c r="EJ905">
        <v>93</v>
      </c>
      <c r="EK905">
        <v>96</v>
      </c>
      <c r="EL905">
        <v>100</v>
      </c>
      <c r="EM905">
        <v>101</v>
      </c>
      <c r="EN905">
        <v>104</v>
      </c>
      <c r="EO905">
        <v>105</v>
      </c>
      <c r="EP905">
        <v>106</v>
      </c>
      <c r="EQ905">
        <v>106</v>
      </c>
      <c r="ER905">
        <v>106</v>
      </c>
      <c r="ES905">
        <v>106</v>
      </c>
      <c r="ET905">
        <v>104</v>
      </c>
      <c r="EU905">
        <v>101</v>
      </c>
      <c r="EV905">
        <v>97</v>
      </c>
      <c r="EW905">
        <v>94</v>
      </c>
      <c r="EX905">
        <v>90</v>
      </c>
      <c r="EY905">
        <v>0.28218469023704501</v>
      </c>
      <c r="EZ905">
        <v>2.1207462996244399E-2</v>
      </c>
      <c r="FA905">
        <v>2.1207462996244399E-2</v>
      </c>
      <c r="FB905">
        <v>0</v>
      </c>
      <c r="FC905">
        <v>0</v>
      </c>
    </row>
    <row r="906" spans="1:159" x14ac:dyDescent="0.25">
      <c r="A906" t="s">
        <v>40</v>
      </c>
      <c r="B906" t="s">
        <v>10</v>
      </c>
      <c r="C906" t="s">
        <v>42</v>
      </c>
      <c r="D906" s="3">
        <v>45479</v>
      </c>
      <c r="E906" s="25">
        <v>19</v>
      </c>
      <c r="F906" s="25">
        <v>20</v>
      </c>
      <c r="G906" s="25">
        <v>19</v>
      </c>
      <c r="H906" s="25">
        <v>20</v>
      </c>
      <c r="I906">
        <v>2272</v>
      </c>
      <c r="J906">
        <v>53550</v>
      </c>
      <c r="K906">
        <v>1.9847595691680899</v>
      </c>
      <c r="L906">
        <v>1.73789763450622</v>
      </c>
      <c r="M906">
        <v>1.5309414863586399</v>
      </c>
      <c r="N906">
        <v>1.37030661106109</v>
      </c>
      <c r="O906">
        <v>1.2447369098663299</v>
      </c>
      <c r="P906">
        <v>1.1709829568862899</v>
      </c>
      <c r="Q906">
        <v>1.09775102138519</v>
      </c>
      <c r="R906">
        <v>1.02479779720306</v>
      </c>
      <c r="S906">
        <v>1.0803855657577499</v>
      </c>
      <c r="T906">
        <v>1.21964788436889</v>
      </c>
      <c r="U906">
        <v>1.4162895679473799</v>
      </c>
      <c r="V906">
        <v>1.66108298301696</v>
      </c>
      <c r="W906">
        <v>1.9315702915191599</v>
      </c>
      <c r="X906">
        <v>2.2154843807220401</v>
      </c>
      <c r="Y906">
        <v>2.4511828422546298</v>
      </c>
      <c r="Z906">
        <v>2.7238609790802002</v>
      </c>
      <c r="AA906">
        <v>3.1036422252654998</v>
      </c>
      <c r="AB906">
        <v>3.5018908977508501</v>
      </c>
      <c r="AC906">
        <v>3.8107666969299299</v>
      </c>
      <c r="AD906">
        <v>3.9063954353332502</v>
      </c>
      <c r="AE906">
        <v>3.7009205818176198</v>
      </c>
      <c r="AF906">
        <v>3.4048280715942298</v>
      </c>
      <c r="AG906">
        <v>3.01722788810729</v>
      </c>
      <c r="AH906">
        <v>2.6152317523956201</v>
      </c>
      <c r="AI906">
        <v>-3.8039129227399798E-2</v>
      </c>
      <c r="AJ906">
        <v>5.6147794239223003E-3</v>
      </c>
      <c r="AK906">
        <v>2.88189109414815E-2</v>
      </c>
      <c r="AL906">
        <v>-2.9625210445374198E-3</v>
      </c>
      <c r="AM906">
        <v>-4.6275723725557301E-3</v>
      </c>
      <c r="AN906">
        <v>-1.16774961352348E-2</v>
      </c>
      <c r="AO906">
        <v>2.0856889896094699E-3</v>
      </c>
      <c r="AP906">
        <v>-1.73129525501281E-3</v>
      </c>
      <c r="AQ906">
        <v>-1.20322182774543E-2</v>
      </c>
      <c r="AR906">
        <v>-1.6211554408073401E-2</v>
      </c>
      <c r="AS906">
        <v>3.4106746315956098E-3</v>
      </c>
      <c r="AT906">
        <v>-3.2836101949214901E-2</v>
      </c>
      <c r="AU906">
        <v>-4.1555739939212702E-2</v>
      </c>
      <c r="AV906">
        <v>-3.3935338258743203E-2</v>
      </c>
      <c r="AW906">
        <v>-7.1301423013210199E-2</v>
      </c>
      <c r="AX906">
        <v>-8.8019788265228202E-2</v>
      </c>
      <c r="AY906">
        <v>-7.6539240777492495E-2</v>
      </c>
      <c r="AZ906">
        <v>-0.10216156393289499</v>
      </c>
      <c r="BA906">
        <v>0.15069201588630601</v>
      </c>
      <c r="BB906">
        <v>0.13017220795154499</v>
      </c>
      <c r="BC906">
        <v>-0.13881975412368699</v>
      </c>
      <c r="BD906">
        <v>-9.2757925391197205E-2</v>
      </c>
      <c r="BE906">
        <v>-0.108342982828617</v>
      </c>
      <c r="BF906">
        <v>-6.6794678568839999E-2</v>
      </c>
      <c r="BG906">
        <v>3.6906057503074399E-3</v>
      </c>
      <c r="BH906">
        <v>4.5026302337646401E-2</v>
      </c>
      <c r="BI906">
        <v>6.4129777252674103E-2</v>
      </c>
      <c r="BJ906">
        <v>2.9152389615774099E-2</v>
      </c>
      <c r="BK906">
        <v>2.47510746121406E-2</v>
      </c>
      <c r="BL906">
        <v>1.6834395006299002E-2</v>
      </c>
      <c r="BM906">
        <v>3.17292362451553E-2</v>
      </c>
      <c r="BN906">
        <v>3.0171424150466902E-2</v>
      </c>
      <c r="BO906">
        <v>2.2490644827485001E-2</v>
      </c>
      <c r="BP906">
        <v>2.08257604390382E-2</v>
      </c>
      <c r="BQ906">
        <v>4.3091822415590203E-2</v>
      </c>
      <c r="BR906">
        <v>1.15796262398362E-2</v>
      </c>
      <c r="BS906">
        <v>5.6667062453925601E-3</v>
      </c>
      <c r="BT906">
        <v>1.4751246199011799E-2</v>
      </c>
      <c r="BU906">
        <v>-2.2081252187490401E-2</v>
      </c>
      <c r="BV906">
        <v>-3.7359546869993203E-2</v>
      </c>
      <c r="BW906">
        <v>-2.43995040655136E-2</v>
      </c>
      <c r="BX906">
        <v>-4.7797027975320802E-2</v>
      </c>
      <c r="BY906">
        <v>0.207124218344688</v>
      </c>
      <c r="BZ906">
        <v>0.18616387248039201</v>
      </c>
      <c r="CA906">
        <v>-8.3492986857890999E-2</v>
      </c>
      <c r="CB906">
        <v>-3.96751388907432E-2</v>
      </c>
      <c r="CC906">
        <v>-5.7701103389263098E-2</v>
      </c>
      <c r="CD906">
        <v>-1.8543327227234799E-2</v>
      </c>
      <c r="CE906">
        <v>4.5420341193675898E-2</v>
      </c>
      <c r="CF906">
        <v>8.4437824785709298E-2</v>
      </c>
      <c r="CG906">
        <v>9.9440641701221397E-2</v>
      </c>
      <c r="CH906">
        <v>6.1267301440238897E-2</v>
      </c>
      <c r="CI906">
        <v>5.4129719734191797E-2</v>
      </c>
      <c r="CJ906">
        <v>4.5346286147832801E-2</v>
      </c>
      <c r="CK906">
        <v>6.1372783035039902E-2</v>
      </c>
      <c r="CL906">
        <v>6.2074143439531299E-2</v>
      </c>
      <c r="CM906">
        <v>5.7013507932424497E-2</v>
      </c>
      <c r="CN906">
        <v>5.7863075286149902E-2</v>
      </c>
      <c r="CO906">
        <v>8.2772970199584905E-2</v>
      </c>
      <c r="CP906">
        <v>5.5995352566242197E-2</v>
      </c>
      <c r="CQ906">
        <v>5.2889153361320398E-2</v>
      </c>
      <c r="CR906">
        <v>6.3437834382057107E-2</v>
      </c>
      <c r="CS906">
        <v>2.7138920500874499E-2</v>
      </c>
      <c r="CT906">
        <v>1.33006917312741E-2</v>
      </c>
      <c r="CU906">
        <v>2.77402307838201E-2</v>
      </c>
      <c r="CV906">
        <v>6.56750565394759E-3</v>
      </c>
      <c r="CW906">
        <v>0.26355642080307001</v>
      </c>
      <c r="CX906">
        <v>0.242155537009239</v>
      </c>
      <c r="CY906">
        <v>-2.8166217729449199E-2</v>
      </c>
      <c r="CZ906">
        <v>1.34076448157429E-2</v>
      </c>
      <c r="DA906">
        <v>-7.0592230185866304E-3</v>
      </c>
      <c r="DB906">
        <v>2.9708020389079999E-2</v>
      </c>
      <c r="DC906">
        <v>2.5369876995682699E-2</v>
      </c>
      <c r="DD906">
        <v>2.3960504680871901E-2</v>
      </c>
      <c r="DE906">
        <v>2.14674826711416E-2</v>
      </c>
      <c r="DF906">
        <v>1.95244792848825E-2</v>
      </c>
      <c r="DG906">
        <v>1.7860949039459201E-2</v>
      </c>
      <c r="DH906">
        <v>1.73339992761611E-2</v>
      </c>
      <c r="DI906">
        <v>1.8021997064352001E-2</v>
      </c>
      <c r="DJ906">
        <v>1.9395476207137101E-2</v>
      </c>
      <c r="DK906">
        <v>2.0988410338759401E-2</v>
      </c>
      <c r="DL906">
        <v>2.2517088800668699E-2</v>
      </c>
      <c r="DM906">
        <v>2.4124424904584801E-2</v>
      </c>
      <c r="DN906">
        <v>2.70028449594974E-2</v>
      </c>
      <c r="DO906">
        <v>2.8709208592772401E-2</v>
      </c>
      <c r="DP906">
        <v>2.9599342495203001E-2</v>
      </c>
      <c r="DQ906">
        <v>2.9923740774392998E-2</v>
      </c>
      <c r="DR906">
        <v>3.07992380112409E-2</v>
      </c>
      <c r="DS906">
        <v>3.1698707491159397E-2</v>
      </c>
      <c r="DT906">
        <v>3.3051289618015199E-2</v>
      </c>
      <c r="DU906">
        <v>3.4308340400457299E-2</v>
      </c>
      <c r="DV906">
        <v>3.4040518105029997E-2</v>
      </c>
      <c r="DW906">
        <v>3.3636286854743902E-2</v>
      </c>
      <c r="DX906">
        <v>3.2272040843963602E-2</v>
      </c>
      <c r="DY906">
        <v>3.0788077041506701E-2</v>
      </c>
      <c r="DZ906">
        <v>2.93347369879484E-2</v>
      </c>
      <c r="EA906">
        <v>87</v>
      </c>
      <c r="EB906">
        <v>85</v>
      </c>
      <c r="EC906">
        <v>84</v>
      </c>
      <c r="ED906">
        <v>84</v>
      </c>
      <c r="EE906">
        <v>81</v>
      </c>
      <c r="EF906">
        <v>81</v>
      </c>
      <c r="EG906">
        <v>84</v>
      </c>
      <c r="EH906">
        <v>88</v>
      </c>
      <c r="EI906">
        <v>94</v>
      </c>
      <c r="EJ906">
        <v>98</v>
      </c>
      <c r="EK906">
        <v>101</v>
      </c>
      <c r="EL906">
        <v>104</v>
      </c>
      <c r="EM906">
        <v>106</v>
      </c>
      <c r="EN906">
        <v>107</v>
      </c>
      <c r="EO906">
        <v>109</v>
      </c>
      <c r="EP906">
        <v>110</v>
      </c>
      <c r="EQ906">
        <v>110</v>
      </c>
      <c r="ER906">
        <v>111</v>
      </c>
      <c r="ES906">
        <v>109</v>
      </c>
      <c r="ET906">
        <v>107</v>
      </c>
      <c r="EU906">
        <v>105</v>
      </c>
      <c r="EV906">
        <v>102</v>
      </c>
      <c r="EW906">
        <v>98</v>
      </c>
      <c r="EX906">
        <v>94</v>
      </c>
      <c r="EY906">
        <v>0.319145888090133</v>
      </c>
      <c r="EZ906">
        <v>2.4165155366063101E-2</v>
      </c>
      <c r="FA906">
        <v>2.4165155366063101E-2</v>
      </c>
      <c r="FB906">
        <v>0</v>
      </c>
      <c r="FC906">
        <v>0</v>
      </c>
    </row>
    <row r="907" spans="1:159" x14ac:dyDescent="0.25">
      <c r="A907" t="s">
        <v>40</v>
      </c>
      <c r="B907" t="s">
        <v>10</v>
      </c>
      <c r="C907" t="s">
        <v>42</v>
      </c>
      <c r="D907" s="3">
        <v>45484</v>
      </c>
      <c r="E907" s="25">
        <v>17</v>
      </c>
      <c r="F907" s="25">
        <v>18</v>
      </c>
      <c r="G907" s="25">
        <v>17</v>
      </c>
      <c r="H907" s="25">
        <v>18</v>
      </c>
      <c r="I907">
        <v>2269</v>
      </c>
      <c r="J907">
        <v>53478</v>
      </c>
      <c r="K907">
        <v>2.0445408821105899</v>
      </c>
      <c r="L907">
        <v>1.7882107496261499</v>
      </c>
      <c r="M907">
        <v>1.5687464475631701</v>
      </c>
      <c r="N907">
        <v>1.4081786870956401</v>
      </c>
      <c r="O907">
        <v>1.28740406036376</v>
      </c>
      <c r="P907">
        <v>1.2201837301254199</v>
      </c>
      <c r="Q907">
        <v>1.12059473991394</v>
      </c>
      <c r="R907">
        <v>0.99868845939636197</v>
      </c>
      <c r="S907">
        <v>0.97678387165069502</v>
      </c>
      <c r="T907">
        <v>1.0523436069488501</v>
      </c>
      <c r="U907">
        <v>1.23318219184875</v>
      </c>
      <c r="V907">
        <v>1.4747886657714799</v>
      </c>
      <c r="W907">
        <v>1.7489110231399501</v>
      </c>
      <c r="X907">
        <v>2.0361263751983598</v>
      </c>
      <c r="Y907">
        <v>2.31375908851623</v>
      </c>
      <c r="Z907">
        <v>2.6675837039947501</v>
      </c>
      <c r="AA907">
        <v>3.1207947731018</v>
      </c>
      <c r="AB907">
        <v>3.56691169738769</v>
      </c>
      <c r="AC907">
        <v>3.9077410697936998</v>
      </c>
      <c r="AD907">
        <v>3.9298253059387198</v>
      </c>
      <c r="AE907">
        <v>3.7230272293090798</v>
      </c>
      <c r="AF907">
        <v>3.42650842666625</v>
      </c>
      <c r="AG907">
        <v>3.0308380126953098</v>
      </c>
      <c r="AH907">
        <v>2.6011478900909402</v>
      </c>
      <c r="AI907">
        <v>-3.88906262814998E-2</v>
      </c>
      <c r="AJ907">
        <v>-1.32073070853948E-2</v>
      </c>
      <c r="AK907">
        <v>-3.2056570053100503E-2</v>
      </c>
      <c r="AL907">
        <v>-2.5571536272764199E-2</v>
      </c>
      <c r="AM907">
        <v>-2.7234371751546801E-2</v>
      </c>
      <c r="AN907">
        <v>-2.0726453512907E-2</v>
      </c>
      <c r="AO907">
        <v>-1.6266848891973398E-2</v>
      </c>
      <c r="AP907">
        <v>-2.9012769460678101E-2</v>
      </c>
      <c r="AQ907">
        <v>-2.8466714546084401E-2</v>
      </c>
      <c r="AR907">
        <v>-6.4936503767967196E-2</v>
      </c>
      <c r="AS907">
        <v>-6.0438137501478098E-2</v>
      </c>
      <c r="AT907">
        <v>-6.1883270740508999E-2</v>
      </c>
      <c r="AU907">
        <v>-7.7240571379661505E-2</v>
      </c>
      <c r="AV907">
        <v>-5.7728044688701602E-2</v>
      </c>
      <c r="AW907">
        <v>-4.3669730424880898E-2</v>
      </c>
      <c r="AX907">
        <v>-0.103046029806137</v>
      </c>
      <c r="AY907">
        <v>0.12559393048286399</v>
      </c>
      <c r="AZ907">
        <v>0.15897276997566201</v>
      </c>
      <c r="BA907">
        <v>-8.8850378990173298E-2</v>
      </c>
      <c r="BB907">
        <v>-0.13623441755771601</v>
      </c>
      <c r="BC907">
        <v>-0.109770365059375</v>
      </c>
      <c r="BD907">
        <v>-0.11168552935123401</v>
      </c>
      <c r="BE907">
        <v>-8.1305444240569999E-2</v>
      </c>
      <c r="BF907">
        <v>-6.9104947149753501E-2</v>
      </c>
      <c r="BG907">
        <v>1.2329757446423099E-3</v>
      </c>
      <c r="BH907">
        <v>2.25631967186927E-2</v>
      </c>
      <c r="BI907">
        <v>-9.511758107692E-4</v>
      </c>
      <c r="BJ907">
        <v>4.5964261516928603E-3</v>
      </c>
      <c r="BK907">
        <v>1.35957426391541E-3</v>
      </c>
      <c r="BL907">
        <v>7.0929788053035701E-3</v>
      </c>
      <c r="BM907">
        <v>1.0235562920570301E-2</v>
      </c>
      <c r="BN907">
        <v>6.6859670914709503E-4</v>
      </c>
      <c r="BO907">
        <v>5.3622754057869304E-4</v>
      </c>
      <c r="BP907">
        <v>-3.4187614917755099E-2</v>
      </c>
      <c r="BQ907">
        <v>-2.58253831416368E-2</v>
      </c>
      <c r="BR907">
        <v>-2.37889494746923E-2</v>
      </c>
      <c r="BS907">
        <v>-3.7185378372669199E-2</v>
      </c>
      <c r="BT907">
        <v>-1.53431491926312E-2</v>
      </c>
      <c r="BU907">
        <v>1.07370631303638E-3</v>
      </c>
      <c r="BV907">
        <v>-5.6241281330585403E-2</v>
      </c>
      <c r="BW907">
        <v>0.173072919249534</v>
      </c>
      <c r="BX907">
        <v>0.20747886598110099</v>
      </c>
      <c r="BY907">
        <v>-3.8520891219377497E-2</v>
      </c>
      <c r="BZ907">
        <v>-8.4938585758209201E-2</v>
      </c>
      <c r="CA907">
        <v>-6.0408417135476997E-2</v>
      </c>
      <c r="CB907">
        <v>-6.3188910484313895E-2</v>
      </c>
      <c r="CC907">
        <v>-3.4875515848398202E-2</v>
      </c>
      <c r="CD907">
        <v>-2.3303929716348599E-2</v>
      </c>
      <c r="CE907">
        <v>4.13565784692764E-2</v>
      </c>
      <c r="CF907">
        <v>5.8333702385425498E-2</v>
      </c>
      <c r="CG907">
        <v>3.0154217034578299E-2</v>
      </c>
      <c r="CH907">
        <v>3.4764386713504701E-2</v>
      </c>
      <c r="CI907">
        <v>2.9953520745038899E-2</v>
      </c>
      <c r="CJ907">
        <v>3.4912411123514099E-2</v>
      </c>
      <c r="CK907">
        <v>3.6737974733114201E-2</v>
      </c>
      <c r="CL907">
        <v>3.0349962413311001E-2</v>
      </c>
      <c r="CM907">
        <v>2.9539169743657102E-2</v>
      </c>
      <c r="CN907">
        <v>-3.4387237392365902E-3</v>
      </c>
      <c r="CO907">
        <v>8.7873712182044896E-3</v>
      </c>
      <c r="CP907">
        <v>1.4305372722446899E-2</v>
      </c>
      <c r="CQ907">
        <v>2.8698169626295502E-3</v>
      </c>
      <c r="CR907">
        <v>2.7041746303439099E-2</v>
      </c>
      <c r="CS907">
        <v>4.5817140489816603E-2</v>
      </c>
      <c r="CT907">
        <v>-9.4365328550338693E-3</v>
      </c>
      <c r="CU907">
        <v>0.220551908016204</v>
      </c>
      <c r="CV907">
        <v>0.25598496198654103</v>
      </c>
      <c r="CW907">
        <v>1.1808593757450501E-2</v>
      </c>
      <c r="CX907">
        <v>-3.36427465081214E-2</v>
      </c>
      <c r="CY907">
        <v>-1.10464701429009E-2</v>
      </c>
      <c r="CZ907">
        <v>-1.46922944113612E-2</v>
      </c>
      <c r="DA907">
        <v>1.15544134750962E-2</v>
      </c>
      <c r="DB907">
        <v>2.2497087717056202E-2</v>
      </c>
      <c r="DC907">
        <v>2.4393418803811E-2</v>
      </c>
      <c r="DD907">
        <v>2.17469222843647E-2</v>
      </c>
      <c r="DE907">
        <v>1.8910735845565699E-2</v>
      </c>
      <c r="DF907">
        <v>1.8340818583965302E-2</v>
      </c>
      <c r="DG907">
        <v>1.73838846385478E-2</v>
      </c>
      <c r="DH907">
        <v>1.69130135327577E-2</v>
      </c>
      <c r="DI907">
        <v>1.6112321987748101E-2</v>
      </c>
      <c r="DJ907">
        <v>1.8044989556074101E-2</v>
      </c>
      <c r="DK907">
        <v>1.76325365900993E-2</v>
      </c>
      <c r="DL907">
        <v>1.8693998456001198E-2</v>
      </c>
      <c r="DM907">
        <v>2.10430603474378E-2</v>
      </c>
      <c r="DN907">
        <v>2.3159703239798501E-2</v>
      </c>
      <c r="DO907">
        <v>2.4351829662918999E-2</v>
      </c>
      <c r="DP907">
        <v>2.57681868970394E-2</v>
      </c>
      <c r="DQ907">
        <v>2.72020772099494E-2</v>
      </c>
      <c r="DR907">
        <v>2.8455266728997199E-2</v>
      </c>
      <c r="DS907">
        <v>2.8865179046988401E-2</v>
      </c>
      <c r="DT907">
        <v>2.9489615932106899E-2</v>
      </c>
      <c r="DU907">
        <v>3.0598154291510499E-2</v>
      </c>
      <c r="DV907">
        <v>3.1185654923319799E-2</v>
      </c>
      <c r="DW907">
        <v>3.0009932816028501E-2</v>
      </c>
      <c r="DX907">
        <v>2.9483849182724901E-2</v>
      </c>
      <c r="DY907">
        <v>2.8227392584085399E-2</v>
      </c>
      <c r="DZ907">
        <v>2.7845041826367298E-2</v>
      </c>
      <c r="EA907">
        <v>88</v>
      </c>
      <c r="EB907">
        <v>86</v>
      </c>
      <c r="EC907">
        <v>85</v>
      </c>
      <c r="ED907">
        <v>84</v>
      </c>
      <c r="EE907">
        <v>81</v>
      </c>
      <c r="EF907">
        <v>79</v>
      </c>
      <c r="EG907">
        <v>81</v>
      </c>
      <c r="EH907">
        <v>85</v>
      </c>
      <c r="EI907">
        <v>90</v>
      </c>
      <c r="EJ907">
        <v>94</v>
      </c>
      <c r="EK907">
        <v>98</v>
      </c>
      <c r="EL907">
        <v>101</v>
      </c>
      <c r="EM907">
        <v>104</v>
      </c>
      <c r="EN907">
        <v>105</v>
      </c>
      <c r="EO907">
        <v>108</v>
      </c>
      <c r="EP907">
        <v>110</v>
      </c>
      <c r="EQ907">
        <v>110</v>
      </c>
      <c r="ER907">
        <v>110</v>
      </c>
      <c r="ES907">
        <v>109</v>
      </c>
      <c r="ET907">
        <v>106</v>
      </c>
      <c r="EU907">
        <v>102</v>
      </c>
      <c r="EV907">
        <v>99</v>
      </c>
      <c r="EW907">
        <v>95</v>
      </c>
      <c r="EX907">
        <v>94</v>
      </c>
      <c r="EY907">
        <v>0.26242420077323902</v>
      </c>
      <c r="EZ907">
        <v>2.0632717758417098E-2</v>
      </c>
      <c r="FA907">
        <v>2.0632717758417098E-2</v>
      </c>
      <c r="FB907">
        <v>0</v>
      </c>
      <c r="FC907">
        <v>0</v>
      </c>
    </row>
    <row r="908" spans="1:159" x14ac:dyDescent="0.25">
      <c r="A908" t="s">
        <v>40</v>
      </c>
      <c r="B908" t="s">
        <v>10</v>
      </c>
      <c r="C908" t="s">
        <v>42</v>
      </c>
      <c r="D908" s="3">
        <v>45485</v>
      </c>
      <c r="F908" s="25"/>
      <c r="G908" s="25"/>
      <c r="H908" s="25"/>
      <c r="FB908">
        <v>0</v>
      </c>
      <c r="FC908">
        <v>1</v>
      </c>
    </row>
    <row r="909" spans="1:159" x14ac:dyDescent="0.25">
      <c r="A909" t="s">
        <v>40</v>
      </c>
      <c r="B909" t="s">
        <v>10</v>
      </c>
      <c r="C909" t="s">
        <v>42</v>
      </c>
      <c r="D909" s="3">
        <v>45496</v>
      </c>
      <c r="E909" s="25">
        <v>16</v>
      </c>
      <c r="F909" s="25">
        <v>17</v>
      </c>
      <c r="G909" s="25">
        <v>16</v>
      </c>
      <c r="H909" s="25">
        <v>17</v>
      </c>
      <c r="I909">
        <v>2261</v>
      </c>
      <c r="J909">
        <v>53298</v>
      </c>
      <c r="K909">
        <v>2.0647063255310001</v>
      </c>
      <c r="L909">
        <v>1.80358433723449</v>
      </c>
      <c r="M909">
        <v>1.5999791622161801</v>
      </c>
      <c r="N909">
        <v>1.4348999261855999</v>
      </c>
      <c r="O909">
        <v>1.3266533613204901</v>
      </c>
      <c r="P909">
        <v>1.2527837753295801</v>
      </c>
      <c r="Q909">
        <v>1.1863553524017301</v>
      </c>
      <c r="R909">
        <v>1.0713150501251201</v>
      </c>
      <c r="S909">
        <v>1.0380001068115201</v>
      </c>
      <c r="T909">
        <v>1.0878156423568699</v>
      </c>
      <c r="U909">
        <v>1.2286518812179501</v>
      </c>
      <c r="V909">
        <v>1.4430516958236601</v>
      </c>
      <c r="W909">
        <v>1.7077455520629801</v>
      </c>
      <c r="X909">
        <v>1.9771810770034699</v>
      </c>
      <c r="Y909">
        <v>2.2836523056030198</v>
      </c>
      <c r="Z909">
        <v>2.6147859096527002</v>
      </c>
      <c r="AA909">
        <v>3.0377640724182098</v>
      </c>
      <c r="AB909">
        <v>3.4751617908477699</v>
      </c>
      <c r="AC909">
        <v>3.8353474140167201</v>
      </c>
      <c r="AD909">
        <v>3.85372567176818</v>
      </c>
      <c r="AE909">
        <v>3.7592859268188401</v>
      </c>
      <c r="AF909">
        <v>3.4714362621307302</v>
      </c>
      <c r="AG909">
        <v>3.12277626991271</v>
      </c>
      <c r="AH909">
        <v>2.7880194187164302</v>
      </c>
      <c r="AI909">
        <v>-3.0432188883423798E-2</v>
      </c>
      <c r="AJ909">
        <v>-1.8598385155200899E-2</v>
      </c>
      <c r="AK909">
        <v>-1.5481398440897401E-2</v>
      </c>
      <c r="AL909">
        <v>-1.41904931515455E-2</v>
      </c>
      <c r="AM909">
        <v>-2.9276959598064398E-2</v>
      </c>
      <c r="AN909">
        <v>-7.3993382975459003E-3</v>
      </c>
      <c r="AO909">
        <v>-1.7707999795675201E-2</v>
      </c>
      <c r="AP909">
        <v>-1.47863989695906E-2</v>
      </c>
      <c r="AQ909">
        <v>-2.2120999172329899E-2</v>
      </c>
      <c r="AR909">
        <v>-1.6241097822785301E-2</v>
      </c>
      <c r="AS909">
        <v>-4.2923994362354202E-2</v>
      </c>
      <c r="AT909">
        <v>-3.2773915678262697E-2</v>
      </c>
      <c r="AU909">
        <v>-3.9385765790939303E-2</v>
      </c>
      <c r="AV909">
        <v>-5.0745036453008603E-2</v>
      </c>
      <c r="AW909">
        <v>-4.3512362986802999E-2</v>
      </c>
      <c r="AX909">
        <v>6.4671017229556996E-2</v>
      </c>
      <c r="AY909">
        <v>0.117763139307498</v>
      </c>
      <c r="AZ909">
        <v>-0.11079425364732701</v>
      </c>
      <c r="BA909">
        <v>-9.7569398581981603E-2</v>
      </c>
      <c r="BB909">
        <v>-6.5955057740211404E-2</v>
      </c>
      <c r="BC909">
        <v>-4.0421314537525101E-2</v>
      </c>
      <c r="BD909">
        <v>-7.9354636371135698E-2</v>
      </c>
      <c r="BE909">
        <v>-7.8224107623100197E-2</v>
      </c>
      <c r="BF909">
        <v>-6.3433706760406397E-2</v>
      </c>
      <c r="BG909">
        <v>8.9772269129753095E-3</v>
      </c>
      <c r="BH909">
        <v>1.73343885689973E-2</v>
      </c>
      <c r="BI909">
        <v>1.67026985436677E-2</v>
      </c>
      <c r="BJ909">
        <v>1.4237098395824399E-2</v>
      </c>
      <c r="BK909">
        <v>-2.3380876518785901E-3</v>
      </c>
      <c r="BL909">
        <v>1.85650121420621E-2</v>
      </c>
      <c r="BM909">
        <v>9.4045633450150403E-3</v>
      </c>
      <c r="BN909">
        <v>1.37202907353639E-2</v>
      </c>
      <c r="BO909">
        <v>7.9811979085206899E-3</v>
      </c>
      <c r="BP909">
        <v>1.47426985204219E-2</v>
      </c>
      <c r="BQ909">
        <v>-8.8528962805867108E-3</v>
      </c>
      <c r="BR909">
        <v>4.23541152849793E-3</v>
      </c>
      <c r="BS909">
        <v>4.2012088670162403E-5</v>
      </c>
      <c r="BT909">
        <v>-1.0868193581700301E-2</v>
      </c>
      <c r="BU909">
        <v>-2.8534359298646398E-3</v>
      </c>
      <c r="BV909">
        <v>0.10682660341262799</v>
      </c>
      <c r="BW909">
        <v>0.16137184202671001</v>
      </c>
      <c r="BX909">
        <v>-6.4691394567489596E-2</v>
      </c>
      <c r="BY909">
        <v>-4.8662915825843797E-2</v>
      </c>
      <c r="BZ909">
        <v>-1.5199321322143E-2</v>
      </c>
      <c r="CA909">
        <v>6.0378960333764501E-3</v>
      </c>
      <c r="CB909">
        <v>-3.4586343914270401E-2</v>
      </c>
      <c r="CC909">
        <v>-3.3559035509824697E-2</v>
      </c>
      <c r="CD909">
        <v>-1.92817579954862E-2</v>
      </c>
      <c r="CE909">
        <v>4.8386640846729202E-2</v>
      </c>
      <c r="CF909">
        <v>5.3267162293195697E-2</v>
      </c>
      <c r="CG909">
        <v>4.88867945969104E-2</v>
      </c>
      <c r="CH909">
        <v>4.2664691805839497E-2</v>
      </c>
      <c r="CI909">
        <v>2.4600783362984598E-2</v>
      </c>
      <c r="CJ909">
        <v>4.4529363512992803E-2</v>
      </c>
      <c r="CK909">
        <v>3.6517124623060199E-2</v>
      </c>
      <c r="CL909">
        <v>4.2226981371641097E-2</v>
      </c>
      <c r="CM909">
        <v>3.80833968520164E-2</v>
      </c>
      <c r="CN909">
        <v>4.57264967262744E-2</v>
      </c>
      <c r="CO909">
        <v>2.5218203663825899E-2</v>
      </c>
      <c r="CP909">
        <v>4.1244737803935998E-2</v>
      </c>
      <c r="CQ909">
        <v>3.9469789713621098E-2</v>
      </c>
      <c r="CR909">
        <v>2.9008649289608002E-2</v>
      </c>
      <c r="CS909">
        <v>3.7805493921041398E-2</v>
      </c>
      <c r="CT909">
        <v>0.14898219704627899</v>
      </c>
      <c r="CU909">
        <v>0.20498055219650199</v>
      </c>
      <c r="CV909">
        <v>-1.8588533625006599E-2</v>
      </c>
      <c r="CW909">
        <v>2.4356355424970299E-4</v>
      </c>
      <c r="CX909">
        <v>3.5556413233280099E-2</v>
      </c>
      <c r="CY909">
        <v>5.2497103810310301E-2</v>
      </c>
      <c r="CZ909">
        <v>1.0181944817304601E-2</v>
      </c>
      <c r="DA909">
        <v>1.1106037534773299E-2</v>
      </c>
      <c r="DB909">
        <v>2.4870190769433899E-2</v>
      </c>
      <c r="DC909">
        <v>2.3959223181009199E-2</v>
      </c>
      <c r="DD909">
        <v>2.1845575422048499E-2</v>
      </c>
      <c r="DE909">
        <v>1.9566541537642399E-2</v>
      </c>
      <c r="DF909">
        <v>1.7282748594880101E-2</v>
      </c>
      <c r="DG909">
        <v>1.63776706904172E-2</v>
      </c>
      <c r="DH909">
        <v>1.5785204246640198E-2</v>
      </c>
      <c r="DI909">
        <v>1.6483267769217401E-2</v>
      </c>
      <c r="DJ909">
        <v>1.7330836504697699E-2</v>
      </c>
      <c r="DK909">
        <v>1.8300836905837E-2</v>
      </c>
      <c r="DL909">
        <v>1.88368111848831E-2</v>
      </c>
      <c r="DM909">
        <v>2.0713757723569801E-2</v>
      </c>
      <c r="DN909">
        <v>2.2500073537230401E-2</v>
      </c>
      <c r="DO909">
        <v>2.3970386013388599E-2</v>
      </c>
      <c r="DP909">
        <v>2.42433995008468E-2</v>
      </c>
      <c r="DQ909">
        <v>2.4718873202800699E-2</v>
      </c>
      <c r="DR909">
        <v>2.5628777220845202E-2</v>
      </c>
      <c r="DS909">
        <v>2.65122093260288E-2</v>
      </c>
      <c r="DT909">
        <v>2.8028549626469602E-2</v>
      </c>
      <c r="DU909">
        <v>2.9733028262853602E-2</v>
      </c>
      <c r="DV909">
        <v>3.0857296660542401E-2</v>
      </c>
      <c r="DW909">
        <v>2.8245193883776599E-2</v>
      </c>
      <c r="DX909">
        <v>2.7217186987399999E-2</v>
      </c>
      <c r="DY909">
        <v>2.7154436334967599E-2</v>
      </c>
      <c r="DZ909">
        <v>2.6842478662729201E-2</v>
      </c>
      <c r="EA909">
        <v>89</v>
      </c>
      <c r="EB909">
        <v>89</v>
      </c>
      <c r="EC909">
        <v>86</v>
      </c>
      <c r="ED909">
        <v>84</v>
      </c>
      <c r="EE909">
        <v>84</v>
      </c>
      <c r="EF909">
        <v>82</v>
      </c>
      <c r="EG909">
        <v>86</v>
      </c>
      <c r="EH909">
        <v>89</v>
      </c>
      <c r="EI909">
        <v>92</v>
      </c>
      <c r="EJ909">
        <v>95</v>
      </c>
      <c r="EK909">
        <v>97</v>
      </c>
      <c r="EL909">
        <v>100</v>
      </c>
      <c r="EM909">
        <v>102</v>
      </c>
      <c r="EN909">
        <v>104</v>
      </c>
      <c r="EO909">
        <v>106</v>
      </c>
      <c r="EP909">
        <v>108</v>
      </c>
      <c r="EQ909">
        <v>108</v>
      </c>
      <c r="ER909">
        <v>108</v>
      </c>
      <c r="ES909">
        <v>108</v>
      </c>
      <c r="ET909">
        <v>105</v>
      </c>
      <c r="EU909">
        <v>103</v>
      </c>
      <c r="EV909">
        <v>101</v>
      </c>
      <c r="EW909">
        <v>98</v>
      </c>
      <c r="EX909">
        <v>97</v>
      </c>
      <c r="EY909">
        <v>0.242430940270423</v>
      </c>
      <c r="EZ909">
        <v>1.8437268212437598E-2</v>
      </c>
      <c r="FA909">
        <v>1.8437268212437598E-2</v>
      </c>
      <c r="FB909">
        <v>0</v>
      </c>
      <c r="FC909">
        <v>0</v>
      </c>
    </row>
    <row r="910" spans="1:159" x14ac:dyDescent="0.25">
      <c r="A910" t="s">
        <v>40</v>
      </c>
      <c r="B910" t="s">
        <v>10</v>
      </c>
      <c r="C910" t="s">
        <v>42</v>
      </c>
      <c r="D910" s="3">
        <v>45539</v>
      </c>
      <c r="F910" s="25"/>
      <c r="G910" s="25"/>
      <c r="H910" s="25"/>
      <c r="FB910">
        <v>0</v>
      </c>
      <c r="FC910">
        <v>1</v>
      </c>
    </row>
    <row r="911" spans="1:159" x14ac:dyDescent="0.25">
      <c r="A911" t="s">
        <v>40</v>
      </c>
      <c r="B911" t="s">
        <v>10</v>
      </c>
      <c r="C911" t="s">
        <v>42</v>
      </c>
      <c r="D911" s="3">
        <v>45540</v>
      </c>
      <c r="F911" s="25"/>
      <c r="G911" s="25"/>
      <c r="H911" s="25"/>
      <c r="FB911">
        <v>0</v>
      </c>
      <c r="FC911">
        <v>1</v>
      </c>
    </row>
    <row r="912" spans="1:159" x14ac:dyDescent="0.25">
      <c r="A912" t="s">
        <v>40</v>
      </c>
      <c r="B912" t="s">
        <v>10</v>
      </c>
      <c r="C912" t="s">
        <v>42</v>
      </c>
      <c r="D912" s="3">
        <v>45541</v>
      </c>
      <c r="F912" s="25"/>
      <c r="G912" s="25"/>
      <c r="H912" s="25"/>
      <c r="FB912">
        <v>0</v>
      </c>
      <c r="FC912">
        <v>1</v>
      </c>
    </row>
    <row r="913" spans="1:159" x14ac:dyDescent="0.25">
      <c r="A913" t="s">
        <v>40</v>
      </c>
      <c r="B913" t="s">
        <v>10</v>
      </c>
      <c r="C913" t="s">
        <v>42</v>
      </c>
      <c r="D913" s="3">
        <v>45558</v>
      </c>
      <c r="E913" s="25">
        <v>18</v>
      </c>
      <c r="F913" s="25">
        <v>20</v>
      </c>
      <c r="G913" s="25">
        <v>18</v>
      </c>
      <c r="H913" s="25">
        <v>20</v>
      </c>
      <c r="I913">
        <v>2753</v>
      </c>
      <c r="J913">
        <v>56652</v>
      </c>
      <c r="K913">
        <v>1.0738550424575799</v>
      </c>
      <c r="L913">
        <v>0.93139833211898804</v>
      </c>
      <c r="M913">
        <v>0.82512855529785101</v>
      </c>
      <c r="N913">
        <v>0.74258595705032304</v>
      </c>
      <c r="O913">
        <v>0.69604682922363204</v>
      </c>
      <c r="P913">
        <v>0.70814847946166903</v>
      </c>
      <c r="Q913">
        <v>0.75122326612472501</v>
      </c>
      <c r="R913">
        <v>0.63163393735885598</v>
      </c>
      <c r="S913">
        <v>0.48805677890777499</v>
      </c>
      <c r="T913">
        <v>0.48829838633537198</v>
      </c>
      <c r="U913">
        <v>0.54153066873550404</v>
      </c>
      <c r="V913">
        <v>0.65747058391571001</v>
      </c>
      <c r="W913">
        <v>0.84299707412719704</v>
      </c>
      <c r="X913">
        <v>1.0528267621994001</v>
      </c>
      <c r="Y913">
        <v>1.3305150270462001</v>
      </c>
      <c r="Z913">
        <v>1.70051658153533</v>
      </c>
      <c r="AA913">
        <v>2.0584478378295801</v>
      </c>
      <c r="AB913">
        <v>2.37916636466979</v>
      </c>
      <c r="AC913">
        <v>2.4902274608611998</v>
      </c>
      <c r="AD913">
        <v>2.3106281757354701</v>
      </c>
      <c r="AE913">
        <v>2.1475193500518701</v>
      </c>
      <c r="AF913">
        <v>1.9123023748397801</v>
      </c>
      <c r="AG913">
        <v>1.6101393699645901</v>
      </c>
      <c r="AH913">
        <v>1.3347986936569201</v>
      </c>
      <c r="AI913">
        <v>-2.4675857275724401E-2</v>
      </c>
      <c r="AJ913">
        <v>-2.32892632484436E-2</v>
      </c>
      <c r="AK913">
        <v>-1.29140056669712E-2</v>
      </c>
      <c r="AL913">
        <v>-8.5919173434376699E-3</v>
      </c>
      <c r="AM913">
        <v>-9.7975647076964292E-3</v>
      </c>
      <c r="AN913">
        <v>-8.7938681244850107E-3</v>
      </c>
      <c r="AO913">
        <v>-1.15016372874379E-2</v>
      </c>
      <c r="AP913">
        <v>-8.1532672047614999E-3</v>
      </c>
      <c r="AQ913">
        <v>-1.54238967224955E-2</v>
      </c>
      <c r="AR913">
        <v>-8.9385424507781798E-4</v>
      </c>
      <c r="AS913">
        <v>-8.4358835592865892E-3</v>
      </c>
      <c r="AT913">
        <v>-1.6362259164452501E-2</v>
      </c>
      <c r="AU913">
        <v>-1.4754457399249001E-2</v>
      </c>
      <c r="AV913">
        <v>-1.9486121833324401E-2</v>
      </c>
      <c r="AW913">
        <v>-9.6342163160443306E-3</v>
      </c>
      <c r="AX913">
        <v>-1.9750863313674899E-2</v>
      </c>
      <c r="AY913">
        <v>-2.13790442794561E-2</v>
      </c>
      <c r="AZ913">
        <v>8.91736149787902E-2</v>
      </c>
      <c r="BA913">
        <v>5.1672525703906999E-2</v>
      </c>
      <c r="BB913">
        <v>-4.2654924094676902E-2</v>
      </c>
      <c r="BC913">
        <v>-0.130984902381896</v>
      </c>
      <c r="BD913">
        <v>-9.2644646763801505E-2</v>
      </c>
      <c r="BE913">
        <v>-8.7732344865798895E-2</v>
      </c>
      <c r="BF913">
        <v>-6.0129217803478199E-2</v>
      </c>
      <c r="BG913">
        <v>1.0063419118523501E-2</v>
      </c>
      <c r="BH913">
        <v>7.8212181106209703E-3</v>
      </c>
      <c r="BI913">
        <v>1.4075270853936599E-2</v>
      </c>
      <c r="BJ913">
        <v>1.45086320117115E-2</v>
      </c>
      <c r="BK913">
        <v>1.08572477474808E-2</v>
      </c>
      <c r="BL913">
        <v>1.16605861112475E-2</v>
      </c>
      <c r="BM913">
        <v>9.1819018125534006E-3</v>
      </c>
      <c r="BN913">
        <v>1.3085493817925399E-2</v>
      </c>
      <c r="BO913">
        <v>6.7546176724135798E-3</v>
      </c>
      <c r="BP913">
        <v>2.2377269342541601E-2</v>
      </c>
      <c r="BQ913">
        <v>1.7084127292037E-2</v>
      </c>
      <c r="BR913">
        <v>1.26831410452723E-2</v>
      </c>
      <c r="BS913">
        <v>1.86730865389108E-2</v>
      </c>
      <c r="BT913">
        <v>1.6649173572659399E-2</v>
      </c>
      <c r="BU913">
        <v>2.9461733996868099E-2</v>
      </c>
      <c r="BV913">
        <v>2.1791888400912202E-2</v>
      </c>
      <c r="BW913">
        <v>2.3219838738441401E-2</v>
      </c>
      <c r="BX913">
        <v>0.13478121161460799</v>
      </c>
      <c r="BY913">
        <v>9.6703939139842904E-2</v>
      </c>
      <c r="BZ913">
        <v>0</v>
      </c>
      <c r="CA913">
        <v>-8.7643489241599995E-2</v>
      </c>
      <c r="CB913">
        <v>-5.04896603524684E-2</v>
      </c>
      <c r="CC913">
        <v>-4.7811452299356398E-2</v>
      </c>
      <c r="CD913">
        <v>-2.5147704407572701E-2</v>
      </c>
      <c r="CE913">
        <v>4.48026955127716E-2</v>
      </c>
      <c r="CF913">
        <v>3.8931701332330697E-2</v>
      </c>
      <c r="CG913">
        <v>4.1064545512199402E-2</v>
      </c>
      <c r="CH913">
        <v>3.76091822981834E-2</v>
      </c>
      <c r="CI913">
        <v>3.1512059271335602E-2</v>
      </c>
      <c r="CJ913">
        <v>3.2115038484334897E-2</v>
      </c>
      <c r="CK913">
        <v>2.9865439981222101E-2</v>
      </c>
      <c r="CL913">
        <v>3.4324254840612398E-2</v>
      </c>
      <c r="CM913">
        <v>2.89331320673227E-2</v>
      </c>
      <c r="CN913">
        <v>4.5648392289876903E-2</v>
      </c>
      <c r="CO913">
        <v>4.2604137212037999E-2</v>
      </c>
      <c r="CP913">
        <v>4.1728541254997198E-2</v>
      </c>
      <c r="CQ913">
        <v>5.2100628614425597E-2</v>
      </c>
      <c r="CR913">
        <v>5.2784468978643397E-2</v>
      </c>
      <c r="CS913">
        <v>6.8557687103748294E-2</v>
      </c>
      <c r="CT913">
        <v>6.3334643840789698E-2</v>
      </c>
      <c r="CU913">
        <v>6.7818723618984195E-2</v>
      </c>
      <c r="CV913">
        <v>0.180388808250427</v>
      </c>
      <c r="CW913">
        <v>0.141735360026359</v>
      </c>
      <c r="CX913">
        <v>4.2654924094676902E-2</v>
      </c>
      <c r="CY913">
        <v>-4.4302076101303101E-2</v>
      </c>
      <c r="CZ913">
        <v>-8.3346739411353996E-3</v>
      </c>
      <c r="DA913">
        <v>-7.8905606642365404E-3</v>
      </c>
      <c r="DB913">
        <v>9.8338089883327397E-3</v>
      </c>
      <c r="DC913">
        <v>2.11199801415205E-2</v>
      </c>
      <c r="DD913">
        <v>1.8913829699158599E-2</v>
      </c>
      <c r="DE913">
        <v>1.6408314928412399E-2</v>
      </c>
      <c r="DF913">
        <v>1.40441367402672E-2</v>
      </c>
      <c r="DG913">
        <v>1.25572346150875E-2</v>
      </c>
      <c r="DH913">
        <v>1.24354250729084E-2</v>
      </c>
      <c r="DI913">
        <v>1.25746987760066E-2</v>
      </c>
      <c r="DJ913">
        <v>1.2912250123917999E-2</v>
      </c>
      <c r="DK913">
        <v>1.34835792705416E-2</v>
      </c>
      <c r="DL913">
        <v>1.4147838577628099E-2</v>
      </c>
      <c r="DM913">
        <v>1.55150648206472E-2</v>
      </c>
      <c r="DN913">
        <v>1.7658349126577301E-2</v>
      </c>
      <c r="DO913">
        <v>2.0322503522038401E-2</v>
      </c>
      <c r="DP913">
        <v>2.1968699991702999E-2</v>
      </c>
      <c r="DQ913">
        <v>2.3768650367856001E-2</v>
      </c>
      <c r="DR913">
        <v>2.5256199762225099E-2</v>
      </c>
      <c r="DS913">
        <v>2.71141957491636E-2</v>
      </c>
      <c r="DT913">
        <v>2.7727449312806102E-2</v>
      </c>
      <c r="DU913">
        <v>2.7377156540751402E-2</v>
      </c>
      <c r="DV913">
        <v>2.5932352989911998E-2</v>
      </c>
      <c r="DW913">
        <v>2.6349708437919599E-2</v>
      </c>
      <c r="DX913">
        <v>2.56284121423959E-2</v>
      </c>
      <c r="DY913">
        <v>2.4270178750157301E-2</v>
      </c>
      <c r="DZ913">
        <v>2.1267250180244401E-2</v>
      </c>
      <c r="EA913">
        <v>76</v>
      </c>
      <c r="EB913">
        <v>76</v>
      </c>
      <c r="EC913">
        <v>72</v>
      </c>
      <c r="ED913">
        <v>71</v>
      </c>
      <c r="EE913">
        <v>70</v>
      </c>
      <c r="EF913">
        <v>69</v>
      </c>
      <c r="EG913">
        <v>68</v>
      </c>
      <c r="EH913">
        <v>71</v>
      </c>
      <c r="EI913">
        <v>76</v>
      </c>
      <c r="EJ913">
        <v>80</v>
      </c>
      <c r="EK913">
        <v>85</v>
      </c>
      <c r="EL913">
        <v>88</v>
      </c>
      <c r="EM913">
        <v>91</v>
      </c>
      <c r="EN913">
        <v>94</v>
      </c>
      <c r="EO913">
        <v>95</v>
      </c>
      <c r="EP913">
        <v>96</v>
      </c>
      <c r="EQ913">
        <v>96</v>
      </c>
      <c r="ER913">
        <v>96</v>
      </c>
      <c r="ES913">
        <v>93</v>
      </c>
      <c r="ET913">
        <v>90</v>
      </c>
      <c r="EU913">
        <v>87</v>
      </c>
      <c r="EV913">
        <v>84</v>
      </c>
      <c r="EW913">
        <v>82</v>
      </c>
      <c r="EX913">
        <v>81</v>
      </c>
      <c r="EY913">
        <v>0.216538190841674</v>
      </c>
      <c r="EZ913">
        <v>1.5602019615471301E-2</v>
      </c>
      <c r="FA913">
        <v>1.5602019615471301E-2</v>
      </c>
      <c r="FB913">
        <v>0</v>
      </c>
      <c r="FC913">
        <v>0</v>
      </c>
    </row>
    <row r="914" spans="1:159" x14ac:dyDescent="0.25">
      <c r="A914" t="s">
        <v>40</v>
      </c>
      <c r="B914" t="s">
        <v>10</v>
      </c>
      <c r="C914" t="s">
        <v>42</v>
      </c>
      <c r="D914" s="3">
        <v>45559</v>
      </c>
      <c r="F914" s="25"/>
      <c r="G914" s="25"/>
      <c r="H914" s="25"/>
      <c r="FB914">
        <v>0</v>
      </c>
      <c r="FC914">
        <v>1</v>
      </c>
    </row>
    <row r="915" spans="1:159" x14ac:dyDescent="0.25">
      <c r="A915" t="s">
        <v>40</v>
      </c>
      <c r="B915" t="s">
        <v>10</v>
      </c>
      <c r="C915" t="s">
        <v>42</v>
      </c>
      <c r="D915" s="3">
        <v>45566</v>
      </c>
      <c r="F915" s="25"/>
      <c r="G915" s="25"/>
      <c r="H915" s="25"/>
      <c r="FB915">
        <v>0</v>
      </c>
      <c r="FC915">
        <v>1</v>
      </c>
    </row>
    <row r="916" spans="1:159" x14ac:dyDescent="0.25">
      <c r="A916" t="s">
        <v>40</v>
      </c>
      <c r="B916" t="s">
        <v>10</v>
      </c>
      <c r="C916" t="s">
        <v>42</v>
      </c>
      <c r="D916" s="3">
        <v>45567</v>
      </c>
      <c r="E916" s="25">
        <v>18</v>
      </c>
      <c r="F916" s="25">
        <v>20</v>
      </c>
      <c r="G916" s="25">
        <v>18</v>
      </c>
      <c r="H916" s="25">
        <v>20</v>
      </c>
      <c r="I916">
        <v>2786</v>
      </c>
      <c r="J916">
        <v>56580</v>
      </c>
      <c r="K916">
        <v>1.16620349884033</v>
      </c>
      <c r="L916">
        <v>1.0087981224060001</v>
      </c>
      <c r="M916">
        <v>0.91393280029296797</v>
      </c>
      <c r="N916">
        <v>0.82206004858016901</v>
      </c>
      <c r="O916">
        <v>0.76023608446121205</v>
      </c>
      <c r="P916">
        <v>0.763888180255889</v>
      </c>
      <c r="Q916">
        <v>0.80310362577438299</v>
      </c>
      <c r="R916">
        <v>0.71575564146041804</v>
      </c>
      <c r="S916">
        <v>0.539084672927856</v>
      </c>
      <c r="T916">
        <v>0.54593300819396895</v>
      </c>
      <c r="U916">
        <v>0.62993234395980802</v>
      </c>
      <c r="V916">
        <v>0.79314583539962702</v>
      </c>
      <c r="W916">
        <v>0.985851049423217</v>
      </c>
      <c r="X916">
        <v>1.26420402526855</v>
      </c>
      <c r="Y916">
        <v>1.5959672927856401</v>
      </c>
      <c r="Z916">
        <v>2.0108299255371</v>
      </c>
      <c r="AA916">
        <v>2.4235301017761199</v>
      </c>
      <c r="AB916">
        <v>2.7168722152709899</v>
      </c>
      <c r="AC916">
        <v>2.7300260066986</v>
      </c>
      <c r="AD916">
        <v>2.4905502796172998</v>
      </c>
      <c r="AE916">
        <v>2.3180918693542401</v>
      </c>
      <c r="AF916">
        <v>2.0655753612518302</v>
      </c>
      <c r="AG916">
        <v>1.76696288585662</v>
      </c>
      <c r="AH916">
        <v>1.4888237714767401</v>
      </c>
      <c r="AI916">
        <v>-9.7746141254901799E-3</v>
      </c>
      <c r="AJ916">
        <v>-4.1987672448158203E-3</v>
      </c>
      <c r="AK916">
        <v>1.6340706497430801E-2</v>
      </c>
      <c r="AL916">
        <v>-1.4206157065927901E-2</v>
      </c>
      <c r="AM916">
        <v>-2.8348386287689199E-2</v>
      </c>
      <c r="AN916">
        <v>-6.7661106586456203E-3</v>
      </c>
      <c r="AO916">
        <v>-3.0992776155471802E-3</v>
      </c>
      <c r="AP916">
        <v>-9.4338990747928602E-3</v>
      </c>
      <c r="AQ916">
        <v>-4.3372794985771103E-2</v>
      </c>
      <c r="AR916">
        <v>-1.6491800546646101E-2</v>
      </c>
      <c r="AS916">
        <v>-3.3002469688653897E-2</v>
      </c>
      <c r="AT916">
        <v>-3.0790761113166799E-2</v>
      </c>
      <c r="AU916">
        <v>-5.60007989406585E-2</v>
      </c>
      <c r="AV916">
        <v>-5.4146420210599802E-2</v>
      </c>
      <c r="AW916">
        <v>-7.1678541600704096E-2</v>
      </c>
      <c r="AX916">
        <v>-7.2278298437595298E-2</v>
      </c>
      <c r="AY916">
        <v>-5.7289078831672599E-2</v>
      </c>
      <c r="AZ916">
        <v>4.4398851692676503E-2</v>
      </c>
      <c r="BA916">
        <v>1.31542570888996E-2</v>
      </c>
      <c r="BB916">
        <v>-4.3419897556304897E-2</v>
      </c>
      <c r="BC916">
        <v>-0.17788819968700401</v>
      </c>
      <c r="BD916">
        <v>-0.142874360084533</v>
      </c>
      <c r="BE916">
        <v>-4.9541804939508403E-2</v>
      </c>
      <c r="BF916">
        <v>-2.6834921911358799E-2</v>
      </c>
      <c r="BG916">
        <v>2.4722727015614499E-2</v>
      </c>
      <c r="BH916">
        <v>2.5147002190351399E-2</v>
      </c>
      <c r="BI916">
        <v>4.3356362730264601E-2</v>
      </c>
      <c r="BJ916">
        <v>9.5205139368772507E-3</v>
      </c>
      <c r="BK916">
        <v>-4.8920563422143399E-3</v>
      </c>
      <c r="BL916">
        <v>1.2991418130695801E-2</v>
      </c>
      <c r="BM916">
        <v>1.6950694844126701E-2</v>
      </c>
      <c r="BN916">
        <v>1.1595900170505E-2</v>
      </c>
      <c r="BO916">
        <v>-2.18497663736343E-2</v>
      </c>
      <c r="BP916">
        <v>6.2494757585227403E-3</v>
      </c>
      <c r="BQ916">
        <v>-7.6071978546679003E-3</v>
      </c>
      <c r="BR916">
        <v>-1.1947549646720199E-3</v>
      </c>
      <c r="BS916">
        <v>-2.20508333295583E-2</v>
      </c>
      <c r="BT916">
        <v>-1.5954578295349998E-2</v>
      </c>
      <c r="BU916">
        <v>-3.0191605910658802E-2</v>
      </c>
      <c r="BV916">
        <v>-2.8472308069467499E-2</v>
      </c>
      <c r="BW916">
        <v>-1.0902532376348899E-2</v>
      </c>
      <c r="BX916">
        <v>9.3058951199054704E-2</v>
      </c>
      <c r="BY916">
        <v>5.8989558368921197E-2</v>
      </c>
      <c r="BZ916">
        <v>0</v>
      </c>
      <c r="CA916">
        <v>-0.13413882255554099</v>
      </c>
      <c r="CB916">
        <v>-0.10139135271310799</v>
      </c>
      <c r="CC916">
        <v>-1.1341468431055501E-2</v>
      </c>
      <c r="CD916">
        <v>8.6466437205672195E-3</v>
      </c>
      <c r="CE916">
        <v>5.9220068156719201E-2</v>
      </c>
      <c r="CF916">
        <v>5.4492771625518702E-2</v>
      </c>
      <c r="CG916">
        <v>7.03720152378082E-2</v>
      </c>
      <c r="CH916">
        <v>3.3247184008359902E-2</v>
      </c>
      <c r="CI916">
        <v>1.8564274534583002E-2</v>
      </c>
      <c r="CJ916">
        <v>3.27489450573921E-2</v>
      </c>
      <c r="CK916">
        <v>3.70006673038005E-2</v>
      </c>
      <c r="CL916">
        <v>3.2625701278448098E-2</v>
      </c>
      <c r="CM916">
        <v>-3.2673834357410599E-4</v>
      </c>
      <c r="CN916">
        <v>2.89907529950141E-2</v>
      </c>
      <c r="CO916">
        <v>1.7788073047995501E-2</v>
      </c>
      <c r="CP916">
        <v>2.8401251882314599E-2</v>
      </c>
      <c r="CQ916">
        <v>1.1899130418896601E-2</v>
      </c>
      <c r="CR916">
        <v>2.2237263619899701E-2</v>
      </c>
      <c r="CS916">
        <v>1.12953297793865E-2</v>
      </c>
      <c r="CT916">
        <v>1.53336813673377E-2</v>
      </c>
      <c r="CU916">
        <v>3.5484012216329498E-2</v>
      </c>
      <c r="CV916">
        <v>0.14171904325485199</v>
      </c>
      <c r="CW916">
        <v>0.104824863374233</v>
      </c>
      <c r="CX916">
        <v>4.3419897556304897E-2</v>
      </c>
      <c r="CY916">
        <v>-9.0389445424079798E-2</v>
      </c>
      <c r="CZ916">
        <v>-5.9908345341682399E-2</v>
      </c>
      <c r="DA916">
        <v>2.6858869940042399E-2</v>
      </c>
      <c r="DB916">
        <v>4.4128209352493203E-2</v>
      </c>
      <c r="DC916">
        <v>2.0972894504666301E-2</v>
      </c>
      <c r="DD916">
        <v>1.78409609943628E-2</v>
      </c>
      <c r="DE916">
        <v>1.6424352303147299E-2</v>
      </c>
      <c r="DF916">
        <v>1.44247915595769E-2</v>
      </c>
      <c r="DG916">
        <v>1.4260436408221701E-2</v>
      </c>
      <c r="DH916">
        <v>1.20117245241999E-2</v>
      </c>
      <c r="DI916">
        <v>1.21895177289843E-2</v>
      </c>
      <c r="DJ916">
        <v>1.27852102741599E-2</v>
      </c>
      <c r="DK916">
        <v>1.30850719287991E-2</v>
      </c>
      <c r="DL916">
        <v>1.38257145881652E-2</v>
      </c>
      <c r="DM916">
        <v>1.54392281547188E-2</v>
      </c>
      <c r="DN916">
        <v>1.7993094399571401E-2</v>
      </c>
      <c r="DO916">
        <v>2.06401124596595E-2</v>
      </c>
      <c r="DP916">
        <v>2.3218991234898501E-2</v>
      </c>
      <c r="DQ916">
        <v>2.5222266092896399E-2</v>
      </c>
      <c r="DR916">
        <v>2.6632150635123201E-2</v>
      </c>
      <c r="DS916">
        <v>2.8201017528772299E-2</v>
      </c>
      <c r="DT916">
        <v>2.9583239927887899E-2</v>
      </c>
      <c r="DU916">
        <v>2.78658848255872E-2</v>
      </c>
      <c r="DV916">
        <v>2.63974238187074E-2</v>
      </c>
      <c r="DW916">
        <v>2.6597732678055701E-2</v>
      </c>
      <c r="DX916">
        <v>2.5219878181815099E-2</v>
      </c>
      <c r="DY916">
        <v>2.3224156349897301E-2</v>
      </c>
      <c r="DZ916">
        <v>2.1571259945630999E-2</v>
      </c>
      <c r="EA916">
        <v>77</v>
      </c>
      <c r="EB916">
        <v>76</v>
      </c>
      <c r="EC916">
        <v>75</v>
      </c>
      <c r="ED916">
        <v>75</v>
      </c>
      <c r="EE916">
        <v>73</v>
      </c>
      <c r="EF916">
        <v>71</v>
      </c>
      <c r="EG916">
        <v>72</v>
      </c>
      <c r="EH916">
        <v>74</v>
      </c>
      <c r="EI916">
        <v>79</v>
      </c>
      <c r="EJ916">
        <v>86</v>
      </c>
      <c r="EK916">
        <v>91</v>
      </c>
      <c r="EL916">
        <v>94</v>
      </c>
      <c r="EM916">
        <v>97</v>
      </c>
      <c r="EN916">
        <v>99</v>
      </c>
      <c r="EO916">
        <v>99</v>
      </c>
      <c r="EP916">
        <v>101</v>
      </c>
      <c r="EQ916">
        <v>100</v>
      </c>
      <c r="ER916">
        <v>99</v>
      </c>
      <c r="ES916">
        <v>96</v>
      </c>
      <c r="ET916">
        <v>91</v>
      </c>
      <c r="EU916">
        <v>89</v>
      </c>
      <c r="EV916">
        <v>85</v>
      </c>
      <c r="EW916">
        <v>82</v>
      </c>
      <c r="EX916">
        <v>80</v>
      </c>
      <c r="EY916">
        <v>0.20643453299999201</v>
      </c>
      <c r="EZ916">
        <v>1.6153773292899101E-2</v>
      </c>
      <c r="FA916">
        <v>1.6153773292899101E-2</v>
      </c>
      <c r="FB916">
        <v>0</v>
      </c>
      <c r="FC916">
        <v>0</v>
      </c>
    </row>
    <row r="917" spans="1:159" x14ac:dyDescent="0.25">
      <c r="A917" t="s">
        <v>40</v>
      </c>
      <c r="B917" t="s">
        <v>10</v>
      </c>
      <c r="C917" t="s">
        <v>42</v>
      </c>
      <c r="D917" s="3">
        <v>45568</v>
      </c>
      <c r="F917" s="25"/>
      <c r="G917" s="25"/>
      <c r="H917" s="25"/>
      <c r="FB917">
        <v>0</v>
      </c>
      <c r="FC917">
        <v>1</v>
      </c>
    </row>
    <row r="918" spans="1:159" x14ac:dyDescent="0.25">
      <c r="A918" t="s">
        <v>40</v>
      </c>
      <c r="B918" t="s">
        <v>10</v>
      </c>
      <c r="C918" t="s">
        <v>42</v>
      </c>
      <c r="D918" s="3">
        <v>45570</v>
      </c>
      <c r="F918" s="25"/>
      <c r="G918" s="25"/>
      <c r="H918" s="25"/>
      <c r="FB918">
        <v>0</v>
      </c>
      <c r="FC918">
        <v>1</v>
      </c>
    </row>
    <row r="919" spans="1:159" x14ac:dyDescent="0.25">
      <c r="A919" t="s">
        <v>40</v>
      </c>
      <c r="B919" t="s">
        <v>10</v>
      </c>
      <c r="C919" t="s">
        <v>42</v>
      </c>
      <c r="D919" s="3">
        <v>45571</v>
      </c>
      <c r="F919" s="25"/>
      <c r="G919" s="25"/>
      <c r="H919" s="25"/>
      <c r="FB919">
        <v>0</v>
      </c>
      <c r="FC919">
        <v>1</v>
      </c>
    </row>
    <row r="920" spans="1:159" x14ac:dyDescent="0.25">
      <c r="A920" t="s">
        <v>40</v>
      </c>
      <c r="B920" t="s">
        <v>10</v>
      </c>
      <c r="C920" t="s">
        <v>74</v>
      </c>
      <c r="D920" s="3">
        <v>45475</v>
      </c>
      <c r="F920" s="25"/>
      <c r="G920" s="25"/>
      <c r="H920" s="25"/>
      <c r="FB920">
        <v>0</v>
      </c>
      <c r="FC920">
        <v>1</v>
      </c>
    </row>
    <row r="921" spans="1:159" x14ac:dyDescent="0.25">
      <c r="A921" t="s">
        <v>40</v>
      </c>
      <c r="B921" t="s">
        <v>10</v>
      </c>
      <c r="C921" t="s">
        <v>74</v>
      </c>
      <c r="D921" s="3">
        <v>45476</v>
      </c>
      <c r="F921" s="25"/>
      <c r="G921" s="25"/>
      <c r="H921" s="25"/>
      <c r="FB921">
        <v>0</v>
      </c>
      <c r="FC921">
        <v>1</v>
      </c>
    </row>
    <row r="922" spans="1:159" x14ac:dyDescent="0.25">
      <c r="A922" t="s">
        <v>40</v>
      </c>
      <c r="B922" t="s">
        <v>10</v>
      </c>
      <c r="C922" t="s">
        <v>74</v>
      </c>
      <c r="D922" s="3">
        <v>45478</v>
      </c>
      <c r="F922" s="25"/>
      <c r="G922" s="25"/>
      <c r="H922" s="25"/>
      <c r="FB922">
        <v>0</v>
      </c>
      <c r="FC922">
        <v>1</v>
      </c>
    </row>
    <row r="923" spans="1:159" x14ac:dyDescent="0.25">
      <c r="A923" t="s">
        <v>40</v>
      </c>
      <c r="B923" t="s">
        <v>10</v>
      </c>
      <c r="C923" t="s">
        <v>74</v>
      </c>
      <c r="D923" s="3">
        <v>45479</v>
      </c>
      <c r="F923" s="25"/>
      <c r="G923" s="25"/>
      <c r="H923" s="25"/>
      <c r="FB923">
        <v>0</v>
      </c>
      <c r="FC923">
        <v>1</v>
      </c>
    </row>
    <row r="924" spans="1:159" x14ac:dyDescent="0.25">
      <c r="A924" t="s">
        <v>40</v>
      </c>
      <c r="B924" t="s">
        <v>10</v>
      </c>
      <c r="C924" t="s">
        <v>74</v>
      </c>
      <c r="D924" s="3">
        <v>45484</v>
      </c>
      <c r="F924" s="25"/>
      <c r="G924" s="25"/>
      <c r="H924" s="25"/>
      <c r="FB924">
        <v>0</v>
      </c>
      <c r="FC924">
        <v>1</v>
      </c>
    </row>
    <row r="925" spans="1:159" x14ac:dyDescent="0.25">
      <c r="A925" t="s">
        <v>40</v>
      </c>
      <c r="B925" t="s">
        <v>10</v>
      </c>
      <c r="C925" t="s">
        <v>74</v>
      </c>
      <c r="D925" s="3">
        <v>45485</v>
      </c>
      <c r="F925" s="25"/>
      <c r="G925" s="25"/>
      <c r="H925" s="25"/>
      <c r="FB925">
        <v>0</v>
      </c>
      <c r="FC925">
        <v>1</v>
      </c>
    </row>
    <row r="926" spans="1:159" x14ac:dyDescent="0.25">
      <c r="A926" t="s">
        <v>40</v>
      </c>
      <c r="B926" t="s">
        <v>10</v>
      </c>
      <c r="C926" t="s">
        <v>74</v>
      </c>
      <c r="D926" s="3">
        <v>45496</v>
      </c>
      <c r="F926" s="25"/>
      <c r="G926" s="25"/>
      <c r="H926" s="25"/>
      <c r="FB926">
        <v>0</v>
      </c>
      <c r="FC926">
        <v>1</v>
      </c>
    </row>
    <row r="927" spans="1:159" x14ac:dyDescent="0.25">
      <c r="A927" t="s">
        <v>40</v>
      </c>
      <c r="B927" t="s">
        <v>10</v>
      </c>
      <c r="C927" t="s">
        <v>74</v>
      </c>
      <c r="D927" s="3">
        <v>45539</v>
      </c>
      <c r="F927" s="25"/>
      <c r="G927" s="25"/>
      <c r="H927" s="25"/>
      <c r="FB927">
        <v>0</v>
      </c>
      <c r="FC927">
        <v>1</v>
      </c>
    </row>
    <row r="928" spans="1:159" x14ac:dyDescent="0.25">
      <c r="A928" t="s">
        <v>40</v>
      </c>
      <c r="B928" t="s">
        <v>10</v>
      </c>
      <c r="C928" t="s">
        <v>74</v>
      </c>
      <c r="D928" s="3">
        <v>45540</v>
      </c>
      <c r="F928" s="25"/>
      <c r="G928" s="25"/>
      <c r="H928" s="25"/>
      <c r="FB928">
        <v>0</v>
      </c>
      <c r="FC928">
        <v>1</v>
      </c>
    </row>
    <row r="929" spans="1:159" x14ac:dyDescent="0.25">
      <c r="A929" t="s">
        <v>40</v>
      </c>
      <c r="B929" t="s">
        <v>10</v>
      </c>
      <c r="C929" t="s">
        <v>74</v>
      </c>
      <c r="D929" s="3">
        <v>45541</v>
      </c>
      <c r="F929" s="25"/>
      <c r="G929" s="25"/>
      <c r="H929" s="25"/>
      <c r="FB929">
        <v>0</v>
      </c>
      <c r="FC929">
        <v>1</v>
      </c>
    </row>
    <row r="930" spans="1:159" x14ac:dyDescent="0.25">
      <c r="A930" t="s">
        <v>40</v>
      </c>
      <c r="B930" t="s">
        <v>10</v>
      </c>
      <c r="C930" t="s">
        <v>74</v>
      </c>
      <c r="D930" s="3">
        <v>45558</v>
      </c>
      <c r="F930" s="25"/>
      <c r="G930" s="25"/>
      <c r="H930" s="25"/>
      <c r="FB930">
        <v>0</v>
      </c>
      <c r="FC930">
        <v>1</v>
      </c>
    </row>
    <row r="931" spans="1:159" x14ac:dyDescent="0.25">
      <c r="A931" t="s">
        <v>40</v>
      </c>
      <c r="B931" t="s">
        <v>10</v>
      </c>
      <c r="C931" t="s">
        <v>74</v>
      </c>
      <c r="D931" s="3">
        <v>45559</v>
      </c>
      <c r="F931" s="25"/>
      <c r="G931" s="25"/>
      <c r="H931" s="25"/>
      <c r="FB931">
        <v>0</v>
      </c>
      <c r="FC931">
        <v>1</v>
      </c>
    </row>
    <row r="932" spans="1:159" x14ac:dyDescent="0.25">
      <c r="A932" t="s">
        <v>40</v>
      </c>
      <c r="B932" t="s">
        <v>10</v>
      </c>
      <c r="C932" t="s">
        <v>74</v>
      </c>
      <c r="D932" s="3">
        <v>45566</v>
      </c>
      <c r="F932" s="25"/>
      <c r="G932" s="25"/>
      <c r="H932" s="25"/>
      <c r="FB932">
        <v>0</v>
      </c>
      <c r="FC932">
        <v>1</v>
      </c>
    </row>
    <row r="933" spans="1:159" x14ac:dyDescent="0.25">
      <c r="A933" t="s">
        <v>40</v>
      </c>
      <c r="B933" t="s">
        <v>10</v>
      </c>
      <c r="C933" t="s">
        <v>74</v>
      </c>
      <c r="D933" s="3">
        <v>45567</v>
      </c>
      <c r="F933" s="25"/>
      <c r="G933" s="25"/>
      <c r="H933" s="25"/>
      <c r="FB933">
        <v>0</v>
      </c>
      <c r="FC933">
        <v>1</v>
      </c>
    </row>
    <row r="934" spans="1:159" x14ac:dyDescent="0.25">
      <c r="A934" t="s">
        <v>40</v>
      </c>
      <c r="B934" t="s">
        <v>10</v>
      </c>
      <c r="C934" t="s">
        <v>74</v>
      </c>
      <c r="D934" s="3">
        <v>45568</v>
      </c>
      <c r="F934" s="25"/>
      <c r="G934" s="25"/>
      <c r="H934" s="25"/>
      <c r="FB934">
        <v>0</v>
      </c>
      <c r="FC934">
        <v>1</v>
      </c>
    </row>
    <row r="935" spans="1:159" x14ac:dyDescent="0.25">
      <c r="A935" t="s">
        <v>40</v>
      </c>
      <c r="B935" t="s">
        <v>10</v>
      </c>
      <c r="C935" t="s">
        <v>74</v>
      </c>
      <c r="D935" s="3">
        <v>45570</v>
      </c>
      <c r="F935" s="25"/>
      <c r="G935" s="25"/>
      <c r="H935" s="25"/>
      <c r="FB935">
        <v>0</v>
      </c>
      <c r="FC935">
        <v>1</v>
      </c>
    </row>
    <row r="936" spans="1:159" x14ac:dyDescent="0.25">
      <c r="A936" t="s">
        <v>40</v>
      </c>
      <c r="B936" t="s">
        <v>10</v>
      </c>
      <c r="C936" t="s">
        <v>74</v>
      </c>
      <c r="D936" s="3">
        <v>45571</v>
      </c>
      <c r="F936" s="25"/>
      <c r="G936" s="25"/>
      <c r="H936" s="25"/>
      <c r="FB936">
        <v>0</v>
      </c>
      <c r="FC936">
        <v>1</v>
      </c>
    </row>
    <row r="937" spans="1:159" x14ac:dyDescent="0.25">
      <c r="A937" t="s">
        <v>40</v>
      </c>
      <c r="B937" t="s">
        <v>10</v>
      </c>
      <c r="C937" t="s">
        <v>83</v>
      </c>
      <c r="D937" s="3">
        <v>45475</v>
      </c>
      <c r="F937" s="25"/>
      <c r="G937" s="25"/>
      <c r="H937" s="25"/>
      <c r="FB937">
        <v>0</v>
      </c>
      <c r="FC937">
        <v>1</v>
      </c>
    </row>
    <row r="938" spans="1:159" x14ac:dyDescent="0.25">
      <c r="A938" t="s">
        <v>40</v>
      </c>
      <c r="B938" t="s">
        <v>10</v>
      </c>
      <c r="C938" t="s">
        <v>83</v>
      </c>
      <c r="D938" s="3">
        <v>45476</v>
      </c>
      <c r="F938" s="25"/>
      <c r="G938" s="25"/>
      <c r="H938" s="25"/>
      <c r="FB938">
        <v>0</v>
      </c>
      <c r="FC938">
        <v>1</v>
      </c>
    </row>
    <row r="939" spans="1:159" x14ac:dyDescent="0.25">
      <c r="A939" t="s">
        <v>40</v>
      </c>
      <c r="B939" t="s">
        <v>10</v>
      </c>
      <c r="C939" t="s">
        <v>83</v>
      </c>
      <c r="D939" s="3">
        <v>45478</v>
      </c>
      <c r="F939" s="25"/>
      <c r="G939" s="25"/>
      <c r="H939" s="25"/>
      <c r="FB939">
        <v>0</v>
      </c>
      <c r="FC939">
        <v>1</v>
      </c>
    </row>
    <row r="940" spans="1:159" x14ac:dyDescent="0.25">
      <c r="A940" t="s">
        <v>40</v>
      </c>
      <c r="B940" t="s">
        <v>10</v>
      </c>
      <c r="C940" t="s">
        <v>83</v>
      </c>
      <c r="D940" s="3">
        <v>45479</v>
      </c>
      <c r="F940" s="25"/>
      <c r="G940" s="25"/>
      <c r="H940" s="25"/>
      <c r="FB940">
        <v>0</v>
      </c>
      <c r="FC940">
        <v>1</v>
      </c>
    </row>
    <row r="941" spans="1:159" x14ac:dyDescent="0.25">
      <c r="A941" t="s">
        <v>40</v>
      </c>
      <c r="B941" t="s">
        <v>10</v>
      </c>
      <c r="C941" t="s">
        <v>83</v>
      </c>
      <c r="D941" s="3">
        <v>45484</v>
      </c>
      <c r="F941" s="25"/>
      <c r="G941" s="25"/>
      <c r="H941" s="25"/>
      <c r="FB941">
        <v>0</v>
      </c>
      <c r="FC941">
        <v>1</v>
      </c>
    </row>
    <row r="942" spans="1:159" x14ac:dyDescent="0.25">
      <c r="A942" t="s">
        <v>40</v>
      </c>
      <c r="B942" t="s">
        <v>10</v>
      </c>
      <c r="C942" t="s">
        <v>83</v>
      </c>
      <c r="D942" s="3">
        <v>45485</v>
      </c>
      <c r="F942" s="25"/>
      <c r="G942" s="25"/>
      <c r="H942" s="25"/>
      <c r="FB942">
        <v>0</v>
      </c>
      <c r="FC942">
        <v>1</v>
      </c>
    </row>
    <row r="943" spans="1:159" x14ac:dyDescent="0.25">
      <c r="A943" t="s">
        <v>40</v>
      </c>
      <c r="B943" t="s">
        <v>10</v>
      </c>
      <c r="C943" t="s">
        <v>83</v>
      </c>
      <c r="D943" s="3">
        <v>45496</v>
      </c>
      <c r="F943" s="25"/>
      <c r="G943" s="25"/>
      <c r="H943" s="25"/>
      <c r="FB943">
        <v>0</v>
      </c>
      <c r="FC943">
        <v>1</v>
      </c>
    </row>
    <row r="944" spans="1:159" x14ac:dyDescent="0.25">
      <c r="A944" t="s">
        <v>40</v>
      </c>
      <c r="B944" t="s">
        <v>10</v>
      </c>
      <c r="C944" t="s">
        <v>83</v>
      </c>
      <c r="D944" s="3">
        <v>45539</v>
      </c>
      <c r="F944" s="25"/>
      <c r="G944" s="25"/>
      <c r="H944" s="25"/>
      <c r="FB944">
        <v>0</v>
      </c>
      <c r="FC944">
        <v>1</v>
      </c>
    </row>
    <row r="945" spans="1:159" x14ac:dyDescent="0.25">
      <c r="A945" t="s">
        <v>40</v>
      </c>
      <c r="B945" t="s">
        <v>10</v>
      </c>
      <c r="C945" t="s">
        <v>83</v>
      </c>
      <c r="D945" s="3">
        <v>45540</v>
      </c>
      <c r="F945" s="25"/>
      <c r="G945" s="25"/>
      <c r="H945" s="25"/>
      <c r="FB945">
        <v>0</v>
      </c>
      <c r="FC945">
        <v>1</v>
      </c>
    </row>
    <row r="946" spans="1:159" x14ac:dyDescent="0.25">
      <c r="A946" t="s">
        <v>40</v>
      </c>
      <c r="B946" t="s">
        <v>10</v>
      </c>
      <c r="C946" t="s">
        <v>83</v>
      </c>
      <c r="D946" s="3">
        <v>45541</v>
      </c>
      <c r="F946" s="25"/>
      <c r="G946" s="25"/>
      <c r="H946" s="25"/>
      <c r="FB946">
        <v>0</v>
      </c>
      <c r="FC946">
        <v>1</v>
      </c>
    </row>
    <row r="947" spans="1:159" x14ac:dyDescent="0.25">
      <c r="A947" t="s">
        <v>40</v>
      </c>
      <c r="B947" t="s">
        <v>10</v>
      </c>
      <c r="C947" t="s">
        <v>83</v>
      </c>
      <c r="D947" s="3">
        <v>45558</v>
      </c>
      <c r="F947" s="25"/>
      <c r="G947" s="25"/>
      <c r="H947" s="25"/>
      <c r="FB947">
        <v>0</v>
      </c>
      <c r="FC947">
        <v>1</v>
      </c>
    </row>
    <row r="948" spans="1:159" x14ac:dyDescent="0.25">
      <c r="A948" t="s">
        <v>40</v>
      </c>
      <c r="B948" t="s">
        <v>10</v>
      </c>
      <c r="C948" t="s">
        <v>83</v>
      </c>
      <c r="D948" s="3">
        <v>45559</v>
      </c>
      <c r="F948" s="25"/>
      <c r="G948" s="25"/>
      <c r="H948" s="25"/>
      <c r="FB948">
        <v>0</v>
      </c>
      <c r="FC948">
        <v>1</v>
      </c>
    </row>
    <row r="949" spans="1:159" x14ac:dyDescent="0.25">
      <c r="A949" t="s">
        <v>40</v>
      </c>
      <c r="B949" t="s">
        <v>10</v>
      </c>
      <c r="C949" t="s">
        <v>83</v>
      </c>
      <c r="D949" s="3">
        <v>45566</v>
      </c>
      <c r="F949" s="25"/>
      <c r="G949" s="25"/>
      <c r="H949" s="25"/>
      <c r="FB949">
        <v>0</v>
      </c>
      <c r="FC949">
        <v>1</v>
      </c>
    </row>
    <row r="950" spans="1:159" x14ac:dyDescent="0.25">
      <c r="A950" t="s">
        <v>40</v>
      </c>
      <c r="B950" t="s">
        <v>10</v>
      </c>
      <c r="C950" t="s">
        <v>83</v>
      </c>
      <c r="D950" s="3">
        <v>45567</v>
      </c>
      <c r="F950" s="25"/>
      <c r="G950" s="25"/>
      <c r="H950" s="25"/>
      <c r="FB950">
        <v>0</v>
      </c>
      <c r="FC950">
        <v>1</v>
      </c>
    </row>
    <row r="951" spans="1:159" x14ac:dyDescent="0.25">
      <c r="A951" t="s">
        <v>40</v>
      </c>
      <c r="B951" t="s">
        <v>10</v>
      </c>
      <c r="C951" t="s">
        <v>83</v>
      </c>
      <c r="D951" s="3">
        <v>45568</v>
      </c>
      <c r="F951" s="25"/>
      <c r="G951" s="25"/>
      <c r="H951" s="25"/>
      <c r="FB951">
        <v>0</v>
      </c>
      <c r="FC951">
        <v>1</v>
      </c>
    </row>
    <row r="952" spans="1:159" x14ac:dyDescent="0.25">
      <c r="A952" t="s">
        <v>40</v>
      </c>
      <c r="B952" t="s">
        <v>10</v>
      </c>
      <c r="C952" t="s">
        <v>83</v>
      </c>
      <c r="D952" s="3">
        <v>45570</v>
      </c>
      <c r="F952" s="25"/>
      <c r="G952" s="25"/>
      <c r="H952" s="25"/>
      <c r="FB952">
        <v>0</v>
      </c>
      <c r="FC952">
        <v>1</v>
      </c>
    </row>
    <row r="953" spans="1:159" x14ac:dyDescent="0.25">
      <c r="A953" t="s">
        <v>40</v>
      </c>
      <c r="B953" t="s">
        <v>10</v>
      </c>
      <c r="C953" t="s">
        <v>83</v>
      </c>
      <c r="D953" s="3">
        <v>45571</v>
      </c>
      <c r="F953" s="25"/>
      <c r="G953" s="25"/>
      <c r="H953" s="25"/>
      <c r="FB953">
        <v>0</v>
      </c>
      <c r="FC953">
        <v>1</v>
      </c>
    </row>
    <row r="954" spans="1:159" x14ac:dyDescent="0.25">
      <c r="A954" t="s">
        <v>40</v>
      </c>
      <c r="B954" t="s">
        <v>10</v>
      </c>
      <c r="C954" t="s">
        <v>73</v>
      </c>
      <c r="D954" s="3">
        <v>45475</v>
      </c>
      <c r="F954" s="25"/>
      <c r="G954" s="25"/>
      <c r="H954" s="25"/>
      <c r="FB954">
        <v>0</v>
      </c>
      <c r="FC954">
        <v>1</v>
      </c>
    </row>
    <row r="955" spans="1:159" x14ac:dyDescent="0.25">
      <c r="A955" t="s">
        <v>40</v>
      </c>
      <c r="B955" t="s">
        <v>10</v>
      </c>
      <c r="C955" t="s">
        <v>73</v>
      </c>
      <c r="D955" s="3">
        <v>45476</v>
      </c>
      <c r="F955" s="25"/>
      <c r="G955" s="25"/>
      <c r="H955" s="25"/>
      <c r="FB955">
        <v>0</v>
      </c>
      <c r="FC955">
        <v>1</v>
      </c>
    </row>
    <row r="956" spans="1:159" x14ac:dyDescent="0.25">
      <c r="A956" t="s">
        <v>40</v>
      </c>
      <c r="B956" t="s">
        <v>10</v>
      </c>
      <c r="C956" t="s">
        <v>73</v>
      </c>
      <c r="D956" s="3">
        <v>45478</v>
      </c>
      <c r="F956" s="25"/>
      <c r="G956" s="25"/>
      <c r="H956" s="25"/>
      <c r="FB956">
        <v>0</v>
      </c>
      <c r="FC956">
        <v>1</v>
      </c>
    </row>
    <row r="957" spans="1:159" x14ac:dyDescent="0.25">
      <c r="A957" t="s">
        <v>40</v>
      </c>
      <c r="B957" t="s">
        <v>10</v>
      </c>
      <c r="C957" t="s">
        <v>73</v>
      </c>
      <c r="D957" s="3">
        <v>45479</v>
      </c>
      <c r="F957" s="25"/>
      <c r="G957" s="25"/>
      <c r="H957" s="25"/>
      <c r="FB957">
        <v>0</v>
      </c>
      <c r="FC957">
        <v>1</v>
      </c>
    </row>
    <row r="958" spans="1:159" x14ac:dyDescent="0.25">
      <c r="A958" t="s">
        <v>40</v>
      </c>
      <c r="B958" t="s">
        <v>10</v>
      </c>
      <c r="C958" t="s">
        <v>73</v>
      </c>
      <c r="D958" s="3">
        <v>45484</v>
      </c>
      <c r="F958" s="25"/>
      <c r="G958" s="25"/>
      <c r="H958" s="25"/>
      <c r="FB958">
        <v>0</v>
      </c>
      <c r="FC958">
        <v>1</v>
      </c>
    </row>
    <row r="959" spans="1:159" x14ac:dyDescent="0.25">
      <c r="A959" t="s">
        <v>40</v>
      </c>
      <c r="B959" t="s">
        <v>10</v>
      </c>
      <c r="C959" t="s">
        <v>73</v>
      </c>
      <c r="D959" s="3">
        <v>45485</v>
      </c>
      <c r="F959" s="25"/>
      <c r="G959" s="25"/>
      <c r="H959" s="25"/>
      <c r="FB959">
        <v>0</v>
      </c>
      <c r="FC959">
        <v>1</v>
      </c>
    </row>
    <row r="960" spans="1:159" x14ac:dyDescent="0.25">
      <c r="A960" t="s">
        <v>40</v>
      </c>
      <c r="B960" t="s">
        <v>10</v>
      </c>
      <c r="C960" t="s">
        <v>73</v>
      </c>
      <c r="D960" s="3">
        <v>45496</v>
      </c>
      <c r="F960" s="25"/>
      <c r="G960" s="25"/>
      <c r="H960" s="25"/>
      <c r="FB960">
        <v>0</v>
      </c>
      <c r="FC960">
        <v>1</v>
      </c>
    </row>
    <row r="961" spans="1:159" x14ac:dyDescent="0.25">
      <c r="A961" t="s">
        <v>40</v>
      </c>
      <c r="B961" t="s">
        <v>10</v>
      </c>
      <c r="C961" t="s">
        <v>73</v>
      </c>
      <c r="D961" s="3">
        <v>45539</v>
      </c>
      <c r="F961" s="25"/>
      <c r="G961" s="25"/>
      <c r="H961" s="25"/>
      <c r="FB961">
        <v>0</v>
      </c>
      <c r="FC961">
        <v>1</v>
      </c>
    </row>
    <row r="962" spans="1:159" x14ac:dyDescent="0.25">
      <c r="A962" t="s">
        <v>40</v>
      </c>
      <c r="B962" t="s">
        <v>10</v>
      </c>
      <c r="C962" t="s">
        <v>73</v>
      </c>
      <c r="D962" s="3">
        <v>45540</v>
      </c>
      <c r="F962" s="25"/>
      <c r="G962" s="25"/>
      <c r="H962" s="25"/>
      <c r="FB962">
        <v>0</v>
      </c>
      <c r="FC962">
        <v>1</v>
      </c>
    </row>
    <row r="963" spans="1:159" x14ac:dyDescent="0.25">
      <c r="A963" t="s">
        <v>40</v>
      </c>
      <c r="B963" t="s">
        <v>10</v>
      </c>
      <c r="C963" t="s">
        <v>73</v>
      </c>
      <c r="D963" s="3">
        <v>45541</v>
      </c>
      <c r="F963" s="25"/>
      <c r="G963" s="25"/>
      <c r="H963" s="25"/>
      <c r="FB963">
        <v>0</v>
      </c>
      <c r="FC963">
        <v>1</v>
      </c>
    </row>
    <row r="964" spans="1:159" x14ac:dyDescent="0.25">
      <c r="A964" t="s">
        <v>40</v>
      </c>
      <c r="B964" t="s">
        <v>10</v>
      </c>
      <c r="C964" t="s">
        <v>73</v>
      </c>
      <c r="D964" s="3">
        <v>45558</v>
      </c>
      <c r="F964" s="25"/>
      <c r="G964" s="25"/>
      <c r="H964" s="25"/>
      <c r="FB964">
        <v>0</v>
      </c>
      <c r="FC964">
        <v>1</v>
      </c>
    </row>
    <row r="965" spans="1:159" x14ac:dyDescent="0.25">
      <c r="A965" t="s">
        <v>40</v>
      </c>
      <c r="B965" t="s">
        <v>10</v>
      </c>
      <c r="C965" t="s">
        <v>73</v>
      </c>
      <c r="D965" s="3">
        <v>45559</v>
      </c>
      <c r="F965" s="25"/>
      <c r="G965" s="25"/>
      <c r="H965" s="25"/>
      <c r="FB965">
        <v>0</v>
      </c>
      <c r="FC965">
        <v>1</v>
      </c>
    </row>
    <row r="966" spans="1:159" x14ac:dyDescent="0.25">
      <c r="A966" t="s">
        <v>40</v>
      </c>
      <c r="B966" t="s">
        <v>10</v>
      </c>
      <c r="C966" t="s">
        <v>73</v>
      </c>
      <c r="D966" s="3">
        <v>45566</v>
      </c>
      <c r="F966" s="25"/>
      <c r="G966" s="25"/>
      <c r="H966" s="25"/>
      <c r="FB966">
        <v>0</v>
      </c>
      <c r="FC966">
        <v>1</v>
      </c>
    </row>
    <row r="967" spans="1:159" x14ac:dyDescent="0.25">
      <c r="A967" t="s">
        <v>40</v>
      </c>
      <c r="B967" t="s">
        <v>10</v>
      </c>
      <c r="C967" t="s">
        <v>73</v>
      </c>
      <c r="D967" s="3">
        <v>45567</v>
      </c>
      <c r="F967" s="25"/>
      <c r="G967" s="25"/>
      <c r="H967" s="25"/>
      <c r="FB967">
        <v>0</v>
      </c>
      <c r="FC967">
        <v>1</v>
      </c>
    </row>
    <row r="968" spans="1:159" x14ac:dyDescent="0.25">
      <c r="A968" t="s">
        <v>40</v>
      </c>
      <c r="B968" t="s">
        <v>10</v>
      </c>
      <c r="C968" t="s">
        <v>73</v>
      </c>
      <c r="D968" s="3">
        <v>45568</v>
      </c>
      <c r="F968" s="25"/>
      <c r="G968" s="25"/>
      <c r="H968" s="25"/>
      <c r="FB968">
        <v>0</v>
      </c>
      <c r="FC968">
        <v>1</v>
      </c>
    </row>
    <row r="969" spans="1:159" x14ac:dyDescent="0.25">
      <c r="A969" t="s">
        <v>40</v>
      </c>
      <c r="B969" t="s">
        <v>10</v>
      </c>
      <c r="C969" t="s">
        <v>73</v>
      </c>
      <c r="D969" s="3">
        <v>45570</v>
      </c>
      <c r="F969" s="25"/>
      <c r="G969" s="25"/>
      <c r="H969" s="25"/>
      <c r="FB969">
        <v>0</v>
      </c>
      <c r="FC969">
        <v>1</v>
      </c>
    </row>
    <row r="970" spans="1:159" x14ac:dyDescent="0.25">
      <c r="A970" t="s">
        <v>40</v>
      </c>
      <c r="B970" t="s">
        <v>10</v>
      </c>
      <c r="C970" t="s">
        <v>73</v>
      </c>
      <c r="D970" s="3">
        <v>45571</v>
      </c>
      <c r="F970" s="25"/>
      <c r="G970" s="25"/>
      <c r="H970" s="25"/>
      <c r="BJ970" s="20"/>
      <c r="FB970">
        <v>0</v>
      </c>
      <c r="FC970">
        <v>1</v>
      </c>
    </row>
    <row r="971" spans="1:159" x14ac:dyDescent="0.25">
      <c r="A971" t="s">
        <v>40</v>
      </c>
      <c r="B971" t="s">
        <v>10</v>
      </c>
      <c r="C971" t="s">
        <v>81</v>
      </c>
      <c r="D971" s="3">
        <v>45475</v>
      </c>
      <c r="F971" s="25"/>
      <c r="G971" s="25"/>
      <c r="H971" s="25"/>
      <c r="FB971">
        <v>0</v>
      </c>
      <c r="FC971">
        <v>1</v>
      </c>
    </row>
    <row r="972" spans="1:159" x14ac:dyDescent="0.25">
      <c r="A972" t="s">
        <v>40</v>
      </c>
      <c r="B972" t="s">
        <v>10</v>
      </c>
      <c r="C972" t="s">
        <v>81</v>
      </c>
      <c r="D972" s="3">
        <v>45476</v>
      </c>
      <c r="F972" s="25"/>
      <c r="G972" s="25"/>
      <c r="H972" s="25"/>
      <c r="FB972">
        <v>0</v>
      </c>
      <c r="FC972">
        <v>1</v>
      </c>
    </row>
    <row r="973" spans="1:159" x14ac:dyDescent="0.25">
      <c r="A973" t="s">
        <v>40</v>
      </c>
      <c r="B973" t="s">
        <v>10</v>
      </c>
      <c r="C973" t="s">
        <v>81</v>
      </c>
      <c r="D973" s="3">
        <v>45478</v>
      </c>
      <c r="F973" s="25"/>
      <c r="G973" s="25"/>
      <c r="H973" s="25"/>
      <c r="FB973">
        <v>0</v>
      </c>
      <c r="FC973">
        <v>1</v>
      </c>
    </row>
    <row r="974" spans="1:159" x14ac:dyDescent="0.25">
      <c r="A974" t="s">
        <v>40</v>
      </c>
      <c r="B974" t="s">
        <v>10</v>
      </c>
      <c r="C974" t="s">
        <v>81</v>
      </c>
      <c r="D974" s="3">
        <v>45479</v>
      </c>
      <c r="F974" s="25"/>
      <c r="G974" s="25"/>
      <c r="H974" s="25"/>
      <c r="FB974">
        <v>0</v>
      </c>
      <c r="FC974">
        <v>1</v>
      </c>
    </row>
    <row r="975" spans="1:159" x14ac:dyDescent="0.25">
      <c r="A975" t="s">
        <v>40</v>
      </c>
      <c r="B975" t="s">
        <v>10</v>
      </c>
      <c r="C975" t="s">
        <v>81</v>
      </c>
      <c r="D975" s="3">
        <v>45484</v>
      </c>
      <c r="F975" s="25"/>
      <c r="G975" s="25"/>
      <c r="H975" s="25"/>
      <c r="FB975">
        <v>0</v>
      </c>
      <c r="FC975">
        <v>1</v>
      </c>
    </row>
    <row r="976" spans="1:159" x14ac:dyDescent="0.25">
      <c r="A976" t="s">
        <v>40</v>
      </c>
      <c r="B976" t="s">
        <v>10</v>
      </c>
      <c r="C976" t="s">
        <v>81</v>
      </c>
      <c r="D976" s="3">
        <v>45485</v>
      </c>
      <c r="F976" s="25"/>
      <c r="G976" s="25"/>
      <c r="H976" s="25"/>
      <c r="FB976">
        <v>0</v>
      </c>
      <c r="FC976">
        <v>1</v>
      </c>
    </row>
    <row r="977" spans="1:159" x14ac:dyDescent="0.25">
      <c r="A977" t="s">
        <v>40</v>
      </c>
      <c r="B977" t="s">
        <v>10</v>
      </c>
      <c r="C977" t="s">
        <v>81</v>
      </c>
      <c r="D977" s="3">
        <v>45496</v>
      </c>
      <c r="F977" s="25"/>
      <c r="G977" s="25"/>
      <c r="H977" s="25"/>
      <c r="FB977">
        <v>0</v>
      </c>
      <c r="FC977">
        <v>1</v>
      </c>
    </row>
    <row r="978" spans="1:159" x14ac:dyDescent="0.25">
      <c r="A978" t="s">
        <v>40</v>
      </c>
      <c r="B978" t="s">
        <v>10</v>
      </c>
      <c r="C978" t="s">
        <v>81</v>
      </c>
      <c r="D978" s="3">
        <v>45539</v>
      </c>
      <c r="F978" s="25"/>
      <c r="G978" s="25"/>
      <c r="H978" s="25"/>
      <c r="FB978">
        <v>0</v>
      </c>
      <c r="FC978">
        <v>1</v>
      </c>
    </row>
    <row r="979" spans="1:159" x14ac:dyDescent="0.25">
      <c r="A979" t="s">
        <v>40</v>
      </c>
      <c r="B979" t="s">
        <v>10</v>
      </c>
      <c r="C979" t="s">
        <v>81</v>
      </c>
      <c r="D979" s="3">
        <v>45540</v>
      </c>
      <c r="F979" s="25"/>
      <c r="G979" s="25"/>
      <c r="H979" s="25"/>
      <c r="FB979">
        <v>0</v>
      </c>
      <c r="FC979">
        <v>1</v>
      </c>
    </row>
    <row r="980" spans="1:159" x14ac:dyDescent="0.25">
      <c r="A980" t="s">
        <v>40</v>
      </c>
      <c r="B980" t="s">
        <v>10</v>
      </c>
      <c r="C980" t="s">
        <v>81</v>
      </c>
      <c r="D980" s="3">
        <v>45541</v>
      </c>
      <c r="F980" s="25"/>
      <c r="G980" s="25"/>
      <c r="H980" s="25"/>
      <c r="FB980">
        <v>0</v>
      </c>
      <c r="FC980">
        <v>1</v>
      </c>
    </row>
    <row r="981" spans="1:159" x14ac:dyDescent="0.25">
      <c r="A981" t="s">
        <v>40</v>
      </c>
      <c r="B981" t="s">
        <v>10</v>
      </c>
      <c r="C981" t="s">
        <v>81</v>
      </c>
      <c r="D981" s="3">
        <v>45558</v>
      </c>
      <c r="F981" s="25"/>
      <c r="G981" s="25"/>
      <c r="H981" s="25"/>
      <c r="FB981">
        <v>0</v>
      </c>
      <c r="FC981">
        <v>1</v>
      </c>
    </row>
    <row r="982" spans="1:159" x14ac:dyDescent="0.25">
      <c r="A982" t="s">
        <v>40</v>
      </c>
      <c r="B982" t="s">
        <v>10</v>
      </c>
      <c r="C982" t="s">
        <v>81</v>
      </c>
      <c r="D982" s="3">
        <v>45559</v>
      </c>
      <c r="F982" s="25"/>
      <c r="G982" s="25"/>
      <c r="H982" s="25"/>
      <c r="FB982">
        <v>0</v>
      </c>
      <c r="FC982">
        <v>1</v>
      </c>
    </row>
    <row r="983" spans="1:159" x14ac:dyDescent="0.25">
      <c r="A983" t="s">
        <v>40</v>
      </c>
      <c r="B983" t="s">
        <v>10</v>
      </c>
      <c r="C983" t="s">
        <v>81</v>
      </c>
      <c r="D983" s="3">
        <v>45566</v>
      </c>
      <c r="F983" s="25"/>
      <c r="G983" s="25"/>
      <c r="H983" s="25"/>
      <c r="FB983">
        <v>0</v>
      </c>
      <c r="FC983">
        <v>1</v>
      </c>
    </row>
    <row r="984" spans="1:159" x14ac:dyDescent="0.25">
      <c r="A984" t="s">
        <v>40</v>
      </c>
      <c r="B984" t="s">
        <v>10</v>
      </c>
      <c r="C984" t="s">
        <v>81</v>
      </c>
      <c r="D984" s="3">
        <v>45567</v>
      </c>
      <c r="F984" s="25"/>
      <c r="G984" s="25"/>
      <c r="H984" s="25"/>
      <c r="FB984">
        <v>0</v>
      </c>
      <c r="FC984">
        <v>1</v>
      </c>
    </row>
    <row r="985" spans="1:159" x14ac:dyDescent="0.25">
      <c r="A985" t="s">
        <v>40</v>
      </c>
      <c r="B985" t="s">
        <v>10</v>
      </c>
      <c r="C985" t="s">
        <v>81</v>
      </c>
      <c r="D985" s="3">
        <v>45568</v>
      </c>
      <c r="F985" s="25"/>
      <c r="G985" s="25"/>
      <c r="H985" s="25"/>
      <c r="FB985">
        <v>0</v>
      </c>
      <c r="FC985">
        <v>1</v>
      </c>
    </row>
    <row r="986" spans="1:159" x14ac:dyDescent="0.25">
      <c r="A986" t="s">
        <v>40</v>
      </c>
      <c r="B986" t="s">
        <v>10</v>
      </c>
      <c r="C986" t="s">
        <v>81</v>
      </c>
      <c r="D986" s="3">
        <v>45570</v>
      </c>
      <c r="F986" s="25"/>
      <c r="G986" s="25"/>
      <c r="H986" s="25"/>
      <c r="FB986">
        <v>0</v>
      </c>
      <c r="FC986">
        <v>1</v>
      </c>
    </row>
    <row r="987" spans="1:159" x14ac:dyDescent="0.25">
      <c r="A987" t="s">
        <v>40</v>
      </c>
      <c r="B987" t="s">
        <v>10</v>
      </c>
      <c r="C987" t="s">
        <v>81</v>
      </c>
      <c r="D987" s="3">
        <v>45571</v>
      </c>
      <c r="F987" s="25"/>
      <c r="G987" s="25"/>
      <c r="H987" s="25"/>
      <c r="FB987">
        <v>0</v>
      </c>
      <c r="FC987">
        <v>1</v>
      </c>
    </row>
    <row r="988" spans="1:159" x14ac:dyDescent="0.25">
      <c r="A988" t="s">
        <v>40</v>
      </c>
      <c r="B988" t="s">
        <v>10</v>
      </c>
      <c r="C988" t="s">
        <v>82</v>
      </c>
      <c r="D988" s="3">
        <v>45475</v>
      </c>
      <c r="F988" s="25"/>
      <c r="G988" s="25"/>
      <c r="H988" s="25"/>
      <c r="FB988">
        <v>0</v>
      </c>
      <c r="FC988">
        <v>1</v>
      </c>
    </row>
    <row r="989" spans="1:159" x14ac:dyDescent="0.25">
      <c r="A989" t="s">
        <v>40</v>
      </c>
      <c r="B989" t="s">
        <v>10</v>
      </c>
      <c r="C989" t="s">
        <v>82</v>
      </c>
      <c r="D989" s="3">
        <v>45476</v>
      </c>
      <c r="F989" s="25"/>
      <c r="G989" s="25"/>
      <c r="H989" s="25"/>
      <c r="FB989">
        <v>0</v>
      </c>
      <c r="FC989">
        <v>1</v>
      </c>
    </row>
    <row r="990" spans="1:159" x14ac:dyDescent="0.25">
      <c r="A990" t="s">
        <v>40</v>
      </c>
      <c r="B990" t="s">
        <v>10</v>
      </c>
      <c r="C990" t="s">
        <v>82</v>
      </c>
      <c r="D990" s="3">
        <v>45478</v>
      </c>
      <c r="F990" s="25"/>
      <c r="G990" s="25"/>
      <c r="H990" s="25"/>
      <c r="FB990">
        <v>0</v>
      </c>
      <c r="FC990">
        <v>1</v>
      </c>
    </row>
    <row r="991" spans="1:159" x14ac:dyDescent="0.25">
      <c r="A991" t="s">
        <v>40</v>
      </c>
      <c r="B991" t="s">
        <v>10</v>
      </c>
      <c r="C991" t="s">
        <v>82</v>
      </c>
      <c r="D991" s="3">
        <v>45479</v>
      </c>
      <c r="F991" s="25"/>
      <c r="G991" s="25"/>
      <c r="H991" s="25"/>
      <c r="FB991">
        <v>0</v>
      </c>
      <c r="FC991">
        <v>1</v>
      </c>
    </row>
    <row r="992" spans="1:159" x14ac:dyDescent="0.25">
      <c r="A992" t="s">
        <v>40</v>
      </c>
      <c r="B992" t="s">
        <v>10</v>
      </c>
      <c r="C992" t="s">
        <v>82</v>
      </c>
      <c r="D992" s="3">
        <v>45484</v>
      </c>
      <c r="F992" s="25"/>
      <c r="G992" s="25"/>
      <c r="H992" s="25"/>
      <c r="FB992">
        <v>0</v>
      </c>
      <c r="FC992">
        <v>1</v>
      </c>
    </row>
    <row r="993" spans="1:159" x14ac:dyDescent="0.25">
      <c r="A993" t="s">
        <v>40</v>
      </c>
      <c r="B993" t="s">
        <v>10</v>
      </c>
      <c r="C993" t="s">
        <v>82</v>
      </c>
      <c r="D993" s="3">
        <v>45485</v>
      </c>
      <c r="F993" s="25"/>
      <c r="G993" s="25"/>
      <c r="H993" s="25"/>
      <c r="EE993" s="20"/>
      <c r="FB993">
        <v>0</v>
      </c>
      <c r="FC993">
        <v>1</v>
      </c>
    </row>
    <row r="994" spans="1:159" x14ac:dyDescent="0.25">
      <c r="A994" t="s">
        <v>40</v>
      </c>
      <c r="B994" t="s">
        <v>10</v>
      </c>
      <c r="C994" t="s">
        <v>82</v>
      </c>
      <c r="D994" s="3">
        <v>45496</v>
      </c>
      <c r="F994" s="25"/>
      <c r="G994" s="25"/>
      <c r="H994" s="25"/>
      <c r="FB994">
        <v>0</v>
      </c>
      <c r="FC994">
        <v>1</v>
      </c>
    </row>
    <row r="995" spans="1:159" x14ac:dyDescent="0.25">
      <c r="A995" t="s">
        <v>40</v>
      </c>
      <c r="B995" t="s">
        <v>10</v>
      </c>
      <c r="C995" t="s">
        <v>82</v>
      </c>
      <c r="D995" s="3">
        <v>45539</v>
      </c>
      <c r="F995" s="25"/>
      <c r="G995" s="25"/>
      <c r="H995" s="25"/>
      <c r="FB995">
        <v>0</v>
      </c>
      <c r="FC995">
        <v>1</v>
      </c>
    </row>
    <row r="996" spans="1:159" x14ac:dyDescent="0.25">
      <c r="A996" t="s">
        <v>40</v>
      </c>
      <c r="B996" t="s">
        <v>10</v>
      </c>
      <c r="C996" t="s">
        <v>82</v>
      </c>
      <c r="D996" s="3">
        <v>45540</v>
      </c>
      <c r="F996" s="25"/>
      <c r="G996" s="25"/>
      <c r="H996" s="25"/>
      <c r="FB996">
        <v>0</v>
      </c>
      <c r="FC996">
        <v>1</v>
      </c>
    </row>
    <row r="997" spans="1:159" x14ac:dyDescent="0.25">
      <c r="A997" t="s">
        <v>40</v>
      </c>
      <c r="B997" t="s">
        <v>10</v>
      </c>
      <c r="C997" t="s">
        <v>82</v>
      </c>
      <c r="D997" s="3">
        <v>45541</v>
      </c>
      <c r="F997" s="25"/>
      <c r="G997" s="25"/>
      <c r="H997" s="25"/>
      <c r="FB997">
        <v>0</v>
      </c>
      <c r="FC997">
        <v>1</v>
      </c>
    </row>
    <row r="998" spans="1:159" x14ac:dyDescent="0.25">
      <c r="A998" t="s">
        <v>40</v>
      </c>
      <c r="B998" t="s">
        <v>10</v>
      </c>
      <c r="C998" t="s">
        <v>82</v>
      </c>
      <c r="D998" s="3">
        <v>45558</v>
      </c>
      <c r="F998" s="25"/>
      <c r="G998" s="25"/>
      <c r="H998" s="25"/>
      <c r="FB998">
        <v>0</v>
      </c>
      <c r="FC998">
        <v>1</v>
      </c>
    </row>
    <row r="999" spans="1:159" x14ac:dyDescent="0.25">
      <c r="A999" t="s">
        <v>40</v>
      </c>
      <c r="B999" t="s">
        <v>10</v>
      </c>
      <c r="C999" t="s">
        <v>82</v>
      </c>
      <c r="D999" s="3">
        <v>45559</v>
      </c>
      <c r="F999" s="25"/>
      <c r="G999" s="25"/>
      <c r="H999" s="25"/>
      <c r="FB999">
        <v>0</v>
      </c>
      <c r="FC999">
        <v>1</v>
      </c>
    </row>
    <row r="1000" spans="1:159" x14ac:dyDescent="0.25">
      <c r="A1000" t="s">
        <v>40</v>
      </c>
      <c r="B1000" t="s">
        <v>10</v>
      </c>
      <c r="C1000" t="s">
        <v>82</v>
      </c>
      <c r="D1000" s="3">
        <v>45566</v>
      </c>
      <c r="F1000" s="25"/>
      <c r="G1000" s="25"/>
      <c r="H1000" s="25"/>
      <c r="FB1000">
        <v>0</v>
      </c>
      <c r="FC1000">
        <v>1</v>
      </c>
    </row>
    <row r="1001" spans="1:159" x14ac:dyDescent="0.25">
      <c r="A1001" t="s">
        <v>40</v>
      </c>
      <c r="B1001" t="s">
        <v>10</v>
      </c>
      <c r="C1001" t="s">
        <v>82</v>
      </c>
      <c r="D1001" s="3">
        <v>45567</v>
      </c>
      <c r="F1001" s="25"/>
      <c r="G1001" s="25"/>
      <c r="H1001" s="25"/>
      <c r="FB1001">
        <v>0</v>
      </c>
      <c r="FC1001">
        <v>1</v>
      </c>
    </row>
    <row r="1002" spans="1:159" x14ac:dyDescent="0.25">
      <c r="A1002" t="s">
        <v>40</v>
      </c>
      <c r="B1002" t="s">
        <v>10</v>
      </c>
      <c r="C1002" t="s">
        <v>82</v>
      </c>
      <c r="D1002" s="3">
        <v>45568</v>
      </c>
      <c r="F1002" s="25"/>
      <c r="G1002" s="25"/>
      <c r="H1002" s="25"/>
      <c r="FB1002">
        <v>0</v>
      </c>
      <c r="FC1002">
        <v>1</v>
      </c>
    </row>
    <row r="1003" spans="1:159" x14ac:dyDescent="0.25">
      <c r="A1003" t="s">
        <v>40</v>
      </c>
      <c r="B1003" t="s">
        <v>10</v>
      </c>
      <c r="C1003" t="s">
        <v>82</v>
      </c>
      <c r="D1003" s="3">
        <v>45570</v>
      </c>
      <c r="F1003" s="25"/>
      <c r="G1003" s="25"/>
      <c r="H1003" s="25"/>
      <c r="FB1003">
        <v>0</v>
      </c>
      <c r="FC1003">
        <v>1</v>
      </c>
    </row>
    <row r="1004" spans="1:159" x14ac:dyDescent="0.25">
      <c r="A1004" t="s">
        <v>40</v>
      </c>
      <c r="B1004" t="s">
        <v>10</v>
      </c>
      <c r="C1004" t="s">
        <v>82</v>
      </c>
      <c r="D1004" s="3">
        <v>45571</v>
      </c>
      <c r="F1004" s="25"/>
      <c r="G1004" s="25"/>
      <c r="H1004" s="25"/>
      <c r="FB1004">
        <v>0</v>
      </c>
      <c r="FC1004">
        <v>1</v>
      </c>
    </row>
    <row r="1005" spans="1:159" x14ac:dyDescent="0.25">
      <c r="A1005" t="s">
        <v>40</v>
      </c>
      <c r="B1005" t="s">
        <v>10</v>
      </c>
      <c r="C1005" t="s">
        <v>87</v>
      </c>
      <c r="D1005" s="3">
        <v>45475</v>
      </c>
      <c r="F1005" s="25"/>
      <c r="G1005" s="25"/>
      <c r="H1005" s="25"/>
      <c r="FB1005">
        <v>0</v>
      </c>
      <c r="FC1005">
        <v>1</v>
      </c>
    </row>
    <row r="1006" spans="1:159" x14ac:dyDescent="0.25">
      <c r="A1006" t="s">
        <v>40</v>
      </c>
      <c r="B1006" t="s">
        <v>10</v>
      </c>
      <c r="C1006" t="s">
        <v>87</v>
      </c>
      <c r="D1006" s="3">
        <v>45476</v>
      </c>
      <c r="F1006" s="25"/>
      <c r="G1006" s="25"/>
      <c r="H1006" s="25"/>
      <c r="FB1006">
        <v>0</v>
      </c>
      <c r="FC1006">
        <v>1</v>
      </c>
    </row>
    <row r="1007" spans="1:159" x14ac:dyDescent="0.25">
      <c r="A1007" t="s">
        <v>40</v>
      </c>
      <c r="B1007" t="s">
        <v>10</v>
      </c>
      <c r="C1007" t="s">
        <v>87</v>
      </c>
      <c r="D1007" s="3">
        <v>45478</v>
      </c>
      <c r="F1007" s="25"/>
      <c r="G1007" s="25"/>
      <c r="H1007" s="25"/>
      <c r="FB1007">
        <v>0</v>
      </c>
      <c r="FC1007">
        <v>1</v>
      </c>
    </row>
    <row r="1008" spans="1:159" x14ac:dyDescent="0.25">
      <c r="A1008" t="s">
        <v>40</v>
      </c>
      <c r="B1008" t="s">
        <v>10</v>
      </c>
      <c r="C1008" t="s">
        <v>87</v>
      </c>
      <c r="D1008" s="3">
        <v>45479</v>
      </c>
      <c r="F1008" s="25"/>
      <c r="G1008" s="25"/>
      <c r="H1008" s="25"/>
      <c r="FB1008">
        <v>0</v>
      </c>
      <c r="FC1008">
        <v>1</v>
      </c>
    </row>
    <row r="1009" spans="1:159" x14ac:dyDescent="0.25">
      <c r="A1009" t="s">
        <v>40</v>
      </c>
      <c r="B1009" t="s">
        <v>10</v>
      </c>
      <c r="C1009" t="s">
        <v>87</v>
      </c>
      <c r="D1009" s="3">
        <v>45484</v>
      </c>
      <c r="F1009" s="25"/>
      <c r="G1009" s="25"/>
      <c r="H1009" s="25"/>
      <c r="FB1009">
        <v>0</v>
      </c>
      <c r="FC1009">
        <v>1</v>
      </c>
    </row>
    <row r="1010" spans="1:159" x14ac:dyDescent="0.25">
      <c r="A1010" t="s">
        <v>40</v>
      </c>
      <c r="B1010" t="s">
        <v>10</v>
      </c>
      <c r="C1010" t="s">
        <v>87</v>
      </c>
      <c r="D1010" s="3">
        <v>45485</v>
      </c>
      <c r="F1010" s="25"/>
      <c r="G1010" s="25"/>
      <c r="H1010" s="25"/>
      <c r="FB1010">
        <v>0</v>
      </c>
      <c r="FC1010">
        <v>1</v>
      </c>
    </row>
    <row r="1011" spans="1:159" x14ac:dyDescent="0.25">
      <c r="A1011" t="s">
        <v>40</v>
      </c>
      <c r="B1011" t="s">
        <v>10</v>
      </c>
      <c r="C1011" t="s">
        <v>87</v>
      </c>
      <c r="D1011" s="3">
        <v>45496</v>
      </c>
      <c r="F1011" s="25"/>
      <c r="G1011" s="25"/>
      <c r="H1011" s="25"/>
      <c r="FB1011">
        <v>0</v>
      </c>
      <c r="FC1011">
        <v>1</v>
      </c>
    </row>
    <row r="1012" spans="1:159" x14ac:dyDescent="0.25">
      <c r="A1012" t="s">
        <v>40</v>
      </c>
      <c r="B1012" t="s">
        <v>10</v>
      </c>
      <c r="C1012" t="s">
        <v>87</v>
      </c>
      <c r="D1012" s="3">
        <v>45539</v>
      </c>
      <c r="F1012" s="25"/>
      <c r="G1012" s="25"/>
      <c r="H1012" s="25"/>
      <c r="FB1012">
        <v>0</v>
      </c>
      <c r="FC1012">
        <v>1</v>
      </c>
    </row>
    <row r="1013" spans="1:159" x14ac:dyDescent="0.25">
      <c r="A1013" t="s">
        <v>40</v>
      </c>
      <c r="B1013" t="s">
        <v>10</v>
      </c>
      <c r="C1013" t="s">
        <v>87</v>
      </c>
      <c r="D1013" s="3">
        <v>45540</v>
      </c>
      <c r="F1013" s="25"/>
      <c r="G1013" s="25"/>
      <c r="H1013" s="25"/>
      <c r="FB1013">
        <v>0</v>
      </c>
      <c r="FC1013">
        <v>1</v>
      </c>
    </row>
    <row r="1014" spans="1:159" x14ac:dyDescent="0.25">
      <c r="A1014" t="s">
        <v>40</v>
      </c>
      <c r="B1014" t="s">
        <v>10</v>
      </c>
      <c r="C1014" t="s">
        <v>87</v>
      </c>
      <c r="D1014" s="3">
        <v>45541</v>
      </c>
      <c r="F1014" s="25"/>
      <c r="G1014" s="25"/>
      <c r="H1014" s="25"/>
      <c r="FB1014">
        <v>0</v>
      </c>
      <c r="FC1014">
        <v>1</v>
      </c>
    </row>
    <row r="1015" spans="1:159" x14ac:dyDescent="0.25">
      <c r="A1015" t="s">
        <v>40</v>
      </c>
      <c r="B1015" t="s">
        <v>10</v>
      </c>
      <c r="C1015" t="s">
        <v>87</v>
      </c>
      <c r="D1015" s="3">
        <v>45558</v>
      </c>
      <c r="F1015" s="25"/>
      <c r="G1015" s="25"/>
      <c r="H1015" s="25"/>
      <c r="FB1015">
        <v>0</v>
      </c>
      <c r="FC1015">
        <v>1</v>
      </c>
    </row>
    <row r="1016" spans="1:159" x14ac:dyDescent="0.25">
      <c r="A1016" t="s">
        <v>40</v>
      </c>
      <c r="B1016" t="s">
        <v>10</v>
      </c>
      <c r="C1016" t="s">
        <v>87</v>
      </c>
      <c r="D1016" s="3">
        <v>45559</v>
      </c>
      <c r="F1016" s="25"/>
      <c r="G1016" s="25"/>
      <c r="H1016" s="25"/>
      <c r="FB1016">
        <v>0</v>
      </c>
      <c r="FC1016">
        <v>1</v>
      </c>
    </row>
    <row r="1017" spans="1:159" x14ac:dyDescent="0.25">
      <c r="A1017" t="s">
        <v>40</v>
      </c>
      <c r="B1017" t="s">
        <v>10</v>
      </c>
      <c r="C1017" t="s">
        <v>87</v>
      </c>
      <c r="D1017" s="3">
        <v>45566</v>
      </c>
      <c r="F1017" s="25"/>
      <c r="G1017" s="25"/>
      <c r="H1017" s="25"/>
      <c r="FB1017">
        <v>0</v>
      </c>
      <c r="FC1017">
        <v>1</v>
      </c>
    </row>
    <row r="1018" spans="1:159" x14ac:dyDescent="0.25">
      <c r="A1018" t="s">
        <v>40</v>
      </c>
      <c r="B1018" t="s">
        <v>10</v>
      </c>
      <c r="C1018" t="s">
        <v>87</v>
      </c>
      <c r="D1018" s="3">
        <v>45567</v>
      </c>
      <c r="F1018" s="25"/>
      <c r="G1018" s="25"/>
      <c r="H1018" s="25"/>
      <c r="FB1018">
        <v>0</v>
      </c>
      <c r="FC1018">
        <v>1</v>
      </c>
    </row>
    <row r="1019" spans="1:159" x14ac:dyDescent="0.25">
      <c r="A1019" t="s">
        <v>40</v>
      </c>
      <c r="B1019" t="s">
        <v>10</v>
      </c>
      <c r="C1019" t="s">
        <v>87</v>
      </c>
      <c r="D1019" s="3">
        <v>45568</v>
      </c>
      <c r="F1019" s="25"/>
      <c r="G1019" s="25"/>
      <c r="H1019" s="25"/>
      <c r="FB1019">
        <v>0</v>
      </c>
      <c r="FC1019">
        <v>1</v>
      </c>
    </row>
    <row r="1020" spans="1:159" x14ac:dyDescent="0.25">
      <c r="A1020" t="s">
        <v>40</v>
      </c>
      <c r="B1020" t="s">
        <v>10</v>
      </c>
      <c r="C1020" t="s">
        <v>87</v>
      </c>
      <c r="D1020" s="3">
        <v>45570</v>
      </c>
      <c r="F1020" s="25"/>
      <c r="G1020" s="25"/>
      <c r="H1020" s="25"/>
      <c r="FB1020">
        <v>0</v>
      </c>
      <c r="FC1020">
        <v>1</v>
      </c>
    </row>
    <row r="1021" spans="1:159" x14ac:dyDescent="0.25">
      <c r="A1021" t="s">
        <v>40</v>
      </c>
      <c r="B1021" t="s">
        <v>10</v>
      </c>
      <c r="C1021" t="s">
        <v>87</v>
      </c>
      <c r="D1021" s="3">
        <v>45571</v>
      </c>
      <c r="F1021" s="25"/>
      <c r="G1021" s="25"/>
      <c r="H1021" s="25"/>
      <c r="FB1021">
        <v>0</v>
      </c>
      <c r="FC1021">
        <v>1</v>
      </c>
    </row>
    <row r="1022" spans="1:159" x14ac:dyDescent="0.25">
      <c r="A1022" t="s">
        <v>40</v>
      </c>
      <c r="B1022" t="s">
        <v>10</v>
      </c>
      <c r="C1022" t="s">
        <v>85</v>
      </c>
      <c r="D1022" s="3">
        <v>45475</v>
      </c>
      <c r="F1022" s="25"/>
      <c r="G1022" s="25"/>
      <c r="H1022" s="25"/>
      <c r="FB1022">
        <v>0</v>
      </c>
      <c r="FC1022">
        <v>1</v>
      </c>
    </row>
    <row r="1023" spans="1:159" x14ac:dyDescent="0.25">
      <c r="A1023" t="s">
        <v>40</v>
      </c>
      <c r="B1023" t="s">
        <v>10</v>
      </c>
      <c r="C1023" t="s">
        <v>85</v>
      </c>
      <c r="D1023" s="3">
        <v>45476</v>
      </c>
      <c r="F1023" s="25"/>
      <c r="G1023" s="25"/>
      <c r="H1023" s="25"/>
      <c r="FB1023">
        <v>0</v>
      </c>
      <c r="FC1023">
        <v>1</v>
      </c>
    </row>
    <row r="1024" spans="1:159" x14ac:dyDescent="0.25">
      <c r="A1024" t="s">
        <v>40</v>
      </c>
      <c r="B1024" t="s">
        <v>10</v>
      </c>
      <c r="C1024" t="s">
        <v>85</v>
      </c>
      <c r="D1024" s="3">
        <v>45478</v>
      </c>
      <c r="F1024" s="25"/>
      <c r="G1024" s="25"/>
      <c r="H1024" s="25"/>
      <c r="FB1024">
        <v>0</v>
      </c>
      <c r="FC1024">
        <v>1</v>
      </c>
    </row>
    <row r="1025" spans="1:159" x14ac:dyDescent="0.25">
      <c r="A1025" t="s">
        <v>40</v>
      </c>
      <c r="B1025" t="s">
        <v>10</v>
      </c>
      <c r="C1025" t="s">
        <v>85</v>
      </c>
      <c r="D1025" s="3">
        <v>45479</v>
      </c>
      <c r="F1025" s="25"/>
      <c r="G1025" s="25"/>
      <c r="H1025" s="25"/>
      <c r="FB1025">
        <v>0</v>
      </c>
      <c r="FC1025">
        <v>1</v>
      </c>
    </row>
    <row r="1026" spans="1:159" x14ac:dyDescent="0.25">
      <c r="A1026" t="s">
        <v>40</v>
      </c>
      <c r="B1026" t="s">
        <v>10</v>
      </c>
      <c r="C1026" t="s">
        <v>85</v>
      </c>
      <c r="D1026" s="3">
        <v>45484</v>
      </c>
      <c r="F1026" s="25"/>
      <c r="G1026" s="25"/>
      <c r="H1026" s="25"/>
      <c r="FB1026">
        <v>0</v>
      </c>
      <c r="FC1026">
        <v>1</v>
      </c>
    </row>
    <row r="1027" spans="1:159" x14ac:dyDescent="0.25">
      <c r="A1027" t="s">
        <v>40</v>
      </c>
      <c r="B1027" t="s">
        <v>10</v>
      </c>
      <c r="C1027" t="s">
        <v>85</v>
      </c>
      <c r="D1027" s="3">
        <v>45485</v>
      </c>
      <c r="F1027" s="25"/>
      <c r="G1027" s="25"/>
      <c r="H1027" s="25"/>
      <c r="FB1027">
        <v>0</v>
      </c>
      <c r="FC1027">
        <v>1</v>
      </c>
    </row>
    <row r="1028" spans="1:159" x14ac:dyDescent="0.25">
      <c r="A1028" t="s">
        <v>40</v>
      </c>
      <c r="B1028" t="s">
        <v>10</v>
      </c>
      <c r="C1028" t="s">
        <v>85</v>
      </c>
      <c r="D1028" s="3">
        <v>45496</v>
      </c>
      <c r="F1028" s="25"/>
      <c r="G1028" s="25"/>
      <c r="H1028" s="25"/>
      <c r="FB1028">
        <v>0</v>
      </c>
      <c r="FC1028">
        <v>1</v>
      </c>
    </row>
    <row r="1029" spans="1:159" x14ac:dyDescent="0.25">
      <c r="A1029" t="s">
        <v>40</v>
      </c>
      <c r="B1029" t="s">
        <v>10</v>
      </c>
      <c r="C1029" t="s">
        <v>85</v>
      </c>
      <c r="D1029" s="3">
        <v>45539</v>
      </c>
      <c r="F1029" s="25"/>
      <c r="G1029" s="25"/>
      <c r="H1029" s="25"/>
      <c r="FB1029">
        <v>0</v>
      </c>
      <c r="FC1029">
        <v>1</v>
      </c>
    </row>
    <row r="1030" spans="1:159" x14ac:dyDescent="0.25">
      <c r="A1030" t="s">
        <v>40</v>
      </c>
      <c r="B1030" t="s">
        <v>10</v>
      </c>
      <c r="C1030" t="s">
        <v>85</v>
      </c>
      <c r="D1030" s="3">
        <v>45540</v>
      </c>
      <c r="F1030" s="25"/>
      <c r="G1030" s="25"/>
      <c r="H1030" s="25"/>
      <c r="FB1030">
        <v>0</v>
      </c>
      <c r="FC1030">
        <v>1</v>
      </c>
    </row>
    <row r="1031" spans="1:159" x14ac:dyDescent="0.25">
      <c r="A1031" t="s">
        <v>40</v>
      </c>
      <c r="B1031" t="s">
        <v>10</v>
      </c>
      <c r="C1031" t="s">
        <v>85</v>
      </c>
      <c r="D1031" s="3">
        <v>45541</v>
      </c>
      <c r="F1031" s="25"/>
      <c r="G1031" s="25"/>
      <c r="H1031" s="25"/>
      <c r="FB1031">
        <v>0</v>
      </c>
      <c r="FC1031">
        <v>1</v>
      </c>
    </row>
    <row r="1032" spans="1:159" x14ac:dyDescent="0.25">
      <c r="A1032" t="s">
        <v>40</v>
      </c>
      <c r="B1032" t="s">
        <v>10</v>
      </c>
      <c r="C1032" t="s">
        <v>85</v>
      </c>
      <c r="D1032" s="3">
        <v>45558</v>
      </c>
      <c r="F1032" s="25"/>
      <c r="G1032" s="25"/>
      <c r="H1032" s="25"/>
      <c r="FB1032">
        <v>0</v>
      </c>
      <c r="FC1032">
        <v>1</v>
      </c>
    </row>
    <row r="1033" spans="1:159" x14ac:dyDescent="0.25">
      <c r="A1033" t="s">
        <v>40</v>
      </c>
      <c r="B1033" t="s">
        <v>10</v>
      </c>
      <c r="C1033" t="s">
        <v>85</v>
      </c>
      <c r="D1033" s="3">
        <v>45559</v>
      </c>
      <c r="F1033" s="25"/>
      <c r="G1033" s="25"/>
      <c r="H1033" s="25"/>
      <c r="FB1033">
        <v>0</v>
      </c>
      <c r="FC1033">
        <v>1</v>
      </c>
    </row>
    <row r="1034" spans="1:159" x14ac:dyDescent="0.25">
      <c r="A1034" t="s">
        <v>40</v>
      </c>
      <c r="B1034" t="s">
        <v>10</v>
      </c>
      <c r="C1034" t="s">
        <v>85</v>
      </c>
      <c r="D1034" s="3">
        <v>45566</v>
      </c>
      <c r="F1034" s="25"/>
      <c r="G1034" s="25"/>
      <c r="H1034" s="25"/>
      <c r="FB1034">
        <v>0</v>
      </c>
      <c r="FC1034">
        <v>1</v>
      </c>
    </row>
    <row r="1035" spans="1:159" x14ac:dyDescent="0.25">
      <c r="A1035" t="s">
        <v>40</v>
      </c>
      <c r="B1035" t="s">
        <v>10</v>
      </c>
      <c r="C1035" t="s">
        <v>85</v>
      </c>
      <c r="D1035" s="3">
        <v>45567</v>
      </c>
      <c r="F1035" s="25"/>
      <c r="G1035" s="25"/>
      <c r="H1035" s="25"/>
      <c r="FB1035">
        <v>0</v>
      </c>
      <c r="FC1035">
        <v>1</v>
      </c>
    </row>
    <row r="1036" spans="1:159" x14ac:dyDescent="0.25">
      <c r="A1036" t="s">
        <v>40</v>
      </c>
      <c r="B1036" t="s">
        <v>10</v>
      </c>
      <c r="C1036" t="s">
        <v>85</v>
      </c>
      <c r="D1036" s="3">
        <v>45568</v>
      </c>
      <c r="F1036" s="25"/>
      <c r="G1036" s="25"/>
      <c r="H1036" s="25"/>
      <c r="FB1036">
        <v>0</v>
      </c>
      <c r="FC1036">
        <v>1</v>
      </c>
    </row>
    <row r="1037" spans="1:159" x14ac:dyDescent="0.25">
      <c r="A1037" t="s">
        <v>40</v>
      </c>
      <c r="B1037" t="s">
        <v>10</v>
      </c>
      <c r="C1037" t="s">
        <v>85</v>
      </c>
      <c r="D1037" s="3">
        <v>45570</v>
      </c>
      <c r="F1037" s="25"/>
      <c r="G1037" s="25"/>
      <c r="H1037" s="25"/>
      <c r="FB1037">
        <v>0</v>
      </c>
      <c r="FC1037">
        <v>1</v>
      </c>
    </row>
    <row r="1038" spans="1:159" x14ac:dyDescent="0.25">
      <c r="A1038" t="s">
        <v>40</v>
      </c>
      <c r="B1038" t="s">
        <v>10</v>
      </c>
      <c r="C1038" t="s">
        <v>85</v>
      </c>
      <c r="D1038" s="3">
        <v>45571</v>
      </c>
      <c r="F1038" s="25"/>
      <c r="G1038" s="25"/>
      <c r="H1038" s="25"/>
      <c r="FB1038">
        <v>0</v>
      </c>
      <c r="FC1038">
        <v>1</v>
      </c>
    </row>
    <row r="1039" spans="1:159" x14ac:dyDescent="0.25">
      <c r="A1039" t="s">
        <v>40</v>
      </c>
      <c r="B1039" t="s">
        <v>10</v>
      </c>
      <c r="C1039" t="s">
        <v>86</v>
      </c>
      <c r="D1039" s="3">
        <v>45475</v>
      </c>
      <c r="F1039" s="25"/>
      <c r="G1039" s="25"/>
      <c r="H1039" s="25"/>
      <c r="FB1039">
        <v>0</v>
      </c>
      <c r="FC1039">
        <v>1</v>
      </c>
    </row>
    <row r="1040" spans="1:159" x14ac:dyDescent="0.25">
      <c r="A1040" t="s">
        <v>40</v>
      </c>
      <c r="B1040" t="s">
        <v>10</v>
      </c>
      <c r="C1040" t="s">
        <v>86</v>
      </c>
      <c r="D1040" s="3">
        <v>45476</v>
      </c>
      <c r="F1040" s="25"/>
      <c r="G1040" s="25"/>
      <c r="H1040" s="25"/>
      <c r="FB1040">
        <v>0</v>
      </c>
      <c r="FC1040">
        <v>1</v>
      </c>
    </row>
    <row r="1041" spans="1:159" x14ac:dyDescent="0.25">
      <c r="A1041" t="s">
        <v>40</v>
      </c>
      <c r="B1041" t="s">
        <v>10</v>
      </c>
      <c r="C1041" t="s">
        <v>86</v>
      </c>
      <c r="D1041" s="3">
        <v>45478</v>
      </c>
      <c r="F1041" s="25"/>
      <c r="G1041" s="25"/>
      <c r="H1041" s="25"/>
      <c r="FB1041">
        <v>0</v>
      </c>
      <c r="FC1041">
        <v>1</v>
      </c>
    </row>
    <row r="1042" spans="1:159" x14ac:dyDescent="0.25">
      <c r="A1042" t="s">
        <v>40</v>
      </c>
      <c r="B1042" t="s">
        <v>10</v>
      </c>
      <c r="C1042" t="s">
        <v>86</v>
      </c>
      <c r="D1042" s="3">
        <v>45479</v>
      </c>
      <c r="F1042" s="25"/>
      <c r="G1042" s="25"/>
      <c r="H1042" s="25"/>
      <c r="FB1042">
        <v>0</v>
      </c>
      <c r="FC1042">
        <v>1</v>
      </c>
    </row>
    <row r="1043" spans="1:159" x14ac:dyDescent="0.25">
      <c r="A1043" t="s">
        <v>40</v>
      </c>
      <c r="B1043" t="s">
        <v>10</v>
      </c>
      <c r="C1043" t="s">
        <v>86</v>
      </c>
      <c r="D1043" s="3">
        <v>45484</v>
      </c>
      <c r="F1043" s="25"/>
      <c r="G1043" s="25"/>
      <c r="H1043" s="25"/>
      <c r="FB1043">
        <v>0</v>
      </c>
      <c r="FC1043">
        <v>1</v>
      </c>
    </row>
    <row r="1044" spans="1:159" x14ac:dyDescent="0.25">
      <c r="A1044" t="s">
        <v>40</v>
      </c>
      <c r="B1044" t="s">
        <v>10</v>
      </c>
      <c r="C1044" t="s">
        <v>86</v>
      </c>
      <c r="D1044" s="3">
        <v>45485</v>
      </c>
      <c r="F1044" s="25"/>
      <c r="G1044" s="25"/>
      <c r="H1044" s="25"/>
      <c r="FB1044">
        <v>0</v>
      </c>
      <c r="FC1044">
        <v>1</v>
      </c>
    </row>
    <row r="1045" spans="1:159" x14ac:dyDescent="0.25">
      <c r="A1045" t="s">
        <v>40</v>
      </c>
      <c r="B1045" t="s">
        <v>10</v>
      </c>
      <c r="C1045" t="s">
        <v>86</v>
      </c>
      <c r="D1045" s="3">
        <v>45496</v>
      </c>
      <c r="F1045" s="25"/>
      <c r="G1045" s="25"/>
      <c r="H1045" s="25"/>
      <c r="FB1045">
        <v>0</v>
      </c>
      <c r="FC1045">
        <v>1</v>
      </c>
    </row>
    <row r="1046" spans="1:159" x14ac:dyDescent="0.25">
      <c r="A1046" t="s">
        <v>40</v>
      </c>
      <c r="B1046" t="s">
        <v>10</v>
      </c>
      <c r="C1046" t="s">
        <v>86</v>
      </c>
      <c r="D1046" s="3">
        <v>45539</v>
      </c>
      <c r="F1046" s="25"/>
      <c r="G1046" s="25"/>
      <c r="H1046" s="25"/>
      <c r="FB1046">
        <v>0</v>
      </c>
      <c r="FC1046">
        <v>1</v>
      </c>
    </row>
    <row r="1047" spans="1:159" x14ac:dyDescent="0.25">
      <c r="A1047" t="s">
        <v>40</v>
      </c>
      <c r="B1047" t="s">
        <v>10</v>
      </c>
      <c r="C1047" t="s">
        <v>86</v>
      </c>
      <c r="D1047" s="3">
        <v>45540</v>
      </c>
      <c r="F1047" s="25"/>
      <c r="G1047" s="25"/>
      <c r="H1047" s="25"/>
      <c r="FB1047">
        <v>0</v>
      </c>
      <c r="FC1047">
        <v>1</v>
      </c>
    </row>
    <row r="1048" spans="1:159" x14ac:dyDescent="0.25">
      <c r="A1048" t="s">
        <v>40</v>
      </c>
      <c r="B1048" t="s">
        <v>10</v>
      </c>
      <c r="C1048" t="s">
        <v>86</v>
      </c>
      <c r="D1048" s="3">
        <v>45541</v>
      </c>
      <c r="F1048" s="25"/>
      <c r="G1048" s="25"/>
      <c r="H1048" s="25"/>
      <c r="FB1048">
        <v>0</v>
      </c>
      <c r="FC1048">
        <v>1</v>
      </c>
    </row>
    <row r="1049" spans="1:159" x14ac:dyDescent="0.25">
      <c r="A1049" t="s">
        <v>40</v>
      </c>
      <c r="B1049" t="s">
        <v>10</v>
      </c>
      <c r="C1049" t="s">
        <v>86</v>
      </c>
      <c r="D1049" s="3">
        <v>45558</v>
      </c>
      <c r="F1049" s="25"/>
      <c r="G1049" s="25"/>
      <c r="H1049" s="25"/>
      <c r="FB1049">
        <v>0</v>
      </c>
      <c r="FC1049">
        <v>1</v>
      </c>
    </row>
    <row r="1050" spans="1:159" x14ac:dyDescent="0.25">
      <c r="A1050" t="s">
        <v>40</v>
      </c>
      <c r="B1050" t="s">
        <v>10</v>
      </c>
      <c r="C1050" t="s">
        <v>86</v>
      </c>
      <c r="D1050" s="3">
        <v>45559</v>
      </c>
      <c r="F1050" s="25"/>
      <c r="G1050" s="25"/>
      <c r="H1050" s="25"/>
      <c r="FB1050">
        <v>0</v>
      </c>
      <c r="FC1050">
        <v>1</v>
      </c>
    </row>
    <row r="1051" spans="1:159" x14ac:dyDescent="0.25">
      <c r="A1051" t="s">
        <v>40</v>
      </c>
      <c r="B1051" t="s">
        <v>10</v>
      </c>
      <c r="C1051" t="s">
        <v>86</v>
      </c>
      <c r="D1051" s="3">
        <v>45566</v>
      </c>
      <c r="F1051" s="25"/>
      <c r="G1051" s="25"/>
      <c r="H1051" s="25"/>
      <c r="FB1051">
        <v>0</v>
      </c>
      <c r="FC1051">
        <v>1</v>
      </c>
    </row>
    <row r="1052" spans="1:159" x14ac:dyDescent="0.25">
      <c r="A1052" t="s">
        <v>40</v>
      </c>
      <c r="B1052" t="s">
        <v>10</v>
      </c>
      <c r="C1052" t="s">
        <v>86</v>
      </c>
      <c r="D1052" s="3">
        <v>45567</v>
      </c>
      <c r="F1052" s="25"/>
      <c r="G1052" s="25"/>
      <c r="H1052" s="25"/>
      <c r="FB1052">
        <v>0</v>
      </c>
      <c r="FC1052">
        <v>1</v>
      </c>
    </row>
    <row r="1053" spans="1:159" x14ac:dyDescent="0.25">
      <c r="A1053" t="s">
        <v>40</v>
      </c>
      <c r="B1053" t="s">
        <v>10</v>
      </c>
      <c r="C1053" t="s">
        <v>86</v>
      </c>
      <c r="D1053" s="3">
        <v>45568</v>
      </c>
      <c r="F1053" s="25"/>
      <c r="G1053" s="25"/>
      <c r="H1053" s="25"/>
      <c r="EX1053" s="20"/>
      <c r="FB1053">
        <v>0</v>
      </c>
      <c r="FC1053">
        <v>1</v>
      </c>
    </row>
    <row r="1054" spans="1:159" x14ac:dyDescent="0.25">
      <c r="A1054" t="s">
        <v>40</v>
      </c>
      <c r="B1054" t="s">
        <v>10</v>
      </c>
      <c r="C1054" t="s">
        <v>86</v>
      </c>
      <c r="D1054" s="3">
        <v>45570</v>
      </c>
      <c r="F1054" s="25"/>
      <c r="G1054" s="25"/>
      <c r="H1054" s="25"/>
      <c r="FB1054">
        <v>0</v>
      </c>
      <c r="FC1054">
        <v>1</v>
      </c>
    </row>
    <row r="1055" spans="1:159" x14ac:dyDescent="0.25">
      <c r="A1055" t="s">
        <v>40</v>
      </c>
      <c r="B1055" t="s">
        <v>10</v>
      </c>
      <c r="C1055" t="s">
        <v>86</v>
      </c>
      <c r="D1055" s="3">
        <v>45571</v>
      </c>
      <c r="F1055" s="25"/>
      <c r="G1055" s="25"/>
      <c r="H1055" s="25"/>
      <c r="FB1055">
        <v>0</v>
      </c>
      <c r="FC1055">
        <v>1</v>
      </c>
    </row>
    <row r="1056" spans="1:159" x14ac:dyDescent="0.25">
      <c r="A1056" t="s">
        <v>40</v>
      </c>
      <c r="B1056" t="s">
        <v>10</v>
      </c>
      <c r="C1056" t="s">
        <v>76</v>
      </c>
      <c r="D1056" s="3">
        <v>45475</v>
      </c>
      <c r="F1056" s="25"/>
      <c r="G1056" s="25"/>
      <c r="H1056" s="25"/>
      <c r="FB1056">
        <v>0</v>
      </c>
      <c r="FC1056">
        <v>1</v>
      </c>
    </row>
    <row r="1057" spans="1:159" x14ac:dyDescent="0.25">
      <c r="A1057" t="s">
        <v>40</v>
      </c>
      <c r="B1057" t="s">
        <v>10</v>
      </c>
      <c r="C1057" t="s">
        <v>76</v>
      </c>
      <c r="D1057" s="3">
        <v>45476</v>
      </c>
      <c r="F1057" s="25"/>
      <c r="G1057" s="25"/>
      <c r="H1057" s="25"/>
      <c r="FB1057">
        <v>0</v>
      </c>
      <c r="FC1057">
        <v>1</v>
      </c>
    </row>
    <row r="1058" spans="1:159" x14ac:dyDescent="0.25">
      <c r="A1058" t="s">
        <v>40</v>
      </c>
      <c r="B1058" t="s">
        <v>10</v>
      </c>
      <c r="C1058" t="s">
        <v>76</v>
      </c>
      <c r="D1058" s="3">
        <v>45478</v>
      </c>
      <c r="F1058" s="25"/>
      <c r="G1058" s="25"/>
      <c r="H1058" s="25"/>
      <c r="FB1058">
        <v>0</v>
      </c>
      <c r="FC1058">
        <v>1</v>
      </c>
    </row>
    <row r="1059" spans="1:159" x14ac:dyDescent="0.25">
      <c r="A1059" t="s">
        <v>40</v>
      </c>
      <c r="B1059" t="s">
        <v>10</v>
      </c>
      <c r="C1059" t="s">
        <v>76</v>
      </c>
      <c r="D1059" s="3">
        <v>45479</v>
      </c>
      <c r="F1059" s="25"/>
      <c r="G1059" s="25"/>
      <c r="H1059" s="25"/>
      <c r="FB1059">
        <v>0</v>
      </c>
      <c r="FC1059">
        <v>1</v>
      </c>
    </row>
    <row r="1060" spans="1:159" x14ac:dyDescent="0.25">
      <c r="A1060" t="s">
        <v>40</v>
      </c>
      <c r="B1060" t="s">
        <v>10</v>
      </c>
      <c r="C1060" t="s">
        <v>76</v>
      </c>
      <c r="D1060" s="3">
        <v>45484</v>
      </c>
      <c r="F1060" s="25"/>
      <c r="G1060" s="25"/>
      <c r="H1060" s="25"/>
      <c r="FB1060">
        <v>0</v>
      </c>
      <c r="FC1060">
        <v>1</v>
      </c>
    </row>
    <row r="1061" spans="1:159" x14ac:dyDescent="0.25">
      <c r="A1061" t="s">
        <v>40</v>
      </c>
      <c r="B1061" t="s">
        <v>10</v>
      </c>
      <c r="C1061" t="s">
        <v>76</v>
      </c>
      <c r="D1061" s="3">
        <v>45485</v>
      </c>
      <c r="F1061" s="25"/>
      <c r="G1061" s="25"/>
      <c r="H1061" s="25"/>
      <c r="FB1061">
        <v>0</v>
      </c>
      <c r="FC1061">
        <v>1</v>
      </c>
    </row>
    <row r="1062" spans="1:159" x14ac:dyDescent="0.25">
      <c r="A1062" t="s">
        <v>40</v>
      </c>
      <c r="B1062" t="s">
        <v>10</v>
      </c>
      <c r="C1062" t="s">
        <v>76</v>
      </c>
      <c r="D1062" s="3">
        <v>45496</v>
      </c>
      <c r="F1062" s="25"/>
      <c r="G1062" s="25"/>
      <c r="H1062" s="25"/>
      <c r="FB1062">
        <v>0</v>
      </c>
      <c r="FC1062">
        <v>1</v>
      </c>
    </row>
    <row r="1063" spans="1:159" x14ac:dyDescent="0.25">
      <c r="A1063" t="s">
        <v>40</v>
      </c>
      <c r="B1063" t="s">
        <v>10</v>
      </c>
      <c r="C1063" t="s">
        <v>76</v>
      </c>
      <c r="D1063" s="3">
        <v>45539</v>
      </c>
      <c r="F1063" s="25"/>
      <c r="G1063" s="25"/>
      <c r="H1063" s="25"/>
      <c r="FB1063">
        <v>0</v>
      </c>
      <c r="FC1063">
        <v>1</v>
      </c>
    </row>
    <row r="1064" spans="1:159" x14ac:dyDescent="0.25">
      <c r="A1064" t="s">
        <v>40</v>
      </c>
      <c r="B1064" t="s">
        <v>10</v>
      </c>
      <c r="C1064" t="s">
        <v>76</v>
      </c>
      <c r="D1064" s="3">
        <v>45540</v>
      </c>
      <c r="F1064" s="25"/>
      <c r="G1064" s="25"/>
      <c r="H1064" s="25"/>
      <c r="FB1064">
        <v>0</v>
      </c>
      <c r="FC1064">
        <v>1</v>
      </c>
    </row>
    <row r="1065" spans="1:159" x14ac:dyDescent="0.25">
      <c r="A1065" t="s">
        <v>40</v>
      </c>
      <c r="B1065" t="s">
        <v>10</v>
      </c>
      <c r="C1065" t="s">
        <v>76</v>
      </c>
      <c r="D1065" s="3">
        <v>45541</v>
      </c>
      <c r="F1065" s="25"/>
      <c r="G1065" s="25"/>
      <c r="H1065" s="25"/>
      <c r="FB1065">
        <v>0</v>
      </c>
      <c r="FC1065">
        <v>1</v>
      </c>
    </row>
    <row r="1066" spans="1:159" x14ac:dyDescent="0.25">
      <c r="A1066" t="s">
        <v>40</v>
      </c>
      <c r="B1066" t="s">
        <v>10</v>
      </c>
      <c r="C1066" t="s">
        <v>76</v>
      </c>
      <c r="D1066" s="3">
        <v>45558</v>
      </c>
      <c r="F1066" s="25"/>
      <c r="G1066" s="25"/>
      <c r="H1066" s="25"/>
      <c r="CX1066" s="20"/>
      <c r="FB1066">
        <v>0</v>
      </c>
      <c r="FC1066">
        <v>1</v>
      </c>
    </row>
    <row r="1067" spans="1:159" x14ac:dyDescent="0.25">
      <c r="A1067" t="s">
        <v>40</v>
      </c>
      <c r="B1067" t="s">
        <v>10</v>
      </c>
      <c r="C1067" t="s">
        <v>76</v>
      </c>
      <c r="D1067" s="3">
        <v>45559</v>
      </c>
      <c r="F1067" s="25"/>
      <c r="G1067" s="25"/>
      <c r="H1067" s="25"/>
      <c r="CX1067" s="20"/>
      <c r="FB1067">
        <v>0</v>
      </c>
      <c r="FC1067">
        <v>1</v>
      </c>
    </row>
    <row r="1068" spans="1:159" x14ac:dyDescent="0.25">
      <c r="A1068" t="s">
        <v>40</v>
      </c>
      <c r="B1068" t="s">
        <v>10</v>
      </c>
      <c r="C1068" t="s">
        <v>76</v>
      </c>
      <c r="D1068" s="3">
        <v>45566</v>
      </c>
      <c r="F1068" s="25"/>
      <c r="G1068" s="25"/>
      <c r="H1068" s="25"/>
      <c r="FB1068">
        <v>0</v>
      </c>
      <c r="FC1068">
        <v>1</v>
      </c>
    </row>
    <row r="1069" spans="1:159" x14ac:dyDescent="0.25">
      <c r="A1069" t="s">
        <v>40</v>
      </c>
      <c r="B1069" t="s">
        <v>10</v>
      </c>
      <c r="C1069" t="s">
        <v>76</v>
      </c>
      <c r="D1069" s="3">
        <v>45567</v>
      </c>
      <c r="F1069" s="25"/>
      <c r="G1069" s="25"/>
      <c r="H1069" s="25"/>
      <c r="FB1069">
        <v>0</v>
      </c>
      <c r="FC1069">
        <v>1</v>
      </c>
    </row>
    <row r="1070" spans="1:159" x14ac:dyDescent="0.25">
      <c r="A1070" t="s">
        <v>40</v>
      </c>
      <c r="B1070" t="s">
        <v>10</v>
      </c>
      <c r="C1070" t="s">
        <v>76</v>
      </c>
      <c r="D1070" s="3">
        <v>45568</v>
      </c>
      <c r="F1070" s="25"/>
      <c r="G1070" s="25"/>
      <c r="H1070" s="25"/>
      <c r="FB1070">
        <v>0</v>
      </c>
      <c r="FC1070">
        <v>1</v>
      </c>
    </row>
    <row r="1071" spans="1:159" x14ac:dyDescent="0.25">
      <c r="A1071" t="s">
        <v>40</v>
      </c>
      <c r="B1071" t="s">
        <v>10</v>
      </c>
      <c r="C1071" t="s">
        <v>76</v>
      </c>
      <c r="D1071" s="3">
        <v>45570</v>
      </c>
      <c r="F1071" s="25"/>
      <c r="G1071" s="25"/>
      <c r="H1071" s="25"/>
      <c r="FB1071">
        <v>0</v>
      </c>
      <c r="FC1071">
        <v>1</v>
      </c>
    </row>
    <row r="1072" spans="1:159" x14ac:dyDescent="0.25">
      <c r="A1072" t="s">
        <v>40</v>
      </c>
      <c r="B1072" t="s">
        <v>10</v>
      </c>
      <c r="C1072" t="s">
        <v>76</v>
      </c>
      <c r="D1072" s="3">
        <v>45571</v>
      </c>
      <c r="F1072" s="25"/>
      <c r="G1072" s="25"/>
      <c r="H1072" s="25"/>
      <c r="FB1072">
        <v>0</v>
      </c>
      <c r="FC1072">
        <v>1</v>
      </c>
    </row>
    <row r="1073" spans="1:159" x14ac:dyDescent="0.25">
      <c r="A1073" t="s">
        <v>40</v>
      </c>
      <c r="B1073" t="s">
        <v>10</v>
      </c>
      <c r="C1073" t="s">
        <v>75</v>
      </c>
      <c r="D1073" s="3">
        <v>45475</v>
      </c>
      <c r="F1073" s="25"/>
      <c r="G1073" s="25"/>
      <c r="H1073" s="25"/>
      <c r="FB1073">
        <v>0</v>
      </c>
      <c r="FC1073">
        <v>1</v>
      </c>
    </row>
    <row r="1074" spans="1:159" x14ac:dyDescent="0.25">
      <c r="A1074" t="s">
        <v>40</v>
      </c>
      <c r="B1074" t="s">
        <v>10</v>
      </c>
      <c r="C1074" t="s">
        <v>75</v>
      </c>
      <c r="D1074" s="3">
        <v>45476</v>
      </c>
      <c r="F1074" s="25"/>
      <c r="G1074" s="25"/>
      <c r="H1074" s="25"/>
      <c r="FB1074">
        <v>0</v>
      </c>
      <c r="FC1074">
        <v>1</v>
      </c>
    </row>
    <row r="1075" spans="1:159" x14ac:dyDescent="0.25">
      <c r="A1075" t="s">
        <v>40</v>
      </c>
      <c r="B1075" t="s">
        <v>10</v>
      </c>
      <c r="C1075" t="s">
        <v>75</v>
      </c>
      <c r="D1075" s="3">
        <v>45478</v>
      </c>
      <c r="F1075" s="25"/>
      <c r="G1075" s="25"/>
      <c r="H1075" s="25"/>
      <c r="FB1075">
        <v>0</v>
      </c>
      <c r="FC1075">
        <v>1</v>
      </c>
    </row>
    <row r="1076" spans="1:159" x14ac:dyDescent="0.25">
      <c r="A1076" t="s">
        <v>40</v>
      </c>
      <c r="B1076" t="s">
        <v>10</v>
      </c>
      <c r="C1076" t="s">
        <v>75</v>
      </c>
      <c r="D1076" s="3">
        <v>45479</v>
      </c>
      <c r="F1076" s="25"/>
      <c r="G1076" s="25"/>
      <c r="H1076" s="25"/>
      <c r="FB1076">
        <v>0</v>
      </c>
      <c r="FC1076">
        <v>1</v>
      </c>
    </row>
    <row r="1077" spans="1:159" x14ac:dyDescent="0.25">
      <c r="A1077" t="s">
        <v>40</v>
      </c>
      <c r="B1077" t="s">
        <v>10</v>
      </c>
      <c r="C1077" t="s">
        <v>75</v>
      </c>
      <c r="D1077" s="3">
        <v>45484</v>
      </c>
      <c r="F1077" s="25"/>
      <c r="G1077" s="25"/>
      <c r="H1077" s="25"/>
      <c r="FB1077">
        <v>0</v>
      </c>
      <c r="FC1077">
        <v>1</v>
      </c>
    </row>
    <row r="1078" spans="1:159" x14ac:dyDescent="0.25">
      <c r="A1078" t="s">
        <v>40</v>
      </c>
      <c r="B1078" t="s">
        <v>10</v>
      </c>
      <c r="C1078" t="s">
        <v>75</v>
      </c>
      <c r="D1078" s="3">
        <v>45485</v>
      </c>
      <c r="F1078" s="25"/>
      <c r="G1078" s="25"/>
      <c r="H1078" s="25"/>
      <c r="FB1078">
        <v>0</v>
      </c>
      <c r="FC1078">
        <v>1</v>
      </c>
    </row>
    <row r="1079" spans="1:159" x14ac:dyDescent="0.25">
      <c r="A1079" t="s">
        <v>40</v>
      </c>
      <c r="B1079" t="s">
        <v>10</v>
      </c>
      <c r="C1079" t="s">
        <v>75</v>
      </c>
      <c r="D1079" s="3">
        <v>45496</v>
      </c>
      <c r="F1079" s="25"/>
      <c r="G1079" s="25"/>
      <c r="H1079" s="25"/>
      <c r="FB1079">
        <v>0</v>
      </c>
      <c r="FC1079">
        <v>1</v>
      </c>
    </row>
    <row r="1080" spans="1:159" x14ac:dyDescent="0.25">
      <c r="A1080" t="s">
        <v>40</v>
      </c>
      <c r="B1080" t="s">
        <v>10</v>
      </c>
      <c r="C1080" t="s">
        <v>75</v>
      </c>
      <c r="D1080" s="3">
        <v>45539</v>
      </c>
      <c r="F1080" s="25"/>
      <c r="G1080" s="25"/>
      <c r="H1080" s="25"/>
      <c r="FB1080">
        <v>0</v>
      </c>
      <c r="FC1080">
        <v>1</v>
      </c>
    </row>
    <row r="1081" spans="1:159" x14ac:dyDescent="0.25">
      <c r="A1081" t="s">
        <v>40</v>
      </c>
      <c r="B1081" t="s">
        <v>10</v>
      </c>
      <c r="C1081" t="s">
        <v>75</v>
      </c>
      <c r="D1081" s="3">
        <v>45540</v>
      </c>
      <c r="F1081" s="25"/>
      <c r="G1081" s="25"/>
      <c r="H1081" s="25"/>
      <c r="FB1081">
        <v>0</v>
      </c>
      <c r="FC1081">
        <v>1</v>
      </c>
    </row>
    <row r="1082" spans="1:159" x14ac:dyDescent="0.25">
      <c r="A1082" t="s">
        <v>40</v>
      </c>
      <c r="B1082" t="s">
        <v>10</v>
      </c>
      <c r="C1082" t="s">
        <v>75</v>
      </c>
      <c r="D1082" s="3">
        <v>45541</v>
      </c>
      <c r="F1082" s="25"/>
      <c r="G1082" s="25"/>
      <c r="H1082" s="25"/>
      <c r="FB1082">
        <v>0</v>
      </c>
      <c r="FC1082">
        <v>1</v>
      </c>
    </row>
    <row r="1083" spans="1:159" x14ac:dyDescent="0.25">
      <c r="A1083" t="s">
        <v>40</v>
      </c>
      <c r="B1083" t="s">
        <v>10</v>
      </c>
      <c r="C1083" t="s">
        <v>75</v>
      </c>
      <c r="D1083" s="3">
        <v>45558</v>
      </c>
      <c r="F1083" s="25"/>
      <c r="G1083" s="25"/>
      <c r="H1083" s="25"/>
      <c r="FB1083">
        <v>0</v>
      </c>
      <c r="FC1083">
        <v>1</v>
      </c>
    </row>
    <row r="1084" spans="1:159" x14ac:dyDescent="0.25">
      <c r="A1084" t="s">
        <v>40</v>
      </c>
      <c r="B1084" t="s">
        <v>10</v>
      </c>
      <c r="C1084" t="s">
        <v>75</v>
      </c>
      <c r="D1084" s="3">
        <v>45559</v>
      </c>
      <c r="F1084" s="25"/>
      <c r="G1084" s="25"/>
      <c r="H1084" s="25"/>
      <c r="FB1084">
        <v>0</v>
      </c>
      <c r="FC1084">
        <v>1</v>
      </c>
    </row>
    <row r="1085" spans="1:159" x14ac:dyDescent="0.25">
      <c r="A1085" t="s">
        <v>40</v>
      </c>
      <c r="B1085" t="s">
        <v>10</v>
      </c>
      <c r="C1085" t="s">
        <v>75</v>
      </c>
      <c r="D1085" s="3">
        <v>45566</v>
      </c>
      <c r="F1085" s="25"/>
      <c r="G1085" s="25"/>
      <c r="H1085" s="25"/>
      <c r="FB1085">
        <v>0</v>
      </c>
      <c r="FC1085">
        <v>1</v>
      </c>
    </row>
    <row r="1086" spans="1:159" x14ac:dyDescent="0.25">
      <c r="A1086" t="s">
        <v>40</v>
      </c>
      <c r="B1086" t="s">
        <v>10</v>
      </c>
      <c r="C1086" t="s">
        <v>75</v>
      </c>
      <c r="D1086" s="3">
        <v>45567</v>
      </c>
      <c r="F1086" s="25"/>
      <c r="G1086" s="25"/>
      <c r="H1086" s="25"/>
      <c r="FB1086">
        <v>0</v>
      </c>
      <c r="FC1086">
        <v>1</v>
      </c>
    </row>
    <row r="1087" spans="1:159" x14ac:dyDescent="0.25">
      <c r="A1087" t="s">
        <v>40</v>
      </c>
      <c r="B1087" t="s">
        <v>10</v>
      </c>
      <c r="C1087" t="s">
        <v>75</v>
      </c>
      <c r="D1087" s="3">
        <v>45568</v>
      </c>
      <c r="F1087" s="25"/>
      <c r="G1087" s="25"/>
      <c r="H1087" s="25"/>
      <c r="FB1087">
        <v>0</v>
      </c>
      <c r="FC1087">
        <v>1</v>
      </c>
    </row>
    <row r="1088" spans="1:159" x14ac:dyDescent="0.25">
      <c r="A1088" t="s">
        <v>40</v>
      </c>
      <c r="B1088" t="s">
        <v>10</v>
      </c>
      <c r="C1088" t="s">
        <v>75</v>
      </c>
      <c r="D1088" s="3">
        <v>45570</v>
      </c>
      <c r="F1088" s="25"/>
      <c r="G1088" s="25"/>
      <c r="H1088" s="25"/>
      <c r="FB1088">
        <v>0</v>
      </c>
      <c r="FC1088">
        <v>1</v>
      </c>
    </row>
    <row r="1089" spans="1:159" x14ac:dyDescent="0.25">
      <c r="A1089" t="s">
        <v>40</v>
      </c>
      <c r="B1089" t="s">
        <v>10</v>
      </c>
      <c r="C1089" t="s">
        <v>75</v>
      </c>
      <c r="D1089" s="3">
        <v>45571</v>
      </c>
      <c r="F1089" s="25"/>
      <c r="G1089" s="25"/>
      <c r="H1089" s="25"/>
      <c r="FB1089">
        <v>0</v>
      </c>
      <c r="FC1089">
        <v>1</v>
      </c>
    </row>
    <row r="1090" spans="1:159" x14ac:dyDescent="0.25">
      <c r="A1090" t="s">
        <v>40</v>
      </c>
      <c r="B1090" t="s">
        <v>10</v>
      </c>
      <c r="C1090" t="s">
        <v>77</v>
      </c>
      <c r="D1090" s="3">
        <v>45475</v>
      </c>
      <c r="F1090" s="25"/>
      <c r="G1090" s="25"/>
      <c r="H1090" s="25"/>
      <c r="FB1090">
        <v>0</v>
      </c>
      <c r="FC1090">
        <v>1</v>
      </c>
    </row>
    <row r="1091" spans="1:159" x14ac:dyDescent="0.25">
      <c r="A1091" t="s">
        <v>40</v>
      </c>
      <c r="B1091" t="s">
        <v>10</v>
      </c>
      <c r="C1091" t="s">
        <v>77</v>
      </c>
      <c r="D1091" s="3">
        <v>45476</v>
      </c>
      <c r="F1091" s="25"/>
      <c r="G1091" s="25"/>
      <c r="H1091" s="25"/>
      <c r="FB1091">
        <v>0</v>
      </c>
      <c r="FC1091">
        <v>1</v>
      </c>
    </row>
    <row r="1092" spans="1:159" x14ac:dyDescent="0.25">
      <c r="A1092" t="s">
        <v>40</v>
      </c>
      <c r="B1092" t="s">
        <v>10</v>
      </c>
      <c r="C1092" t="s">
        <v>77</v>
      </c>
      <c r="D1092" s="3">
        <v>45478</v>
      </c>
      <c r="F1092" s="25"/>
      <c r="G1092" s="25"/>
      <c r="H1092" s="25"/>
      <c r="FB1092">
        <v>0</v>
      </c>
      <c r="FC1092">
        <v>1</v>
      </c>
    </row>
    <row r="1093" spans="1:159" x14ac:dyDescent="0.25">
      <c r="A1093" t="s">
        <v>40</v>
      </c>
      <c r="B1093" t="s">
        <v>10</v>
      </c>
      <c r="C1093" t="s">
        <v>77</v>
      </c>
      <c r="D1093" s="3">
        <v>45479</v>
      </c>
      <c r="F1093" s="25"/>
      <c r="G1093" s="25"/>
      <c r="H1093" s="25"/>
      <c r="FB1093">
        <v>0</v>
      </c>
      <c r="FC1093">
        <v>1</v>
      </c>
    </row>
    <row r="1094" spans="1:159" x14ac:dyDescent="0.25">
      <c r="A1094" t="s">
        <v>40</v>
      </c>
      <c r="B1094" t="s">
        <v>10</v>
      </c>
      <c r="C1094" t="s">
        <v>77</v>
      </c>
      <c r="D1094" s="3">
        <v>45484</v>
      </c>
      <c r="F1094" s="25"/>
      <c r="G1094" s="25"/>
      <c r="H1094" s="25"/>
      <c r="FB1094">
        <v>0</v>
      </c>
      <c r="FC1094">
        <v>1</v>
      </c>
    </row>
    <row r="1095" spans="1:159" x14ac:dyDescent="0.25">
      <c r="A1095" t="s">
        <v>40</v>
      </c>
      <c r="B1095" t="s">
        <v>10</v>
      </c>
      <c r="C1095" t="s">
        <v>77</v>
      </c>
      <c r="D1095" s="3">
        <v>45485</v>
      </c>
      <c r="F1095" s="25"/>
      <c r="G1095" s="25"/>
      <c r="H1095" s="25"/>
      <c r="FB1095">
        <v>0</v>
      </c>
      <c r="FC1095">
        <v>1</v>
      </c>
    </row>
    <row r="1096" spans="1:159" x14ac:dyDescent="0.25">
      <c r="A1096" t="s">
        <v>40</v>
      </c>
      <c r="B1096" t="s">
        <v>10</v>
      </c>
      <c r="C1096" t="s">
        <v>77</v>
      </c>
      <c r="D1096" s="3">
        <v>45496</v>
      </c>
      <c r="F1096" s="25"/>
      <c r="G1096" s="25"/>
      <c r="H1096" s="25"/>
      <c r="FB1096">
        <v>0</v>
      </c>
      <c r="FC1096">
        <v>1</v>
      </c>
    </row>
    <row r="1097" spans="1:159" x14ac:dyDescent="0.25">
      <c r="A1097" t="s">
        <v>40</v>
      </c>
      <c r="B1097" t="s">
        <v>10</v>
      </c>
      <c r="C1097" t="s">
        <v>77</v>
      </c>
      <c r="D1097" s="3">
        <v>45539</v>
      </c>
      <c r="F1097" s="25"/>
      <c r="G1097" s="25"/>
      <c r="H1097" s="25"/>
      <c r="FB1097">
        <v>0</v>
      </c>
      <c r="FC1097">
        <v>1</v>
      </c>
    </row>
    <row r="1098" spans="1:159" x14ac:dyDescent="0.25">
      <c r="A1098" t="s">
        <v>40</v>
      </c>
      <c r="B1098" t="s">
        <v>10</v>
      </c>
      <c r="C1098" t="s">
        <v>77</v>
      </c>
      <c r="D1098" s="3">
        <v>45540</v>
      </c>
      <c r="F1098" s="25"/>
      <c r="G1098" s="25"/>
      <c r="H1098" s="25"/>
      <c r="FB1098">
        <v>0</v>
      </c>
      <c r="FC1098">
        <v>1</v>
      </c>
    </row>
    <row r="1099" spans="1:159" x14ac:dyDescent="0.25">
      <c r="A1099" t="s">
        <v>40</v>
      </c>
      <c r="B1099" t="s">
        <v>10</v>
      </c>
      <c r="C1099" t="s">
        <v>77</v>
      </c>
      <c r="D1099" s="3">
        <v>45541</v>
      </c>
      <c r="F1099" s="25"/>
      <c r="G1099" s="25"/>
      <c r="H1099" s="25"/>
      <c r="FB1099">
        <v>0</v>
      </c>
      <c r="FC1099">
        <v>1</v>
      </c>
    </row>
    <row r="1100" spans="1:159" x14ac:dyDescent="0.25">
      <c r="A1100" t="s">
        <v>40</v>
      </c>
      <c r="B1100" t="s">
        <v>10</v>
      </c>
      <c r="C1100" t="s">
        <v>77</v>
      </c>
      <c r="D1100" s="3">
        <v>45558</v>
      </c>
      <c r="F1100" s="25"/>
      <c r="G1100" s="25"/>
      <c r="H1100" s="25"/>
      <c r="FB1100">
        <v>0</v>
      </c>
      <c r="FC1100">
        <v>1</v>
      </c>
    </row>
    <row r="1101" spans="1:159" x14ac:dyDescent="0.25">
      <c r="A1101" t="s">
        <v>40</v>
      </c>
      <c r="B1101" t="s">
        <v>10</v>
      </c>
      <c r="C1101" t="s">
        <v>77</v>
      </c>
      <c r="D1101" s="3">
        <v>45559</v>
      </c>
      <c r="F1101" s="25"/>
      <c r="G1101" s="25"/>
      <c r="H1101" s="25"/>
      <c r="FB1101">
        <v>0</v>
      </c>
      <c r="FC1101">
        <v>1</v>
      </c>
    </row>
    <row r="1102" spans="1:159" x14ac:dyDescent="0.25">
      <c r="A1102" t="s">
        <v>40</v>
      </c>
      <c r="B1102" t="s">
        <v>10</v>
      </c>
      <c r="C1102" t="s">
        <v>77</v>
      </c>
      <c r="D1102" s="3">
        <v>45566</v>
      </c>
      <c r="F1102" s="25"/>
      <c r="G1102" s="25"/>
      <c r="H1102" s="25"/>
      <c r="FB1102">
        <v>0</v>
      </c>
      <c r="FC1102">
        <v>1</v>
      </c>
    </row>
    <row r="1103" spans="1:159" x14ac:dyDescent="0.25">
      <c r="A1103" t="s">
        <v>40</v>
      </c>
      <c r="B1103" t="s">
        <v>10</v>
      </c>
      <c r="C1103" t="s">
        <v>77</v>
      </c>
      <c r="D1103" s="3">
        <v>45567</v>
      </c>
      <c r="F1103" s="25"/>
      <c r="G1103" s="25"/>
      <c r="H1103" s="25"/>
      <c r="FB1103">
        <v>0</v>
      </c>
      <c r="FC1103">
        <v>1</v>
      </c>
    </row>
    <row r="1104" spans="1:159" x14ac:dyDescent="0.25">
      <c r="A1104" t="s">
        <v>40</v>
      </c>
      <c r="B1104" t="s">
        <v>10</v>
      </c>
      <c r="C1104" t="s">
        <v>77</v>
      </c>
      <c r="D1104" s="3">
        <v>45568</v>
      </c>
      <c r="F1104" s="25"/>
      <c r="G1104" s="25"/>
      <c r="H1104" s="25"/>
      <c r="FB1104">
        <v>0</v>
      </c>
      <c r="FC1104">
        <v>1</v>
      </c>
    </row>
    <row r="1105" spans="1:159" x14ac:dyDescent="0.25">
      <c r="A1105" t="s">
        <v>40</v>
      </c>
      <c r="B1105" t="s">
        <v>10</v>
      </c>
      <c r="C1105" t="s">
        <v>77</v>
      </c>
      <c r="D1105" s="3">
        <v>45570</v>
      </c>
      <c r="F1105" s="25"/>
      <c r="G1105" s="25"/>
      <c r="H1105" s="25"/>
      <c r="FB1105">
        <v>0</v>
      </c>
      <c r="FC1105">
        <v>1</v>
      </c>
    </row>
    <row r="1106" spans="1:159" x14ac:dyDescent="0.25">
      <c r="A1106" t="s">
        <v>40</v>
      </c>
      <c r="B1106" t="s">
        <v>10</v>
      </c>
      <c r="C1106" t="s">
        <v>77</v>
      </c>
      <c r="D1106" s="3">
        <v>45571</v>
      </c>
      <c r="F1106" s="25"/>
      <c r="G1106" s="25"/>
      <c r="H1106" s="25"/>
      <c r="FB1106">
        <v>0</v>
      </c>
      <c r="FC1106">
        <v>1</v>
      </c>
    </row>
    <row r="1107" spans="1:159" x14ac:dyDescent="0.25">
      <c r="A1107" t="s">
        <v>40</v>
      </c>
      <c r="B1107" t="s">
        <v>10</v>
      </c>
      <c r="C1107" t="s">
        <v>84</v>
      </c>
      <c r="D1107" s="3">
        <v>45475</v>
      </c>
      <c r="F1107" s="25"/>
      <c r="G1107" s="25"/>
      <c r="H1107" s="25"/>
      <c r="FB1107">
        <v>0</v>
      </c>
      <c r="FC1107">
        <v>1</v>
      </c>
    </row>
    <row r="1108" spans="1:159" x14ac:dyDescent="0.25">
      <c r="A1108" t="s">
        <v>40</v>
      </c>
      <c r="B1108" t="s">
        <v>10</v>
      </c>
      <c r="C1108" t="s">
        <v>84</v>
      </c>
      <c r="D1108" s="3">
        <v>45476</v>
      </c>
      <c r="F1108" s="25"/>
      <c r="G1108" s="25"/>
      <c r="H1108" s="25"/>
      <c r="FB1108">
        <v>0</v>
      </c>
      <c r="FC1108">
        <v>1</v>
      </c>
    </row>
    <row r="1109" spans="1:159" x14ac:dyDescent="0.25">
      <c r="A1109" t="s">
        <v>40</v>
      </c>
      <c r="B1109" t="s">
        <v>10</v>
      </c>
      <c r="C1109" t="s">
        <v>84</v>
      </c>
      <c r="D1109" s="3">
        <v>45478</v>
      </c>
      <c r="F1109" s="25"/>
      <c r="G1109" s="25"/>
      <c r="H1109" s="25"/>
      <c r="FB1109">
        <v>0</v>
      </c>
      <c r="FC1109">
        <v>1</v>
      </c>
    </row>
    <row r="1110" spans="1:159" x14ac:dyDescent="0.25">
      <c r="A1110" t="s">
        <v>40</v>
      </c>
      <c r="B1110" t="s">
        <v>10</v>
      </c>
      <c r="C1110" t="s">
        <v>84</v>
      </c>
      <c r="D1110" s="3">
        <v>45479</v>
      </c>
      <c r="F1110" s="25"/>
      <c r="G1110" s="25"/>
      <c r="H1110" s="25"/>
      <c r="FB1110">
        <v>0</v>
      </c>
      <c r="FC1110">
        <v>1</v>
      </c>
    </row>
    <row r="1111" spans="1:159" x14ac:dyDescent="0.25">
      <c r="A1111" t="s">
        <v>40</v>
      </c>
      <c r="B1111" t="s">
        <v>10</v>
      </c>
      <c r="C1111" t="s">
        <v>84</v>
      </c>
      <c r="D1111" s="3">
        <v>45484</v>
      </c>
      <c r="F1111" s="25"/>
      <c r="G1111" s="25"/>
      <c r="H1111" s="25"/>
      <c r="FB1111">
        <v>0</v>
      </c>
      <c r="FC1111">
        <v>1</v>
      </c>
    </row>
    <row r="1112" spans="1:159" x14ac:dyDescent="0.25">
      <c r="A1112" t="s">
        <v>40</v>
      </c>
      <c r="B1112" t="s">
        <v>10</v>
      </c>
      <c r="C1112" t="s">
        <v>84</v>
      </c>
      <c r="D1112" s="3">
        <v>45485</v>
      </c>
      <c r="F1112" s="25"/>
      <c r="G1112" s="25"/>
      <c r="H1112" s="25"/>
      <c r="FB1112">
        <v>0</v>
      </c>
      <c r="FC1112">
        <v>1</v>
      </c>
    </row>
    <row r="1113" spans="1:159" x14ac:dyDescent="0.25">
      <c r="A1113" t="s">
        <v>40</v>
      </c>
      <c r="B1113" t="s">
        <v>10</v>
      </c>
      <c r="C1113" t="s">
        <v>84</v>
      </c>
      <c r="D1113" s="3">
        <v>45496</v>
      </c>
      <c r="F1113" s="25"/>
      <c r="G1113" s="25"/>
      <c r="H1113" s="25"/>
      <c r="FB1113">
        <v>0</v>
      </c>
      <c r="FC1113">
        <v>1</v>
      </c>
    </row>
    <row r="1114" spans="1:159" x14ac:dyDescent="0.25">
      <c r="A1114" t="s">
        <v>40</v>
      </c>
      <c r="B1114" t="s">
        <v>10</v>
      </c>
      <c r="C1114" t="s">
        <v>84</v>
      </c>
      <c r="D1114" s="3">
        <v>45539</v>
      </c>
      <c r="F1114" s="25"/>
      <c r="G1114" s="25"/>
      <c r="H1114" s="25"/>
      <c r="FB1114">
        <v>0</v>
      </c>
      <c r="FC1114">
        <v>1</v>
      </c>
    </row>
    <row r="1115" spans="1:159" x14ac:dyDescent="0.25">
      <c r="A1115" t="s">
        <v>40</v>
      </c>
      <c r="B1115" t="s">
        <v>10</v>
      </c>
      <c r="C1115" t="s">
        <v>84</v>
      </c>
      <c r="D1115" s="3">
        <v>45540</v>
      </c>
      <c r="F1115" s="25"/>
      <c r="G1115" s="25"/>
      <c r="H1115" s="25"/>
      <c r="FB1115">
        <v>0</v>
      </c>
      <c r="FC1115">
        <v>1</v>
      </c>
    </row>
    <row r="1116" spans="1:159" x14ac:dyDescent="0.25">
      <c r="A1116" t="s">
        <v>40</v>
      </c>
      <c r="B1116" t="s">
        <v>10</v>
      </c>
      <c r="C1116" t="s">
        <v>84</v>
      </c>
      <c r="D1116" s="3">
        <v>45541</v>
      </c>
      <c r="F1116" s="25"/>
      <c r="G1116" s="25"/>
      <c r="H1116" s="25"/>
      <c r="FB1116">
        <v>0</v>
      </c>
      <c r="FC1116">
        <v>1</v>
      </c>
    </row>
    <row r="1117" spans="1:159" x14ac:dyDescent="0.25">
      <c r="A1117" t="s">
        <v>40</v>
      </c>
      <c r="B1117" t="s">
        <v>10</v>
      </c>
      <c r="C1117" t="s">
        <v>84</v>
      </c>
      <c r="D1117" s="3">
        <v>45558</v>
      </c>
      <c r="F1117" s="25"/>
      <c r="G1117" s="25"/>
      <c r="H1117" s="25"/>
      <c r="FB1117">
        <v>0</v>
      </c>
      <c r="FC1117">
        <v>1</v>
      </c>
    </row>
    <row r="1118" spans="1:159" x14ac:dyDescent="0.25">
      <c r="A1118" t="s">
        <v>40</v>
      </c>
      <c r="B1118" t="s">
        <v>10</v>
      </c>
      <c r="C1118" t="s">
        <v>84</v>
      </c>
      <c r="D1118" s="3">
        <v>45559</v>
      </c>
      <c r="F1118" s="25"/>
      <c r="G1118" s="25"/>
      <c r="H1118" s="25"/>
      <c r="FB1118">
        <v>0</v>
      </c>
      <c r="FC1118">
        <v>1</v>
      </c>
    </row>
    <row r="1119" spans="1:159" x14ac:dyDescent="0.25">
      <c r="A1119" t="s">
        <v>40</v>
      </c>
      <c r="B1119" t="s">
        <v>10</v>
      </c>
      <c r="C1119" t="s">
        <v>84</v>
      </c>
      <c r="D1119" s="3">
        <v>45566</v>
      </c>
      <c r="F1119" s="25"/>
      <c r="G1119" s="25"/>
      <c r="H1119" s="25"/>
      <c r="FB1119">
        <v>0</v>
      </c>
      <c r="FC1119">
        <v>1</v>
      </c>
    </row>
    <row r="1120" spans="1:159" x14ac:dyDescent="0.25">
      <c r="A1120" t="s">
        <v>40</v>
      </c>
      <c r="B1120" t="s">
        <v>10</v>
      </c>
      <c r="C1120" t="s">
        <v>84</v>
      </c>
      <c r="D1120" s="3">
        <v>45567</v>
      </c>
      <c r="F1120" s="25"/>
      <c r="G1120" s="25"/>
      <c r="H1120" s="25"/>
      <c r="FB1120">
        <v>0</v>
      </c>
      <c r="FC1120">
        <v>1</v>
      </c>
    </row>
    <row r="1121" spans="1:159" x14ac:dyDescent="0.25">
      <c r="A1121" t="s">
        <v>40</v>
      </c>
      <c r="B1121" t="s">
        <v>10</v>
      </c>
      <c r="C1121" t="s">
        <v>84</v>
      </c>
      <c r="D1121" s="3">
        <v>45568</v>
      </c>
      <c r="F1121" s="25"/>
      <c r="G1121" s="25"/>
      <c r="H1121" s="25"/>
      <c r="FB1121">
        <v>0</v>
      </c>
      <c r="FC1121">
        <v>1</v>
      </c>
    </row>
    <row r="1122" spans="1:159" x14ac:dyDescent="0.25">
      <c r="A1122" t="s">
        <v>40</v>
      </c>
      <c r="B1122" t="s">
        <v>10</v>
      </c>
      <c r="C1122" t="s">
        <v>84</v>
      </c>
      <c r="D1122" s="3">
        <v>45570</v>
      </c>
      <c r="F1122" s="25"/>
      <c r="G1122" s="25"/>
      <c r="H1122" s="25"/>
      <c r="FB1122">
        <v>0</v>
      </c>
      <c r="FC1122">
        <v>1</v>
      </c>
    </row>
    <row r="1123" spans="1:159" x14ac:dyDescent="0.25">
      <c r="A1123" t="s">
        <v>40</v>
      </c>
      <c r="B1123" t="s">
        <v>10</v>
      </c>
      <c r="C1123" t="s">
        <v>84</v>
      </c>
      <c r="D1123" s="3">
        <v>45571</v>
      </c>
      <c r="F1123" s="25"/>
      <c r="G1123" s="25"/>
      <c r="H1123" s="25"/>
      <c r="FB1123">
        <v>0</v>
      </c>
      <c r="FC1123">
        <v>1</v>
      </c>
    </row>
    <row r="1124" spans="1:159" x14ac:dyDescent="0.25">
      <c r="A1124" t="s">
        <v>40</v>
      </c>
      <c r="B1124" t="s">
        <v>10</v>
      </c>
      <c r="C1124" t="s">
        <v>72</v>
      </c>
      <c r="D1124" s="3">
        <v>45475</v>
      </c>
      <c r="F1124" s="25"/>
      <c r="G1124" s="25"/>
      <c r="H1124" s="25"/>
      <c r="FB1124">
        <v>0</v>
      </c>
      <c r="FC1124">
        <v>1</v>
      </c>
    </row>
    <row r="1125" spans="1:159" x14ac:dyDescent="0.25">
      <c r="A1125" t="s">
        <v>40</v>
      </c>
      <c r="B1125" t="s">
        <v>10</v>
      </c>
      <c r="C1125" t="s">
        <v>72</v>
      </c>
      <c r="D1125" s="3">
        <v>45476</v>
      </c>
      <c r="F1125" s="25"/>
      <c r="G1125" s="25"/>
      <c r="H1125" s="25"/>
      <c r="FB1125">
        <v>0</v>
      </c>
      <c r="FC1125">
        <v>1</v>
      </c>
    </row>
    <row r="1126" spans="1:159" x14ac:dyDescent="0.25">
      <c r="A1126" t="s">
        <v>40</v>
      </c>
      <c r="B1126" t="s">
        <v>10</v>
      </c>
      <c r="C1126" t="s">
        <v>72</v>
      </c>
      <c r="D1126" s="3">
        <v>45478</v>
      </c>
      <c r="F1126" s="25"/>
      <c r="G1126" s="25"/>
      <c r="H1126" s="25"/>
      <c r="DG1126" s="20"/>
      <c r="FB1126">
        <v>0</v>
      </c>
      <c r="FC1126">
        <v>1</v>
      </c>
    </row>
    <row r="1127" spans="1:159" x14ac:dyDescent="0.25">
      <c r="A1127" t="s">
        <v>40</v>
      </c>
      <c r="B1127" t="s">
        <v>10</v>
      </c>
      <c r="C1127" t="s">
        <v>72</v>
      </c>
      <c r="D1127" s="3">
        <v>45479</v>
      </c>
      <c r="F1127" s="25"/>
      <c r="G1127" s="25"/>
      <c r="H1127" s="25"/>
      <c r="FB1127">
        <v>0</v>
      </c>
      <c r="FC1127">
        <v>1</v>
      </c>
    </row>
    <row r="1128" spans="1:159" x14ac:dyDescent="0.25">
      <c r="A1128" t="s">
        <v>40</v>
      </c>
      <c r="B1128" t="s">
        <v>10</v>
      </c>
      <c r="C1128" t="s">
        <v>72</v>
      </c>
      <c r="D1128" s="3">
        <v>45484</v>
      </c>
      <c r="F1128" s="25"/>
      <c r="G1128" s="25"/>
      <c r="H1128" s="25"/>
      <c r="FB1128">
        <v>0</v>
      </c>
      <c r="FC1128">
        <v>1</v>
      </c>
    </row>
    <row r="1129" spans="1:159" x14ac:dyDescent="0.25">
      <c r="A1129" t="s">
        <v>40</v>
      </c>
      <c r="B1129" t="s">
        <v>10</v>
      </c>
      <c r="C1129" t="s">
        <v>72</v>
      </c>
      <c r="D1129" s="3">
        <v>45485</v>
      </c>
      <c r="F1129" s="25"/>
      <c r="G1129" s="25"/>
      <c r="H1129" s="25"/>
      <c r="FB1129">
        <v>0</v>
      </c>
      <c r="FC1129">
        <v>1</v>
      </c>
    </row>
    <row r="1130" spans="1:159" x14ac:dyDescent="0.25">
      <c r="A1130" t="s">
        <v>40</v>
      </c>
      <c r="B1130" t="s">
        <v>10</v>
      </c>
      <c r="C1130" t="s">
        <v>72</v>
      </c>
      <c r="D1130" s="3">
        <v>45496</v>
      </c>
      <c r="F1130" s="25"/>
      <c r="G1130" s="25"/>
      <c r="H1130" s="25"/>
      <c r="FB1130">
        <v>0</v>
      </c>
      <c r="FC1130">
        <v>1</v>
      </c>
    </row>
    <row r="1131" spans="1:159" x14ac:dyDescent="0.25">
      <c r="A1131" t="s">
        <v>40</v>
      </c>
      <c r="B1131" t="s">
        <v>10</v>
      </c>
      <c r="C1131" t="s">
        <v>72</v>
      </c>
      <c r="D1131" s="3">
        <v>45539</v>
      </c>
      <c r="F1131" s="25"/>
      <c r="G1131" s="25"/>
      <c r="H1131" s="25"/>
      <c r="FB1131">
        <v>0</v>
      </c>
      <c r="FC1131">
        <v>1</v>
      </c>
    </row>
    <row r="1132" spans="1:159" x14ac:dyDescent="0.25">
      <c r="A1132" t="s">
        <v>40</v>
      </c>
      <c r="B1132" t="s">
        <v>10</v>
      </c>
      <c r="C1132" t="s">
        <v>72</v>
      </c>
      <c r="D1132" s="3">
        <v>45540</v>
      </c>
      <c r="F1132" s="25"/>
      <c r="G1132" s="25"/>
      <c r="H1132" s="25"/>
      <c r="FB1132">
        <v>0</v>
      </c>
      <c r="FC1132">
        <v>1</v>
      </c>
    </row>
    <row r="1133" spans="1:159" x14ac:dyDescent="0.25">
      <c r="A1133" t="s">
        <v>40</v>
      </c>
      <c r="B1133" t="s">
        <v>10</v>
      </c>
      <c r="C1133" t="s">
        <v>72</v>
      </c>
      <c r="D1133" s="3">
        <v>45541</v>
      </c>
      <c r="F1133" s="25"/>
      <c r="G1133" s="25"/>
      <c r="H1133" s="25"/>
      <c r="FB1133">
        <v>0</v>
      </c>
      <c r="FC1133">
        <v>1</v>
      </c>
    </row>
    <row r="1134" spans="1:159" x14ac:dyDescent="0.25">
      <c r="A1134" t="s">
        <v>40</v>
      </c>
      <c r="B1134" t="s">
        <v>10</v>
      </c>
      <c r="C1134" t="s">
        <v>72</v>
      </c>
      <c r="D1134" s="3">
        <v>45558</v>
      </c>
      <c r="F1134" s="25"/>
      <c r="G1134" s="25"/>
      <c r="H1134" s="25"/>
      <c r="FB1134">
        <v>0</v>
      </c>
      <c r="FC1134">
        <v>1</v>
      </c>
    </row>
    <row r="1135" spans="1:159" x14ac:dyDescent="0.25">
      <c r="A1135" t="s">
        <v>40</v>
      </c>
      <c r="B1135" t="s">
        <v>10</v>
      </c>
      <c r="C1135" t="s">
        <v>72</v>
      </c>
      <c r="D1135" s="3">
        <v>45559</v>
      </c>
      <c r="F1135" s="25"/>
      <c r="G1135" s="25"/>
      <c r="H1135" s="25"/>
      <c r="FB1135">
        <v>0</v>
      </c>
      <c r="FC1135">
        <v>1</v>
      </c>
    </row>
    <row r="1136" spans="1:159" x14ac:dyDescent="0.25">
      <c r="A1136" t="s">
        <v>40</v>
      </c>
      <c r="B1136" t="s">
        <v>10</v>
      </c>
      <c r="C1136" t="s">
        <v>72</v>
      </c>
      <c r="D1136" s="3">
        <v>45566</v>
      </c>
      <c r="F1136" s="25"/>
      <c r="G1136" s="25"/>
      <c r="H1136" s="25"/>
      <c r="FB1136">
        <v>0</v>
      </c>
      <c r="FC1136">
        <v>1</v>
      </c>
    </row>
    <row r="1137" spans="1:159" x14ac:dyDescent="0.25">
      <c r="A1137" t="s">
        <v>40</v>
      </c>
      <c r="B1137" t="s">
        <v>10</v>
      </c>
      <c r="C1137" t="s">
        <v>72</v>
      </c>
      <c r="D1137" s="3">
        <v>45567</v>
      </c>
      <c r="F1137" s="25"/>
      <c r="G1137" s="25"/>
      <c r="H1137" s="25"/>
      <c r="FB1137">
        <v>0</v>
      </c>
      <c r="FC1137">
        <v>1</v>
      </c>
    </row>
    <row r="1138" spans="1:159" x14ac:dyDescent="0.25">
      <c r="A1138" t="s">
        <v>40</v>
      </c>
      <c r="B1138" t="s">
        <v>10</v>
      </c>
      <c r="C1138" t="s">
        <v>72</v>
      </c>
      <c r="D1138" s="3">
        <v>45568</v>
      </c>
      <c r="F1138" s="25"/>
      <c r="G1138" s="25"/>
      <c r="H1138" s="25"/>
      <c r="FB1138">
        <v>0</v>
      </c>
      <c r="FC1138">
        <v>1</v>
      </c>
    </row>
    <row r="1139" spans="1:159" x14ac:dyDescent="0.25">
      <c r="A1139" t="s">
        <v>40</v>
      </c>
      <c r="B1139" t="s">
        <v>10</v>
      </c>
      <c r="C1139" t="s">
        <v>72</v>
      </c>
      <c r="D1139" s="3">
        <v>45570</v>
      </c>
      <c r="F1139" s="25"/>
      <c r="G1139" s="25"/>
      <c r="H1139" s="25"/>
      <c r="FB1139">
        <v>0</v>
      </c>
      <c r="FC1139">
        <v>1</v>
      </c>
    </row>
    <row r="1140" spans="1:159" x14ac:dyDescent="0.25">
      <c r="A1140" t="s">
        <v>40</v>
      </c>
      <c r="B1140" t="s">
        <v>10</v>
      </c>
      <c r="C1140" t="s">
        <v>72</v>
      </c>
      <c r="D1140" s="3">
        <v>45571</v>
      </c>
      <c r="F1140" s="25"/>
      <c r="G1140" s="25"/>
      <c r="H1140" s="25"/>
      <c r="FB1140">
        <v>0</v>
      </c>
      <c r="FC1140">
        <v>1</v>
      </c>
    </row>
    <row r="1141" spans="1:159" x14ac:dyDescent="0.25">
      <c r="A1141" t="s">
        <v>40</v>
      </c>
      <c r="B1141" t="s">
        <v>10</v>
      </c>
      <c r="C1141" t="s">
        <v>80</v>
      </c>
      <c r="D1141" s="3">
        <v>45475</v>
      </c>
      <c r="F1141" s="25"/>
      <c r="G1141" s="25"/>
      <c r="H1141" s="25"/>
      <c r="FB1141">
        <v>0</v>
      </c>
      <c r="FC1141">
        <v>1</v>
      </c>
    </row>
    <row r="1142" spans="1:159" x14ac:dyDescent="0.25">
      <c r="A1142" t="s">
        <v>40</v>
      </c>
      <c r="B1142" t="s">
        <v>10</v>
      </c>
      <c r="C1142" t="s">
        <v>80</v>
      </c>
      <c r="D1142" s="3">
        <v>45476</v>
      </c>
      <c r="F1142" s="25"/>
      <c r="G1142" s="25"/>
      <c r="H1142" s="25"/>
      <c r="FB1142">
        <v>0</v>
      </c>
      <c r="FC1142">
        <v>1</v>
      </c>
    </row>
    <row r="1143" spans="1:159" x14ac:dyDescent="0.25">
      <c r="A1143" t="s">
        <v>40</v>
      </c>
      <c r="B1143" t="s">
        <v>10</v>
      </c>
      <c r="C1143" t="s">
        <v>80</v>
      </c>
      <c r="D1143" s="3">
        <v>45478</v>
      </c>
      <c r="F1143" s="25"/>
      <c r="G1143" s="25"/>
      <c r="H1143" s="25"/>
      <c r="FB1143">
        <v>0</v>
      </c>
      <c r="FC1143">
        <v>1</v>
      </c>
    </row>
    <row r="1144" spans="1:159" x14ac:dyDescent="0.25">
      <c r="A1144" t="s">
        <v>40</v>
      </c>
      <c r="B1144" t="s">
        <v>10</v>
      </c>
      <c r="C1144" t="s">
        <v>80</v>
      </c>
      <c r="D1144" s="3">
        <v>45479</v>
      </c>
      <c r="F1144" s="25"/>
      <c r="G1144" s="25"/>
      <c r="H1144" s="25"/>
      <c r="FB1144">
        <v>0</v>
      </c>
      <c r="FC1144">
        <v>1</v>
      </c>
    </row>
    <row r="1145" spans="1:159" x14ac:dyDescent="0.25">
      <c r="A1145" t="s">
        <v>40</v>
      </c>
      <c r="B1145" t="s">
        <v>10</v>
      </c>
      <c r="C1145" t="s">
        <v>80</v>
      </c>
      <c r="D1145" s="3">
        <v>45484</v>
      </c>
      <c r="F1145" s="25"/>
      <c r="G1145" s="25"/>
      <c r="H1145" s="25"/>
      <c r="FB1145">
        <v>0</v>
      </c>
      <c r="FC1145">
        <v>1</v>
      </c>
    </row>
    <row r="1146" spans="1:159" x14ac:dyDescent="0.25">
      <c r="A1146" t="s">
        <v>40</v>
      </c>
      <c r="B1146" t="s">
        <v>10</v>
      </c>
      <c r="C1146" t="s">
        <v>80</v>
      </c>
      <c r="D1146" s="3">
        <v>45485</v>
      </c>
      <c r="F1146" s="25"/>
      <c r="G1146" s="25"/>
      <c r="H1146" s="25"/>
      <c r="FB1146">
        <v>0</v>
      </c>
      <c r="FC1146">
        <v>1</v>
      </c>
    </row>
    <row r="1147" spans="1:159" x14ac:dyDescent="0.25">
      <c r="A1147" t="s">
        <v>40</v>
      </c>
      <c r="B1147" t="s">
        <v>10</v>
      </c>
      <c r="C1147" t="s">
        <v>80</v>
      </c>
      <c r="D1147" s="3">
        <v>45496</v>
      </c>
      <c r="F1147" s="25"/>
      <c r="G1147" s="25"/>
      <c r="H1147" s="25"/>
      <c r="FB1147">
        <v>0</v>
      </c>
      <c r="FC1147">
        <v>1</v>
      </c>
    </row>
    <row r="1148" spans="1:159" x14ac:dyDescent="0.25">
      <c r="A1148" t="s">
        <v>40</v>
      </c>
      <c r="B1148" t="s">
        <v>10</v>
      </c>
      <c r="C1148" t="s">
        <v>80</v>
      </c>
      <c r="D1148" s="3">
        <v>45539</v>
      </c>
      <c r="F1148" s="25"/>
      <c r="G1148" s="25"/>
      <c r="H1148" s="25"/>
      <c r="FB1148">
        <v>0</v>
      </c>
      <c r="FC1148">
        <v>1</v>
      </c>
    </row>
    <row r="1149" spans="1:159" x14ac:dyDescent="0.25">
      <c r="A1149" t="s">
        <v>40</v>
      </c>
      <c r="B1149" t="s">
        <v>10</v>
      </c>
      <c r="C1149" t="s">
        <v>80</v>
      </c>
      <c r="D1149" s="3">
        <v>45540</v>
      </c>
      <c r="F1149" s="25"/>
      <c r="G1149" s="25"/>
      <c r="H1149" s="25"/>
      <c r="FB1149">
        <v>0</v>
      </c>
      <c r="FC1149">
        <v>1</v>
      </c>
    </row>
    <row r="1150" spans="1:159" x14ac:dyDescent="0.25">
      <c r="A1150" t="s">
        <v>40</v>
      </c>
      <c r="B1150" t="s">
        <v>10</v>
      </c>
      <c r="C1150" t="s">
        <v>80</v>
      </c>
      <c r="D1150" s="3">
        <v>45541</v>
      </c>
      <c r="F1150" s="25"/>
      <c r="G1150" s="25"/>
      <c r="H1150" s="25"/>
      <c r="FB1150">
        <v>0</v>
      </c>
      <c r="FC1150">
        <v>1</v>
      </c>
    </row>
    <row r="1151" spans="1:159" x14ac:dyDescent="0.25">
      <c r="A1151" t="s">
        <v>40</v>
      </c>
      <c r="B1151" t="s">
        <v>10</v>
      </c>
      <c r="C1151" t="s">
        <v>80</v>
      </c>
      <c r="D1151" s="3">
        <v>45558</v>
      </c>
      <c r="F1151" s="25"/>
      <c r="G1151" s="25"/>
      <c r="H1151" s="25"/>
      <c r="FB1151">
        <v>0</v>
      </c>
      <c r="FC1151">
        <v>1</v>
      </c>
    </row>
    <row r="1152" spans="1:159" x14ac:dyDescent="0.25">
      <c r="A1152" t="s">
        <v>40</v>
      </c>
      <c r="B1152" t="s">
        <v>10</v>
      </c>
      <c r="C1152" t="s">
        <v>80</v>
      </c>
      <c r="D1152" s="3">
        <v>45559</v>
      </c>
      <c r="F1152" s="25"/>
      <c r="G1152" s="25"/>
      <c r="H1152" s="25"/>
      <c r="FB1152">
        <v>0</v>
      </c>
      <c r="FC1152">
        <v>1</v>
      </c>
    </row>
    <row r="1153" spans="1:159" x14ac:dyDescent="0.25">
      <c r="A1153" t="s">
        <v>40</v>
      </c>
      <c r="B1153" t="s">
        <v>10</v>
      </c>
      <c r="C1153" t="s">
        <v>80</v>
      </c>
      <c r="D1153" s="3">
        <v>45566</v>
      </c>
      <c r="F1153" s="25"/>
      <c r="G1153" s="25"/>
      <c r="H1153" s="25"/>
      <c r="FB1153">
        <v>0</v>
      </c>
      <c r="FC1153">
        <v>1</v>
      </c>
    </row>
    <row r="1154" spans="1:159" x14ac:dyDescent="0.25">
      <c r="A1154" t="s">
        <v>40</v>
      </c>
      <c r="B1154" t="s">
        <v>10</v>
      </c>
      <c r="C1154" t="s">
        <v>80</v>
      </c>
      <c r="D1154" s="3">
        <v>45567</v>
      </c>
      <c r="F1154" s="25"/>
      <c r="G1154" s="25"/>
      <c r="H1154" s="25"/>
      <c r="FB1154">
        <v>0</v>
      </c>
      <c r="FC1154">
        <v>1</v>
      </c>
    </row>
    <row r="1155" spans="1:159" x14ac:dyDescent="0.25">
      <c r="A1155" t="s">
        <v>40</v>
      </c>
      <c r="B1155" t="s">
        <v>10</v>
      </c>
      <c r="C1155" t="s">
        <v>80</v>
      </c>
      <c r="D1155" s="3">
        <v>45568</v>
      </c>
      <c r="F1155" s="25"/>
      <c r="G1155" s="25"/>
      <c r="H1155" s="25"/>
      <c r="FB1155">
        <v>0</v>
      </c>
      <c r="FC1155">
        <v>1</v>
      </c>
    </row>
    <row r="1156" spans="1:159" x14ac:dyDescent="0.25">
      <c r="A1156" t="s">
        <v>40</v>
      </c>
      <c r="B1156" t="s">
        <v>10</v>
      </c>
      <c r="C1156" t="s">
        <v>80</v>
      </c>
      <c r="D1156" s="3">
        <v>45570</v>
      </c>
      <c r="F1156" s="25"/>
      <c r="G1156" s="25"/>
      <c r="H1156" s="25"/>
      <c r="FB1156">
        <v>0</v>
      </c>
      <c r="FC1156">
        <v>1</v>
      </c>
    </row>
    <row r="1157" spans="1:159" x14ac:dyDescent="0.25">
      <c r="A1157" t="s">
        <v>40</v>
      </c>
      <c r="B1157" t="s">
        <v>10</v>
      </c>
      <c r="C1157" t="s">
        <v>80</v>
      </c>
      <c r="D1157" s="3">
        <v>45571</v>
      </c>
      <c r="F1157" s="25"/>
      <c r="G1157" s="25"/>
      <c r="H1157" s="25"/>
      <c r="FB1157">
        <v>0</v>
      </c>
      <c r="FC1157">
        <v>1</v>
      </c>
    </row>
    <row r="1158" spans="1:159" x14ac:dyDescent="0.25">
      <c r="A1158" t="s">
        <v>40</v>
      </c>
      <c r="B1158" t="s">
        <v>11</v>
      </c>
      <c r="C1158" t="s">
        <v>78</v>
      </c>
      <c r="D1158" s="3">
        <v>45475</v>
      </c>
      <c r="F1158" s="25"/>
      <c r="G1158" s="25"/>
      <c r="H1158" s="25"/>
      <c r="FB1158">
        <v>0</v>
      </c>
      <c r="FC1158">
        <v>1</v>
      </c>
    </row>
    <row r="1159" spans="1:159" x14ac:dyDescent="0.25">
      <c r="A1159" t="s">
        <v>40</v>
      </c>
      <c r="B1159" t="s">
        <v>11</v>
      </c>
      <c r="C1159" t="s">
        <v>78</v>
      </c>
      <c r="D1159" s="3">
        <v>45476</v>
      </c>
      <c r="F1159" s="25"/>
      <c r="G1159" s="25"/>
      <c r="H1159" s="25"/>
      <c r="BN1159" s="20"/>
      <c r="FB1159">
        <v>0</v>
      </c>
      <c r="FC1159">
        <v>1</v>
      </c>
    </row>
    <row r="1160" spans="1:159" x14ac:dyDescent="0.25">
      <c r="A1160" t="s">
        <v>40</v>
      </c>
      <c r="B1160" t="s">
        <v>11</v>
      </c>
      <c r="C1160" t="s">
        <v>78</v>
      </c>
      <c r="D1160" s="3">
        <v>45478</v>
      </c>
      <c r="F1160" s="25"/>
      <c r="G1160" s="25"/>
      <c r="H1160" s="25"/>
      <c r="FB1160">
        <v>0</v>
      </c>
      <c r="FC1160">
        <v>1</v>
      </c>
    </row>
    <row r="1161" spans="1:159" x14ac:dyDescent="0.25">
      <c r="A1161" t="s">
        <v>40</v>
      </c>
      <c r="B1161" t="s">
        <v>11</v>
      </c>
      <c r="C1161" t="s">
        <v>78</v>
      </c>
      <c r="D1161" s="3">
        <v>45479</v>
      </c>
      <c r="F1161" s="25"/>
      <c r="G1161" s="25"/>
      <c r="H1161" s="25"/>
      <c r="FB1161">
        <v>0</v>
      </c>
      <c r="FC1161">
        <v>1</v>
      </c>
    </row>
    <row r="1162" spans="1:159" x14ac:dyDescent="0.25">
      <c r="A1162" t="s">
        <v>40</v>
      </c>
      <c r="B1162" t="s">
        <v>11</v>
      </c>
      <c r="C1162" t="s">
        <v>78</v>
      </c>
      <c r="D1162" s="3">
        <v>45484</v>
      </c>
      <c r="F1162" s="25"/>
      <c r="G1162" s="25"/>
      <c r="H1162" s="25"/>
      <c r="CK1162" s="20"/>
      <c r="FB1162">
        <v>0</v>
      </c>
      <c r="FC1162">
        <v>1</v>
      </c>
    </row>
    <row r="1163" spans="1:159" x14ac:dyDescent="0.25">
      <c r="A1163" t="s">
        <v>40</v>
      </c>
      <c r="B1163" t="s">
        <v>11</v>
      </c>
      <c r="C1163" t="s">
        <v>78</v>
      </c>
      <c r="D1163" s="3">
        <v>45485</v>
      </c>
      <c r="F1163" s="25"/>
      <c r="G1163" s="25"/>
      <c r="H1163" s="25"/>
      <c r="FB1163">
        <v>0</v>
      </c>
      <c r="FC1163">
        <v>1</v>
      </c>
    </row>
    <row r="1164" spans="1:159" x14ac:dyDescent="0.25">
      <c r="A1164" t="s">
        <v>40</v>
      </c>
      <c r="B1164" t="s">
        <v>11</v>
      </c>
      <c r="C1164" t="s">
        <v>78</v>
      </c>
      <c r="D1164" s="3">
        <v>45496</v>
      </c>
      <c r="F1164" s="25"/>
      <c r="G1164" s="25"/>
      <c r="H1164" s="25"/>
      <c r="FB1164">
        <v>0</v>
      </c>
      <c r="FC1164">
        <v>1</v>
      </c>
    </row>
    <row r="1165" spans="1:159" x14ac:dyDescent="0.25">
      <c r="A1165" t="s">
        <v>40</v>
      </c>
      <c r="B1165" t="s">
        <v>11</v>
      </c>
      <c r="C1165" t="s">
        <v>78</v>
      </c>
      <c r="D1165" s="3">
        <v>45539</v>
      </c>
      <c r="F1165" s="25"/>
      <c r="G1165" s="25"/>
      <c r="H1165" s="25"/>
      <c r="FB1165">
        <v>0</v>
      </c>
      <c r="FC1165">
        <v>1</v>
      </c>
    </row>
    <row r="1166" spans="1:159" x14ac:dyDescent="0.25">
      <c r="A1166" t="s">
        <v>40</v>
      </c>
      <c r="B1166" t="s">
        <v>11</v>
      </c>
      <c r="C1166" t="s">
        <v>78</v>
      </c>
      <c r="D1166" s="3">
        <v>45540</v>
      </c>
      <c r="F1166" s="25"/>
      <c r="G1166" s="25"/>
      <c r="H1166" s="25"/>
      <c r="FB1166">
        <v>0</v>
      </c>
      <c r="FC1166">
        <v>1</v>
      </c>
    </row>
    <row r="1167" spans="1:159" x14ac:dyDescent="0.25">
      <c r="A1167" t="s">
        <v>40</v>
      </c>
      <c r="B1167" t="s">
        <v>11</v>
      </c>
      <c r="C1167" t="s">
        <v>78</v>
      </c>
      <c r="D1167" s="3">
        <v>45541</v>
      </c>
      <c r="F1167" s="25"/>
      <c r="G1167" s="25"/>
      <c r="H1167" s="25"/>
      <c r="FB1167">
        <v>0</v>
      </c>
      <c r="FC1167">
        <v>1</v>
      </c>
    </row>
    <row r="1168" spans="1:159" x14ac:dyDescent="0.25">
      <c r="A1168" t="s">
        <v>40</v>
      </c>
      <c r="B1168" t="s">
        <v>11</v>
      </c>
      <c r="C1168" t="s">
        <v>78</v>
      </c>
      <c r="D1168" s="3">
        <v>45558</v>
      </c>
      <c r="F1168" s="25"/>
      <c r="G1168" s="25"/>
      <c r="H1168" s="25"/>
      <c r="FB1168">
        <v>0</v>
      </c>
      <c r="FC1168">
        <v>1</v>
      </c>
    </row>
    <row r="1169" spans="1:159" x14ac:dyDescent="0.25">
      <c r="A1169" t="s">
        <v>40</v>
      </c>
      <c r="B1169" t="s">
        <v>11</v>
      </c>
      <c r="C1169" t="s">
        <v>78</v>
      </c>
      <c r="D1169" s="3">
        <v>45559</v>
      </c>
      <c r="F1169" s="25"/>
      <c r="G1169" s="25"/>
      <c r="H1169" s="25"/>
      <c r="FB1169">
        <v>0</v>
      </c>
      <c r="FC1169">
        <v>1</v>
      </c>
    </row>
    <row r="1170" spans="1:159" x14ac:dyDescent="0.25">
      <c r="A1170" t="s">
        <v>40</v>
      </c>
      <c r="B1170" t="s">
        <v>11</v>
      </c>
      <c r="C1170" t="s">
        <v>78</v>
      </c>
      <c r="D1170" s="3">
        <v>45566</v>
      </c>
      <c r="F1170" s="25"/>
      <c r="G1170" s="25"/>
      <c r="H1170" s="25"/>
      <c r="FB1170">
        <v>0</v>
      </c>
      <c r="FC1170">
        <v>1</v>
      </c>
    </row>
    <row r="1171" spans="1:159" x14ac:dyDescent="0.25">
      <c r="A1171" t="s">
        <v>40</v>
      </c>
      <c r="B1171" t="s">
        <v>11</v>
      </c>
      <c r="C1171" t="s">
        <v>78</v>
      </c>
      <c r="D1171" s="3">
        <v>45567</v>
      </c>
      <c r="F1171" s="25"/>
      <c r="G1171" s="25"/>
      <c r="H1171" s="25"/>
      <c r="FB1171">
        <v>0</v>
      </c>
      <c r="FC1171">
        <v>1</v>
      </c>
    </row>
    <row r="1172" spans="1:159" x14ac:dyDescent="0.25">
      <c r="A1172" t="s">
        <v>40</v>
      </c>
      <c r="B1172" t="s">
        <v>11</v>
      </c>
      <c r="C1172" t="s">
        <v>78</v>
      </c>
      <c r="D1172" s="3">
        <v>45568</v>
      </c>
      <c r="F1172" s="25"/>
      <c r="G1172" s="25"/>
      <c r="H1172" s="25"/>
      <c r="FB1172">
        <v>0</v>
      </c>
      <c r="FC1172">
        <v>1</v>
      </c>
    </row>
    <row r="1173" spans="1:159" x14ac:dyDescent="0.25">
      <c r="A1173" t="s">
        <v>40</v>
      </c>
      <c r="B1173" t="s">
        <v>11</v>
      </c>
      <c r="C1173" t="s">
        <v>78</v>
      </c>
      <c r="D1173" s="3">
        <v>45570</v>
      </c>
      <c r="F1173" s="25"/>
      <c r="G1173" s="25"/>
      <c r="H1173" s="25"/>
      <c r="FB1173">
        <v>0</v>
      </c>
      <c r="FC1173">
        <v>1</v>
      </c>
    </row>
    <row r="1174" spans="1:159" x14ac:dyDescent="0.25">
      <c r="A1174" t="s">
        <v>40</v>
      </c>
      <c r="B1174" t="s">
        <v>11</v>
      </c>
      <c r="C1174" t="s">
        <v>78</v>
      </c>
      <c r="D1174" s="3">
        <v>45571</v>
      </c>
      <c r="F1174" s="25"/>
      <c r="G1174" s="25"/>
      <c r="H1174" s="25"/>
      <c r="FB1174">
        <v>0</v>
      </c>
      <c r="FC1174">
        <v>1</v>
      </c>
    </row>
    <row r="1175" spans="1:159" x14ac:dyDescent="0.25">
      <c r="A1175" t="s">
        <v>40</v>
      </c>
      <c r="B1175" t="s">
        <v>11</v>
      </c>
      <c r="C1175" t="s">
        <v>79</v>
      </c>
      <c r="D1175" s="3">
        <v>45475</v>
      </c>
      <c r="F1175" s="25"/>
      <c r="G1175" s="25"/>
      <c r="H1175" s="25"/>
      <c r="FB1175">
        <v>0</v>
      </c>
      <c r="FC1175">
        <v>1</v>
      </c>
    </row>
    <row r="1176" spans="1:159" x14ac:dyDescent="0.25">
      <c r="A1176" t="s">
        <v>40</v>
      </c>
      <c r="B1176" t="s">
        <v>11</v>
      </c>
      <c r="C1176" t="s">
        <v>79</v>
      </c>
      <c r="D1176" s="3">
        <v>45476</v>
      </c>
      <c r="F1176" s="25"/>
      <c r="G1176" s="25"/>
      <c r="H1176" s="25"/>
      <c r="FB1176">
        <v>0</v>
      </c>
      <c r="FC1176">
        <v>1</v>
      </c>
    </row>
    <row r="1177" spans="1:159" x14ac:dyDescent="0.25">
      <c r="A1177" t="s">
        <v>40</v>
      </c>
      <c r="B1177" t="s">
        <v>11</v>
      </c>
      <c r="C1177" t="s">
        <v>79</v>
      </c>
      <c r="D1177" s="3">
        <v>45478</v>
      </c>
      <c r="F1177" s="25"/>
      <c r="G1177" s="25"/>
      <c r="H1177" s="25"/>
      <c r="FB1177">
        <v>0</v>
      </c>
      <c r="FC1177">
        <v>1</v>
      </c>
    </row>
    <row r="1178" spans="1:159" x14ac:dyDescent="0.25">
      <c r="A1178" t="s">
        <v>40</v>
      </c>
      <c r="B1178" t="s">
        <v>11</v>
      </c>
      <c r="C1178" t="s">
        <v>79</v>
      </c>
      <c r="D1178" s="3">
        <v>45479</v>
      </c>
      <c r="F1178" s="25"/>
      <c r="G1178" s="25"/>
      <c r="H1178" s="25"/>
      <c r="FB1178">
        <v>0</v>
      </c>
      <c r="FC1178">
        <v>1</v>
      </c>
    </row>
    <row r="1179" spans="1:159" x14ac:dyDescent="0.25">
      <c r="A1179" t="s">
        <v>40</v>
      </c>
      <c r="B1179" t="s">
        <v>11</v>
      </c>
      <c r="C1179" t="s">
        <v>79</v>
      </c>
      <c r="D1179" s="3">
        <v>45484</v>
      </c>
      <c r="F1179" s="25"/>
      <c r="G1179" s="25"/>
      <c r="H1179" s="25"/>
      <c r="FB1179">
        <v>0</v>
      </c>
      <c r="FC1179">
        <v>1</v>
      </c>
    </row>
    <row r="1180" spans="1:159" x14ac:dyDescent="0.25">
      <c r="A1180" t="s">
        <v>40</v>
      </c>
      <c r="B1180" t="s">
        <v>11</v>
      </c>
      <c r="C1180" t="s">
        <v>79</v>
      </c>
      <c r="D1180" s="3">
        <v>45485</v>
      </c>
      <c r="F1180" s="25"/>
      <c r="G1180" s="25"/>
      <c r="H1180" s="25"/>
      <c r="FB1180">
        <v>0</v>
      </c>
      <c r="FC1180">
        <v>1</v>
      </c>
    </row>
    <row r="1181" spans="1:159" x14ac:dyDescent="0.25">
      <c r="A1181" t="s">
        <v>40</v>
      </c>
      <c r="B1181" t="s">
        <v>11</v>
      </c>
      <c r="C1181" t="s">
        <v>79</v>
      </c>
      <c r="D1181" s="3">
        <v>45496</v>
      </c>
      <c r="F1181" s="25"/>
      <c r="G1181" s="25"/>
      <c r="H1181" s="25"/>
      <c r="FB1181">
        <v>0</v>
      </c>
      <c r="FC1181">
        <v>1</v>
      </c>
    </row>
    <row r="1182" spans="1:159" x14ac:dyDescent="0.25">
      <c r="A1182" t="s">
        <v>40</v>
      </c>
      <c r="B1182" t="s">
        <v>11</v>
      </c>
      <c r="C1182" t="s">
        <v>79</v>
      </c>
      <c r="D1182" s="3">
        <v>45539</v>
      </c>
      <c r="F1182" s="25"/>
      <c r="G1182" s="25"/>
      <c r="H1182" s="25"/>
      <c r="FB1182">
        <v>0</v>
      </c>
      <c r="FC1182">
        <v>1</v>
      </c>
    </row>
    <row r="1183" spans="1:159" x14ac:dyDescent="0.25">
      <c r="A1183" t="s">
        <v>40</v>
      </c>
      <c r="B1183" t="s">
        <v>11</v>
      </c>
      <c r="C1183" t="s">
        <v>79</v>
      </c>
      <c r="D1183" s="3">
        <v>45540</v>
      </c>
      <c r="F1183" s="25"/>
      <c r="G1183" s="25"/>
      <c r="H1183" s="25"/>
      <c r="FB1183">
        <v>0</v>
      </c>
      <c r="FC1183">
        <v>1</v>
      </c>
    </row>
    <row r="1184" spans="1:159" x14ac:dyDescent="0.25">
      <c r="A1184" t="s">
        <v>40</v>
      </c>
      <c r="B1184" t="s">
        <v>11</v>
      </c>
      <c r="C1184" t="s">
        <v>79</v>
      </c>
      <c r="D1184" s="3">
        <v>45541</v>
      </c>
      <c r="F1184" s="25"/>
      <c r="G1184" s="25"/>
      <c r="H1184" s="25"/>
      <c r="FB1184">
        <v>0</v>
      </c>
      <c r="FC1184">
        <v>1</v>
      </c>
    </row>
    <row r="1185" spans="1:159" x14ac:dyDescent="0.25">
      <c r="A1185" t="s">
        <v>40</v>
      </c>
      <c r="B1185" t="s">
        <v>11</v>
      </c>
      <c r="C1185" t="s">
        <v>79</v>
      </c>
      <c r="D1185" s="3">
        <v>45558</v>
      </c>
      <c r="F1185" s="25"/>
      <c r="G1185" s="25"/>
      <c r="H1185" s="25"/>
      <c r="FB1185">
        <v>0</v>
      </c>
      <c r="FC1185">
        <v>1</v>
      </c>
    </row>
    <row r="1186" spans="1:159" x14ac:dyDescent="0.25">
      <c r="A1186" t="s">
        <v>40</v>
      </c>
      <c r="B1186" t="s">
        <v>11</v>
      </c>
      <c r="C1186" t="s">
        <v>79</v>
      </c>
      <c r="D1186" s="3">
        <v>45559</v>
      </c>
      <c r="F1186" s="25"/>
      <c r="G1186" s="25"/>
      <c r="H1186" s="25"/>
      <c r="FB1186">
        <v>0</v>
      </c>
      <c r="FC1186">
        <v>1</v>
      </c>
    </row>
    <row r="1187" spans="1:159" x14ac:dyDescent="0.25">
      <c r="A1187" t="s">
        <v>40</v>
      </c>
      <c r="B1187" t="s">
        <v>11</v>
      </c>
      <c r="C1187" t="s">
        <v>79</v>
      </c>
      <c r="D1187" s="3">
        <v>45566</v>
      </c>
      <c r="F1187" s="25"/>
      <c r="G1187" s="25"/>
      <c r="H1187" s="25"/>
      <c r="FB1187">
        <v>0</v>
      </c>
      <c r="FC1187">
        <v>1</v>
      </c>
    </row>
    <row r="1188" spans="1:159" x14ac:dyDescent="0.25">
      <c r="A1188" t="s">
        <v>40</v>
      </c>
      <c r="B1188" t="s">
        <v>11</v>
      </c>
      <c r="C1188" t="s">
        <v>79</v>
      </c>
      <c r="D1188" s="3">
        <v>45567</v>
      </c>
      <c r="F1188" s="25"/>
      <c r="G1188" s="25"/>
      <c r="H1188" s="25"/>
      <c r="FB1188">
        <v>0</v>
      </c>
      <c r="FC1188">
        <v>1</v>
      </c>
    </row>
    <row r="1189" spans="1:159" x14ac:dyDescent="0.25">
      <c r="A1189" t="s">
        <v>40</v>
      </c>
      <c r="B1189" t="s">
        <v>11</v>
      </c>
      <c r="C1189" t="s">
        <v>79</v>
      </c>
      <c r="D1189" s="3">
        <v>45568</v>
      </c>
      <c r="F1189" s="25"/>
      <c r="G1189" s="25"/>
      <c r="H1189" s="25"/>
      <c r="FB1189">
        <v>0</v>
      </c>
      <c r="FC1189">
        <v>1</v>
      </c>
    </row>
    <row r="1190" spans="1:159" x14ac:dyDescent="0.25">
      <c r="A1190" t="s">
        <v>40</v>
      </c>
      <c r="B1190" t="s">
        <v>11</v>
      </c>
      <c r="C1190" t="s">
        <v>79</v>
      </c>
      <c r="D1190" s="3">
        <v>45570</v>
      </c>
      <c r="F1190" s="25"/>
      <c r="G1190" s="25"/>
      <c r="H1190" s="25"/>
      <c r="FB1190">
        <v>0</v>
      </c>
      <c r="FC1190">
        <v>1</v>
      </c>
    </row>
    <row r="1191" spans="1:159" x14ac:dyDescent="0.25">
      <c r="A1191" t="s">
        <v>40</v>
      </c>
      <c r="B1191" t="s">
        <v>11</v>
      </c>
      <c r="C1191" t="s">
        <v>79</v>
      </c>
      <c r="D1191" s="3">
        <v>45571</v>
      </c>
      <c r="F1191" s="25"/>
      <c r="G1191" s="25"/>
      <c r="H1191" s="25"/>
      <c r="FB1191">
        <v>0</v>
      </c>
      <c r="FC1191">
        <v>1</v>
      </c>
    </row>
    <row r="1192" spans="1:159" x14ac:dyDescent="0.25">
      <c r="A1192" t="s">
        <v>40</v>
      </c>
      <c r="B1192" t="s">
        <v>11</v>
      </c>
      <c r="C1192" t="s">
        <v>42</v>
      </c>
      <c r="D1192" s="3">
        <v>45475</v>
      </c>
      <c r="E1192" s="25">
        <v>17</v>
      </c>
      <c r="F1192" s="25">
        <v>20</v>
      </c>
      <c r="G1192" s="25">
        <v>19</v>
      </c>
      <c r="H1192" s="25">
        <v>18</v>
      </c>
      <c r="I1192">
        <v>861</v>
      </c>
      <c r="J1192">
        <v>53699</v>
      </c>
      <c r="K1192">
        <v>0.88158488273620605</v>
      </c>
      <c r="L1192">
        <v>0.77572488784789995</v>
      </c>
      <c r="M1192">
        <v>0.71033442020416204</v>
      </c>
      <c r="N1192">
        <v>0.65322136878967196</v>
      </c>
      <c r="O1192">
        <v>0.62229847908019997</v>
      </c>
      <c r="P1192">
        <v>0.62438333034515303</v>
      </c>
      <c r="Q1192">
        <v>0.65671169757842995</v>
      </c>
      <c r="R1192">
        <v>0.71674817800521795</v>
      </c>
      <c r="S1192">
        <v>0.76525771617889404</v>
      </c>
      <c r="T1192">
        <v>0.82434791326522805</v>
      </c>
      <c r="U1192">
        <v>1.0026938915252599</v>
      </c>
      <c r="V1192">
        <v>1.2086886167526201</v>
      </c>
      <c r="W1192">
        <v>1.5262047052383401</v>
      </c>
      <c r="X1192">
        <v>1.8829489946365301</v>
      </c>
      <c r="Y1192">
        <v>2.2178852558135902</v>
      </c>
      <c r="Z1192">
        <v>2.5372228622436501</v>
      </c>
      <c r="AA1192">
        <v>2.7628090381622301</v>
      </c>
      <c r="AB1192">
        <v>2.95838999748229</v>
      </c>
      <c r="AC1192">
        <v>3.1220035552978498</v>
      </c>
      <c r="AD1192">
        <v>3.05835533142089</v>
      </c>
      <c r="AE1192">
        <v>2.7238094806671098</v>
      </c>
      <c r="AF1192">
        <v>2.25571489334106</v>
      </c>
      <c r="AG1192">
        <v>1.7872051000595</v>
      </c>
      <c r="AH1192">
        <v>1.3550825119018499</v>
      </c>
      <c r="AI1192">
        <v>-0.11754281818866701</v>
      </c>
      <c r="AJ1192">
        <v>-4.8178825527429497E-2</v>
      </c>
      <c r="AK1192">
        <v>-2.4127751588821401E-2</v>
      </c>
      <c r="AL1192">
        <v>-5.04189208149909E-2</v>
      </c>
      <c r="AM1192">
        <v>-2.2219700738787599E-2</v>
      </c>
      <c r="AN1192">
        <v>-2.73648593574762E-2</v>
      </c>
      <c r="AO1192">
        <v>-3.4958459436893401E-2</v>
      </c>
      <c r="AP1192">
        <v>-3.2305590808391502E-2</v>
      </c>
      <c r="AQ1192">
        <v>-3.1036989763379E-2</v>
      </c>
      <c r="AR1192">
        <v>-8.4826983511447906E-2</v>
      </c>
      <c r="AS1192">
        <v>2.9587699100375099E-2</v>
      </c>
      <c r="AT1192">
        <v>-1.23872328549623E-2</v>
      </c>
      <c r="AU1192">
        <v>-0.155964970588684</v>
      </c>
      <c r="AV1192">
        <v>-0.17944288253784099</v>
      </c>
      <c r="AW1192">
        <v>-0.22147600352764099</v>
      </c>
      <c r="AX1192">
        <v>-0.209274873137474</v>
      </c>
      <c r="AY1192">
        <v>-0.15253636240959101</v>
      </c>
      <c r="AZ1192">
        <v>-0.174486353993415</v>
      </c>
      <c r="BA1192">
        <v>0.152634277939796</v>
      </c>
      <c r="BB1192">
        <v>0.153074085712432</v>
      </c>
      <c r="BC1192">
        <v>-0.134595587849617</v>
      </c>
      <c r="BD1192">
        <v>-0.20519691705703699</v>
      </c>
      <c r="BE1192">
        <v>-0.101059004664421</v>
      </c>
      <c r="BF1192">
        <v>-0.154188051819801</v>
      </c>
      <c r="BG1192">
        <v>-5.7127464562654398E-2</v>
      </c>
      <c r="BH1192">
        <v>3.9477408863603999E-3</v>
      </c>
      <c r="BI1192">
        <v>2.2220607846975299E-2</v>
      </c>
      <c r="BJ1192">
        <v>-7.4232858605682798E-3</v>
      </c>
      <c r="BK1192">
        <v>1.3395551592111501E-2</v>
      </c>
      <c r="BL1192">
        <v>6.2925470992922696E-3</v>
      </c>
      <c r="BM1192">
        <v>1.44556153099983E-3</v>
      </c>
      <c r="BN1192">
        <v>1.0616760700941001E-2</v>
      </c>
      <c r="BO1192">
        <v>2.0093193277716598E-2</v>
      </c>
      <c r="BP1192">
        <v>-2.55507864058017E-2</v>
      </c>
      <c r="BQ1192">
        <v>9.8671391606330802E-2</v>
      </c>
      <c r="BR1192">
        <v>6.2466479837894398E-2</v>
      </c>
      <c r="BS1192">
        <v>-6.6657945513725197E-2</v>
      </c>
      <c r="BT1192">
        <v>-8.3435513079166398E-2</v>
      </c>
      <c r="BU1192">
        <v>-0.126703366637229</v>
      </c>
      <c r="BV1192">
        <v>-0.111140929162502</v>
      </c>
      <c r="BW1192">
        <v>-5.9752877801656702E-2</v>
      </c>
      <c r="BX1192">
        <v>-8.0967679619789096E-2</v>
      </c>
      <c r="BY1192">
        <v>0.244024872779846</v>
      </c>
      <c r="BZ1192">
        <v>0.239693358540534</v>
      </c>
      <c r="CA1192">
        <v>-4.7819521278142901E-2</v>
      </c>
      <c r="CB1192">
        <v>-0.113051950931549</v>
      </c>
      <c r="CC1192">
        <v>-2.0256508141755999E-2</v>
      </c>
      <c r="CD1192">
        <v>-8.0934353172779E-2</v>
      </c>
      <c r="CE1192">
        <v>3.28789092600345E-3</v>
      </c>
      <c r="CF1192">
        <v>5.6074306368827799E-2</v>
      </c>
      <c r="CG1192">
        <v>6.8568967282771995E-2</v>
      </c>
      <c r="CH1192">
        <v>3.5572350025177002E-2</v>
      </c>
      <c r="CI1192">
        <v>4.9010805785655899E-2</v>
      </c>
      <c r="CJ1192">
        <v>3.9949953556060701E-2</v>
      </c>
      <c r="CK1192">
        <v>3.7849582731723702E-2</v>
      </c>
      <c r="CL1192">
        <v>5.3539112210273701E-2</v>
      </c>
      <c r="CM1192">
        <v>7.1223378181457506E-2</v>
      </c>
      <c r="CN1192">
        <v>3.3725414425134603E-2</v>
      </c>
      <c r="CO1192">
        <v>0.167755082249641</v>
      </c>
      <c r="CP1192">
        <v>0.137320190668106</v>
      </c>
      <c r="CQ1192">
        <v>2.26490814238786E-2</v>
      </c>
      <c r="CR1192">
        <v>1.2571856379508899E-2</v>
      </c>
      <c r="CS1192">
        <v>-3.1930729746818501E-2</v>
      </c>
      <c r="CT1192">
        <v>-1.30069842562079E-2</v>
      </c>
      <c r="CU1192">
        <v>3.3030606806278201E-2</v>
      </c>
      <c r="CV1192">
        <v>1.25509947538375E-2</v>
      </c>
      <c r="CW1192">
        <v>0.33541545271873402</v>
      </c>
      <c r="CX1192">
        <v>0.32631263136863697</v>
      </c>
      <c r="CY1192">
        <v>3.8956549018621403E-2</v>
      </c>
      <c r="CZ1192">
        <v>-2.0906988531350999E-2</v>
      </c>
      <c r="DA1192">
        <v>6.0545988380908897E-2</v>
      </c>
      <c r="DB1192">
        <v>-7.6806498691439603E-3</v>
      </c>
      <c r="DC1192">
        <v>3.6729928106069502E-2</v>
      </c>
      <c r="DD1192">
        <v>3.1690701842308003E-2</v>
      </c>
      <c r="DE1192">
        <v>2.8177801519632301E-2</v>
      </c>
      <c r="DF1192">
        <v>2.61394903063774E-2</v>
      </c>
      <c r="DG1192">
        <v>2.1652536466717699E-2</v>
      </c>
      <c r="DH1192">
        <v>2.0462250337004599E-2</v>
      </c>
      <c r="DI1192">
        <v>2.2132072597742001E-2</v>
      </c>
      <c r="DJ1192">
        <v>2.6094935834407799E-2</v>
      </c>
      <c r="DK1192">
        <v>3.1084943562745999E-2</v>
      </c>
      <c r="DL1192">
        <v>3.6037370562553399E-2</v>
      </c>
      <c r="DM1192">
        <v>4.1999902576208101E-2</v>
      </c>
      <c r="DN1192">
        <v>4.5507825911044998E-2</v>
      </c>
      <c r="DO1192">
        <v>5.4294817149639102E-2</v>
      </c>
      <c r="DP1192">
        <v>5.8368336409330299E-2</v>
      </c>
      <c r="DQ1192">
        <v>5.76176717877388E-2</v>
      </c>
      <c r="DR1192">
        <v>5.9661202132701797E-2</v>
      </c>
      <c r="DS1192">
        <v>5.6408353149890803E-2</v>
      </c>
      <c r="DT1192">
        <v>5.6855317205190603E-2</v>
      </c>
      <c r="DU1192">
        <v>5.5561535060405703E-2</v>
      </c>
      <c r="DV1192">
        <v>5.2660778164863503E-2</v>
      </c>
      <c r="DW1192">
        <v>5.2756104618310901E-2</v>
      </c>
      <c r="DX1192">
        <v>5.60201592743396E-2</v>
      </c>
      <c r="DY1192">
        <v>4.91244308650493E-2</v>
      </c>
      <c r="DZ1192">
        <v>4.4535089284181498E-2</v>
      </c>
      <c r="EA1192">
        <v>67.123649597167898</v>
      </c>
      <c r="EB1192">
        <v>62.370948791503899</v>
      </c>
      <c r="EC1192">
        <v>62</v>
      </c>
      <c r="ED1192">
        <v>61</v>
      </c>
      <c r="EE1192">
        <v>60.752700805663999</v>
      </c>
      <c r="EF1192">
        <v>60.123649597167898</v>
      </c>
      <c r="EG1192">
        <v>62.123649597167898</v>
      </c>
      <c r="EH1192">
        <v>69.752700805664006</v>
      </c>
      <c r="EI1192">
        <v>79.258102416992102</v>
      </c>
      <c r="EJ1192">
        <v>88.134452819824205</v>
      </c>
      <c r="EK1192">
        <v>93.134452819824205</v>
      </c>
      <c r="EL1192">
        <v>97.381752014160099</v>
      </c>
      <c r="EM1192">
        <v>100.62905120849599</v>
      </c>
      <c r="EN1192">
        <v>102.75270080566401</v>
      </c>
      <c r="EO1192">
        <v>102.247299194335</v>
      </c>
      <c r="EP1192">
        <v>101.49459838867099</v>
      </c>
      <c r="EQ1192">
        <v>101.247299194335</v>
      </c>
      <c r="ER1192">
        <v>98.370948791503906</v>
      </c>
      <c r="ES1192">
        <v>95.494598388671804</v>
      </c>
      <c r="ET1192">
        <v>92.494598388671804</v>
      </c>
      <c r="EU1192">
        <v>86.876350402832003</v>
      </c>
      <c r="EV1192">
        <v>79</v>
      </c>
      <c r="EW1192">
        <v>74.370948791503906</v>
      </c>
      <c r="EX1192">
        <v>71.123649597167898</v>
      </c>
      <c r="EY1192">
        <v>0.50209045410156194</v>
      </c>
      <c r="EZ1192">
        <v>3.7599682807922301E-2</v>
      </c>
      <c r="FA1192">
        <v>3.7599682807922301E-2</v>
      </c>
      <c r="FB1192">
        <v>0</v>
      </c>
      <c r="FC1192">
        <v>0</v>
      </c>
    </row>
    <row r="1193" spans="1:159" x14ac:dyDescent="0.25">
      <c r="A1193" t="s">
        <v>40</v>
      </c>
      <c r="B1193" t="s">
        <v>11</v>
      </c>
      <c r="C1193" t="s">
        <v>42</v>
      </c>
      <c r="D1193" s="3">
        <v>45476</v>
      </c>
      <c r="E1193" s="25">
        <v>17</v>
      </c>
      <c r="F1193" s="25">
        <v>18</v>
      </c>
      <c r="G1193" s="25">
        <v>17</v>
      </c>
      <c r="H1193" s="25">
        <v>18</v>
      </c>
      <c r="I1193">
        <v>861</v>
      </c>
      <c r="J1193">
        <v>53694</v>
      </c>
      <c r="K1193">
        <v>1.17529308795928</v>
      </c>
      <c r="L1193">
        <v>1.0124162435531601</v>
      </c>
      <c r="M1193">
        <v>0.855318903923034</v>
      </c>
      <c r="N1193">
        <v>0.74327182769775302</v>
      </c>
      <c r="O1193">
        <v>0.69092029333114602</v>
      </c>
      <c r="P1193">
        <v>0.69613456726074197</v>
      </c>
      <c r="Q1193">
        <v>0.72388875484466497</v>
      </c>
      <c r="R1193">
        <v>0.75060009956359797</v>
      </c>
      <c r="S1193">
        <v>0.80146825313568104</v>
      </c>
      <c r="T1193">
        <v>0.88251358270645097</v>
      </c>
      <c r="U1193">
        <v>1.0429395437240601</v>
      </c>
      <c r="V1193">
        <v>1.2667307853698699</v>
      </c>
      <c r="W1193">
        <v>1.5811725854873599</v>
      </c>
      <c r="X1193">
        <v>1.9946147203445399</v>
      </c>
      <c r="Y1193">
        <v>2.3032460212707502</v>
      </c>
      <c r="Z1193">
        <v>2.55899810791015</v>
      </c>
      <c r="AA1193">
        <v>2.7450859546661301</v>
      </c>
      <c r="AB1193">
        <v>2.9409523010253902</v>
      </c>
      <c r="AC1193">
        <v>3.0521833896636901</v>
      </c>
      <c r="AD1193">
        <v>2.8427388668060298</v>
      </c>
      <c r="AE1193">
        <v>2.3873836994171098</v>
      </c>
      <c r="AF1193">
        <v>1.9680478572845399</v>
      </c>
      <c r="AG1193">
        <v>1.53746962547302</v>
      </c>
      <c r="AH1193">
        <v>1.25115990638732</v>
      </c>
      <c r="AI1193">
        <v>-6.2802910804748494E-2</v>
      </c>
      <c r="AJ1193">
        <v>-9.1806123964488495E-4</v>
      </c>
      <c r="AK1193">
        <v>-4.1661243885755504E-3</v>
      </c>
      <c r="AL1193">
        <v>-5.6490190327167502E-3</v>
      </c>
      <c r="AM1193">
        <v>3.1396816484630099E-3</v>
      </c>
      <c r="AN1193">
        <v>-4.2859371751546799E-3</v>
      </c>
      <c r="AO1193">
        <v>-4.54706065356731E-2</v>
      </c>
      <c r="AP1193">
        <v>-5.0007022917270598E-2</v>
      </c>
      <c r="AQ1193">
        <v>-4.9293704330921097E-2</v>
      </c>
      <c r="AR1193">
        <v>-2.6648119091987599E-2</v>
      </c>
      <c r="AS1193">
        <v>9.5349439652636604E-4</v>
      </c>
      <c r="AT1193">
        <v>-2.1253310143947601E-2</v>
      </c>
      <c r="AU1193">
        <v>-0.18110260367393399</v>
      </c>
      <c r="AV1193">
        <v>-0.12704907357692699</v>
      </c>
      <c r="AW1193">
        <v>-0.13976041972637099</v>
      </c>
      <c r="AX1193">
        <v>-0.18801641464233301</v>
      </c>
      <c r="AY1193">
        <v>0.154557719826698</v>
      </c>
      <c r="AZ1193">
        <v>0.23281744122505099</v>
      </c>
      <c r="BA1193">
        <v>-0.178525641560554</v>
      </c>
      <c r="BB1193">
        <v>-0.22573634982109</v>
      </c>
      <c r="BC1193">
        <v>-0.25210183858871399</v>
      </c>
      <c r="BD1193">
        <v>-0.122205533087253</v>
      </c>
      <c r="BE1193">
        <v>-0.15832628309726701</v>
      </c>
      <c r="BF1193">
        <v>-6.0863830149173702E-2</v>
      </c>
      <c r="BG1193">
        <v>8.8726757094263996E-3</v>
      </c>
      <c r="BH1193">
        <v>6.3472479581832802E-2</v>
      </c>
      <c r="BI1193">
        <v>5.2820611745118998E-2</v>
      </c>
      <c r="BJ1193">
        <v>4.20353896915912E-2</v>
      </c>
      <c r="BK1193">
        <v>4.5109570026397698E-2</v>
      </c>
      <c r="BL1193">
        <v>3.3486228436231599E-2</v>
      </c>
      <c r="BM1193">
        <v>-3.3199021127074901E-3</v>
      </c>
      <c r="BN1193">
        <v>1.3079881900921401E-3</v>
      </c>
      <c r="BO1193">
        <v>5.8875577524304303E-3</v>
      </c>
      <c r="BP1193">
        <v>3.1668934971094097E-2</v>
      </c>
      <c r="BQ1193">
        <v>6.8133562803268405E-2</v>
      </c>
      <c r="BR1193">
        <v>5.3928986191749503E-2</v>
      </c>
      <c r="BS1193">
        <v>-9.0383388102054499E-2</v>
      </c>
      <c r="BT1193">
        <v>-3.0022954568266799E-2</v>
      </c>
      <c r="BU1193">
        <v>-3.9365369826555197E-2</v>
      </c>
      <c r="BV1193">
        <v>-9.0179122984409305E-2</v>
      </c>
      <c r="BW1193">
        <v>0.242115303874015</v>
      </c>
      <c r="BX1193">
        <v>0.32422199845313998</v>
      </c>
      <c r="BY1193">
        <v>-8.3781130611896501E-2</v>
      </c>
      <c r="BZ1193">
        <v>-0.13310195505618999</v>
      </c>
      <c r="CA1193">
        <v>-0.163108259439468</v>
      </c>
      <c r="CB1193">
        <v>-3.6553896963596302E-2</v>
      </c>
      <c r="CC1193">
        <v>-7.7327899634838104E-2</v>
      </c>
      <c r="CD1193">
        <v>1.4017542824149101E-2</v>
      </c>
      <c r="CE1193">
        <v>8.0548264086246393E-2</v>
      </c>
      <c r="CF1193">
        <v>0.127863019704818</v>
      </c>
      <c r="CG1193">
        <v>0.109807349741458</v>
      </c>
      <c r="CH1193">
        <v>8.9719794690608895E-2</v>
      </c>
      <c r="CI1193">
        <v>8.7079457938671098E-2</v>
      </c>
      <c r="CJ1193">
        <v>7.1258395910263006E-2</v>
      </c>
      <c r="CK1193">
        <v>3.88308018445968E-2</v>
      </c>
      <c r="CL1193">
        <v>5.2622999995946801E-2</v>
      </c>
      <c r="CM1193">
        <v>6.10688216984272E-2</v>
      </c>
      <c r="CN1193">
        <v>8.9985989034175803E-2</v>
      </c>
      <c r="CO1193">
        <v>0.135313630104064</v>
      </c>
      <c r="CP1193">
        <v>0.12911128997802701</v>
      </c>
      <c r="CQ1193">
        <v>3.3582016476429901E-4</v>
      </c>
      <c r="CR1193">
        <v>6.7003168165683705E-2</v>
      </c>
      <c r="CS1193">
        <v>6.1029672622680602E-2</v>
      </c>
      <c r="CT1193">
        <v>7.6581682078540299E-3</v>
      </c>
      <c r="CU1193">
        <v>0.32967290282249401</v>
      </c>
      <c r="CV1193">
        <v>0.41562655568122803</v>
      </c>
      <c r="CW1193">
        <v>1.09633803367614E-2</v>
      </c>
      <c r="CX1193">
        <v>-4.04675602912902E-2</v>
      </c>
      <c r="CY1193">
        <v>-7.4114695191383306E-2</v>
      </c>
      <c r="CZ1193">
        <v>4.9097742885351098E-2</v>
      </c>
      <c r="DA1193">
        <v>3.6704842932522201E-3</v>
      </c>
      <c r="DB1193">
        <v>8.8898912072181702E-2</v>
      </c>
      <c r="DC1193">
        <v>4.3575663119554499E-2</v>
      </c>
      <c r="DD1193">
        <v>3.91466692090034E-2</v>
      </c>
      <c r="DE1193">
        <v>3.4645475447177797E-2</v>
      </c>
      <c r="DF1193">
        <v>2.8990061953663802E-2</v>
      </c>
      <c r="DG1193">
        <v>2.5515880435705102E-2</v>
      </c>
      <c r="DH1193">
        <v>2.29638461023569E-2</v>
      </c>
      <c r="DI1193">
        <v>2.56258081644773E-2</v>
      </c>
      <c r="DJ1193">
        <v>3.11973113566637E-2</v>
      </c>
      <c r="DK1193">
        <v>3.3547826111316598E-2</v>
      </c>
      <c r="DL1193">
        <v>3.54542508721351E-2</v>
      </c>
      <c r="DM1193">
        <v>4.0842581540346097E-2</v>
      </c>
      <c r="DN1193">
        <v>4.5707590878009699E-2</v>
      </c>
      <c r="DO1193">
        <v>5.5153362452983801E-2</v>
      </c>
      <c r="DP1193">
        <v>5.8987695723772E-2</v>
      </c>
      <c r="DQ1193">
        <v>6.1035852879285799E-2</v>
      </c>
      <c r="DR1193">
        <v>5.9480849653482402E-2</v>
      </c>
      <c r="DS1193">
        <v>5.3231235593557302E-2</v>
      </c>
      <c r="DT1193">
        <v>5.5570028722286197E-2</v>
      </c>
      <c r="DU1193">
        <v>5.7600572705268797E-2</v>
      </c>
      <c r="DV1193">
        <v>5.6317713111639002E-2</v>
      </c>
      <c r="DW1193">
        <v>5.4104246199130998E-2</v>
      </c>
      <c r="DX1193">
        <v>5.2072498947381897E-2</v>
      </c>
      <c r="DY1193">
        <v>4.9243520945310502E-2</v>
      </c>
      <c r="DZ1193">
        <v>4.5524641871452297E-2</v>
      </c>
      <c r="EA1193">
        <v>69.123649597167898</v>
      </c>
      <c r="EB1193">
        <v>66</v>
      </c>
      <c r="EC1193">
        <v>63.123649597167898</v>
      </c>
      <c r="ED1193">
        <v>63.752700805663999</v>
      </c>
      <c r="EE1193">
        <v>61</v>
      </c>
      <c r="EF1193">
        <v>62.752700805663999</v>
      </c>
      <c r="EG1193">
        <v>63</v>
      </c>
      <c r="EH1193">
        <v>70.752700805664006</v>
      </c>
      <c r="EI1193">
        <v>76</v>
      </c>
      <c r="EJ1193">
        <v>82.123649597167898</v>
      </c>
      <c r="EK1193">
        <v>88.247299194335895</v>
      </c>
      <c r="EL1193">
        <v>94.123649597167898</v>
      </c>
      <c r="EM1193">
        <v>98.247299194335895</v>
      </c>
      <c r="EN1193">
        <v>101.370948791503</v>
      </c>
      <c r="EO1193">
        <v>101.741897583007</v>
      </c>
      <c r="EP1193">
        <v>99.112846374511705</v>
      </c>
      <c r="EQ1193">
        <v>94.731094360351506</v>
      </c>
      <c r="ER1193">
        <v>90.731101989745994</v>
      </c>
      <c r="ES1193">
        <v>86.854743957519503</v>
      </c>
      <c r="ET1193">
        <v>81.854743957519503</v>
      </c>
      <c r="EU1193">
        <v>76.854743957519503</v>
      </c>
      <c r="EV1193">
        <v>74.483795166015597</v>
      </c>
      <c r="EW1193">
        <v>72.247299194335895</v>
      </c>
      <c r="EX1193">
        <v>71</v>
      </c>
      <c r="EY1193">
        <v>0.52145081758499101</v>
      </c>
      <c r="EZ1193">
        <v>3.84759418666362E-2</v>
      </c>
      <c r="FA1193">
        <v>3.84759418666362E-2</v>
      </c>
      <c r="FB1193">
        <v>0</v>
      </c>
      <c r="FC1193">
        <v>0</v>
      </c>
    </row>
    <row r="1194" spans="1:159" x14ac:dyDescent="0.25">
      <c r="A1194" t="s">
        <v>40</v>
      </c>
      <c r="B1194" t="s">
        <v>11</v>
      </c>
      <c r="C1194" t="s">
        <v>42</v>
      </c>
      <c r="D1194" s="3">
        <v>45478</v>
      </c>
      <c r="E1194" s="25">
        <v>19</v>
      </c>
      <c r="F1194" s="25">
        <v>20</v>
      </c>
      <c r="G1194" s="25">
        <v>19</v>
      </c>
      <c r="H1194" s="25">
        <v>20</v>
      </c>
      <c r="I1194">
        <v>184</v>
      </c>
      <c r="J1194">
        <v>57841</v>
      </c>
      <c r="K1194">
        <v>1.09016633033752</v>
      </c>
      <c r="L1194">
        <v>0.90822750329971302</v>
      </c>
      <c r="M1194">
        <v>0.75319933891296298</v>
      </c>
      <c r="N1194">
        <v>0.652451932430267</v>
      </c>
      <c r="O1194">
        <v>0.632207691669464</v>
      </c>
      <c r="P1194">
        <v>0.62275773286819402</v>
      </c>
      <c r="Q1194">
        <v>0.6331427693367</v>
      </c>
      <c r="R1194">
        <v>0.65130239725112904</v>
      </c>
      <c r="S1194">
        <v>0.72050857543945301</v>
      </c>
      <c r="T1194">
        <v>0.83761316537857</v>
      </c>
      <c r="U1194">
        <v>1.0162595510482699</v>
      </c>
      <c r="V1194">
        <v>1.28967916965484</v>
      </c>
      <c r="W1194">
        <v>1.7409694194793699</v>
      </c>
      <c r="X1194">
        <v>2.16041731834411</v>
      </c>
      <c r="Y1194">
        <v>2.4765098094940101</v>
      </c>
      <c r="Z1194">
        <v>2.8569056987762398</v>
      </c>
      <c r="AA1194">
        <v>3.00417923927307</v>
      </c>
      <c r="AB1194">
        <v>3.1442573070526101</v>
      </c>
      <c r="AC1194">
        <v>3.1095504760742099</v>
      </c>
      <c r="AD1194">
        <v>3.0560674667358301</v>
      </c>
      <c r="AE1194">
        <v>2.7053210735321001</v>
      </c>
      <c r="AF1194">
        <v>2.29080033302307</v>
      </c>
      <c r="AG1194">
        <v>1.6981400251388501</v>
      </c>
      <c r="AH1194">
        <v>1.31234550476074</v>
      </c>
      <c r="AI1194">
        <v>2.7806023135781201E-2</v>
      </c>
      <c r="AJ1194">
        <v>1.59244425594806E-3</v>
      </c>
      <c r="AK1194">
        <v>-3.7402983754873199E-2</v>
      </c>
      <c r="AL1194">
        <v>-6.2551707029342596E-2</v>
      </c>
      <c r="AM1194">
        <v>-7.5969904661178506E-2</v>
      </c>
      <c r="AN1194">
        <v>-8.9218772947788197E-2</v>
      </c>
      <c r="AO1194">
        <v>-8.3376333117485005E-2</v>
      </c>
      <c r="AP1194">
        <v>-0.166107818484306</v>
      </c>
      <c r="AQ1194">
        <v>-0.26512327790260298</v>
      </c>
      <c r="AR1194">
        <v>-0.21012212336063299</v>
      </c>
      <c r="AS1194">
        <v>-0.30607581138610801</v>
      </c>
      <c r="AT1194">
        <v>-0.38086247444152799</v>
      </c>
      <c r="AU1194">
        <v>-0.39051029086112898</v>
      </c>
      <c r="AV1194">
        <v>-0.41715127229690502</v>
      </c>
      <c r="AW1194">
        <v>-0.56179440021514804</v>
      </c>
      <c r="AX1194">
        <v>-0.36495614051818798</v>
      </c>
      <c r="AY1194">
        <v>-0.36334469914436301</v>
      </c>
      <c r="AZ1194">
        <v>-0.38260129094123801</v>
      </c>
      <c r="BA1194">
        <v>-0.18643565475940699</v>
      </c>
      <c r="BB1194">
        <v>-0.178461283445358</v>
      </c>
      <c r="BC1194">
        <v>-0.25540700554847701</v>
      </c>
      <c r="BD1194">
        <v>-0.120306923985481</v>
      </c>
      <c r="BE1194">
        <v>-0.20643235743045801</v>
      </c>
      <c r="BF1194">
        <v>-0.16268441081047</v>
      </c>
      <c r="BG1194">
        <v>0.14325618743896401</v>
      </c>
      <c r="BH1194">
        <v>0.100924111902713</v>
      </c>
      <c r="BI1194">
        <v>4.2300488799810403E-2</v>
      </c>
      <c r="BJ1194">
        <v>9.8114786669611896E-3</v>
      </c>
      <c r="BK1194">
        <v>3.1065079383552001E-3</v>
      </c>
      <c r="BL1194">
        <v>-1.03321773931384E-2</v>
      </c>
      <c r="BM1194">
        <v>-7.2504645213484703E-3</v>
      </c>
      <c r="BN1194">
        <v>-8.47649946808815E-2</v>
      </c>
      <c r="BO1194">
        <v>-0.16274979710578899</v>
      </c>
      <c r="BP1194">
        <v>-7.7105939388275105E-2</v>
      </c>
      <c r="BQ1194">
        <v>-0.15149326622486101</v>
      </c>
      <c r="BR1194">
        <v>-0.21655686199665</v>
      </c>
      <c r="BS1194">
        <v>-0.21470476686954401</v>
      </c>
      <c r="BT1194">
        <v>-0.23048168420791601</v>
      </c>
      <c r="BU1194">
        <v>-0.37259155511856001</v>
      </c>
      <c r="BV1194">
        <v>-0.19219547510147</v>
      </c>
      <c r="BW1194">
        <v>-0.18565216660499501</v>
      </c>
      <c r="BX1194">
        <v>-0.19040584564208901</v>
      </c>
      <c r="BY1194">
        <v>0</v>
      </c>
      <c r="BZ1194">
        <v>0</v>
      </c>
      <c r="CA1194">
        <v>-8.0128513276576899E-2</v>
      </c>
      <c r="CB1194">
        <v>5.1867753267288201E-2</v>
      </c>
      <c r="CC1194">
        <v>-4.7983497381210299E-2</v>
      </c>
      <c r="CD1194">
        <v>-2.2485964000225001E-2</v>
      </c>
      <c r="CE1194">
        <v>0.25870636105537398</v>
      </c>
      <c r="CF1194">
        <v>0.200255781412124</v>
      </c>
      <c r="CG1194">
        <v>0.12200395762920301</v>
      </c>
      <c r="CH1194">
        <v>8.2174666225910104E-2</v>
      </c>
      <c r="CI1194">
        <v>8.2182921469211495E-2</v>
      </c>
      <c r="CJ1194">
        <v>6.8554416298866203E-2</v>
      </c>
      <c r="CK1194">
        <v>6.8875402212142903E-2</v>
      </c>
      <c r="CL1194">
        <v>-3.42217460274696E-3</v>
      </c>
      <c r="CM1194">
        <v>-6.0376323759555803E-2</v>
      </c>
      <c r="CN1194">
        <v>5.5910240858793203E-2</v>
      </c>
      <c r="CO1194">
        <v>3.08926776051521E-3</v>
      </c>
      <c r="CP1194">
        <v>-5.2251242101192398E-2</v>
      </c>
      <c r="CQ1194">
        <v>-3.88992540538311E-2</v>
      </c>
      <c r="CR1194">
        <v>-4.3812111020088099E-2</v>
      </c>
      <c r="CS1194">
        <v>-0.18338869512081099</v>
      </c>
      <c r="CT1194">
        <v>-1.9434818997979102E-2</v>
      </c>
      <c r="CU1194">
        <v>-7.9596359282731993E-3</v>
      </c>
      <c r="CV1194">
        <v>1.78959569893777E-3</v>
      </c>
      <c r="CW1194">
        <v>0.18643565475940699</v>
      </c>
      <c r="CX1194">
        <v>0.178461283445358</v>
      </c>
      <c r="CY1194">
        <v>9.5149993896484306E-2</v>
      </c>
      <c r="CZ1194">
        <v>0.22404243052005701</v>
      </c>
      <c r="DA1194">
        <v>0.110465362668037</v>
      </c>
      <c r="DB1194">
        <v>0.11771248281002</v>
      </c>
      <c r="DC1194">
        <v>7.0188716053962694E-2</v>
      </c>
      <c r="DD1194">
        <v>6.0389366000890697E-2</v>
      </c>
      <c r="DE1194">
        <v>4.8456270247697802E-2</v>
      </c>
      <c r="DF1194">
        <v>4.3993692845106097E-2</v>
      </c>
      <c r="DG1194">
        <v>4.8075046390295001E-2</v>
      </c>
      <c r="DH1194">
        <v>4.7959644347429199E-2</v>
      </c>
      <c r="DI1194">
        <v>4.6281240880489301E-2</v>
      </c>
      <c r="DJ1194">
        <v>4.9452923238277401E-2</v>
      </c>
      <c r="DK1194">
        <v>6.2238652259111397E-2</v>
      </c>
      <c r="DL1194">
        <v>8.0868095159530598E-2</v>
      </c>
      <c r="DM1194">
        <v>9.39795076847076E-2</v>
      </c>
      <c r="DN1194">
        <v>9.9890723824500996E-2</v>
      </c>
      <c r="DO1194">
        <v>0.106882162392139</v>
      </c>
      <c r="DP1194">
        <v>0.11348704248666699</v>
      </c>
      <c r="DQ1194">
        <v>0.11502717435359899</v>
      </c>
      <c r="DR1194">
        <v>0.10503102093935</v>
      </c>
      <c r="DS1194">
        <v>0.108029387891292</v>
      </c>
      <c r="DT1194">
        <v>0.116846531629562</v>
      </c>
      <c r="DU1194">
        <v>0.113344825804233</v>
      </c>
      <c r="DV1194">
        <v>0.10849675536155701</v>
      </c>
      <c r="DW1194">
        <v>0.106561765074729</v>
      </c>
      <c r="DX1194">
        <v>0.10467477142810799</v>
      </c>
      <c r="DY1194">
        <v>9.6330069005489294E-2</v>
      </c>
      <c r="DZ1194">
        <v>8.5234604775905595E-2</v>
      </c>
      <c r="EA1194">
        <v>66.353935241699205</v>
      </c>
      <c r="EB1194">
        <v>64.016853332519503</v>
      </c>
      <c r="EC1194">
        <v>61.016849517822202</v>
      </c>
      <c r="ED1194">
        <v>60.353931427001903</v>
      </c>
      <c r="EE1194">
        <v>59.016849517822202</v>
      </c>
      <c r="EF1194">
        <v>57.011234283447202</v>
      </c>
      <c r="EG1194">
        <v>60.016849517822202</v>
      </c>
      <c r="EH1194">
        <v>66.685394287109304</v>
      </c>
      <c r="EI1194">
        <v>73.353935241699205</v>
      </c>
      <c r="EJ1194">
        <v>80.016853332519503</v>
      </c>
      <c r="EK1194">
        <v>87.348312377929602</v>
      </c>
      <c r="EL1194">
        <v>94.022468566894503</v>
      </c>
      <c r="EM1194">
        <v>98.353942871093693</v>
      </c>
      <c r="EN1194">
        <v>101.365173339843</v>
      </c>
      <c r="EO1194">
        <v>101.365173339843</v>
      </c>
      <c r="EP1194">
        <v>99.365173339843693</v>
      </c>
      <c r="EQ1194">
        <v>96.028083801269503</v>
      </c>
      <c r="ER1194">
        <v>94.365173339843693</v>
      </c>
      <c r="ES1194">
        <v>91.696632385253906</v>
      </c>
      <c r="ET1194">
        <v>87.702247619628906</v>
      </c>
      <c r="EU1194">
        <v>81.696632385253906</v>
      </c>
      <c r="EV1194">
        <v>78.365165710449205</v>
      </c>
      <c r="EW1194">
        <v>74.696632385253906</v>
      </c>
      <c r="EX1194">
        <v>69.685394287109304</v>
      </c>
      <c r="EY1194">
        <v>1.0734388828277499</v>
      </c>
      <c r="EZ1194">
        <v>7.8451573848724296E-2</v>
      </c>
      <c r="FA1194">
        <v>7.8451573848724296E-2</v>
      </c>
      <c r="FB1194">
        <v>0</v>
      </c>
      <c r="FC1194">
        <v>0</v>
      </c>
    </row>
    <row r="1195" spans="1:159" x14ac:dyDescent="0.25">
      <c r="A1195" t="s">
        <v>40</v>
      </c>
      <c r="B1195" t="s">
        <v>11</v>
      </c>
      <c r="C1195" t="s">
        <v>42</v>
      </c>
      <c r="D1195" s="3">
        <v>45479</v>
      </c>
      <c r="E1195" s="25">
        <v>17</v>
      </c>
      <c r="F1195" s="25">
        <v>18</v>
      </c>
      <c r="G1195" s="25">
        <v>17</v>
      </c>
      <c r="H1195" s="25">
        <v>18</v>
      </c>
      <c r="I1195">
        <v>166</v>
      </c>
      <c r="J1195">
        <v>53550</v>
      </c>
      <c r="K1195">
        <v>1.13960945606231</v>
      </c>
      <c r="L1195">
        <v>0.99051707983016901</v>
      </c>
      <c r="M1195">
        <v>0.88084059953689497</v>
      </c>
      <c r="N1195">
        <v>0.77296918630599898</v>
      </c>
      <c r="O1195">
        <v>0.719182848930358</v>
      </c>
      <c r="P1195">
        <v>0.69902873039245605</v>
      </c>
      <c r="Q1195">
        <v>0.68716406822204501</v>
      </c>
      <c r="R1195">
        <v>0.74289143085479703</v>
      </c>
      <c r="S1195">
        <v>0.832022964954376</v>
      </c>
      <c r="T1195">
        <v>0.96814078092574996</v>
      </c>
      <c r="U1195">
        <v>1.2092697620391799</v>
      </c>
      <c r="V1195">
        <v>1.4576209783553999</v>
      </c>
      <c r="W1195">
        <v>1.9153199195861801</v>
      </c>
      <c r="X1195">
        <v>2.3519723415374698</v>
      </c>
      <c r="Y1195">
        <v>2.7321472167968701</v>
      </c>
      <c r="Z1195">
        <v>3.07951688766479</v>
      </c>
      <c r="AA1195">
        <v>3.2347500324249201</v>
      </c>
      <c r="AB1195">
        <v>3.2856249809265101</v>
      </c>
      <c r="AC1195">
        <v>3.4971644878387398</v>
      </c>
      <c r="AD1195">
        <v>3.4177079200744598</v>
      </c>
      <c r="AE1195">
        <v>3.0503160953521702</v>
      </c>
      <c r="AF1195">
        <v>2.55522608757019</v>
      </c>
      <c r="AG1195">
        <v>2.0437474250793399</v>
      </c>
      <c r="AH1195">
        <v>1.5929374694824201</v>
      </c>
      <c r="AI1195">
        <v>-7.6603218913078294E-2</v>
      </c>
      <c r="AJ1195">
        <v>-5.2885018289089203E-2</v>
      </c>
      <c r="AK1195">
        <v>-2.0238498225808099E-2</v>
      </c>
      <c r="AL1195">
        <v>-3.5512197762727703E-2</v>
      </c>
      <c r="AM1195">
        <v>7.8103491105139203E-3</v>
      </c>
      <c r="AN1195">
        <v>-3.9507173001766198E-2</v>
      </c>
      <c r="AO1195">
        <v>-0.162534669041633</v>
      </c>
      <c r="AP1195">
        <v>-0.129252344369888</v>
      </c>
      <c r="AQ1195">
        <v>-0.251192986965179</v>
      </c>
      <c r="AR1195">
        <v>-0.22962291538715299</v>
      </c>
      <c r="AS1195">
        <v>-0.273315370082855</v>
      </c>
      <c r="AT1195">
        <v>-0.331161499023437</v>
      </c>
      <c r="AU1195">
        <v>-0.319263696670532</v>
      </c>
      <c r="AV1195">
        <v>-0.47345316410064597</v>
      </c>
      <c r="AW1195">
        <v>-0.60699725151062001</v>
      </c>
      <c r="AX1195">
        <v>-0.39335238933563199</v>
      </c>
      <c r="AY1195">
        <v>-0.189976081252098</v>
      </c>
      <c r="AZ1195">
        <v>-0.197191402316093</v>
      </c>
      <c r="BA1195">
        <v>-0.35884562134742698</v>
      </c>
      <c r="BB1195">
        <v>-0.39131247997283902</v>
      </c>
      <c r="BC1195">
        <v>-0.25694450736045799</v>
      </c>
      <c r="BD1195">
        <v>-0.104429110884666</v>
      </c>
      <c r="BE1195">
        <v>-0.236983582377433</v>
      </c>
      <c r="BF1195">
        <v>-0.104322187602519</v>
      </c>
      <c r="BG1195">
        <v>4.52970303595066E-2</v>
      </c>
      <c r="BH1195">
        <v>7.7017061412334401E-2</v>
      </c>
      <c r="BI1195">
        <v>8.1840552389621707E-2</v>
      </c>
      <c r="BJ1195">
        <v>5.4781679064035402E-2</v>
      </c>
      <c r="BK1195">
        <v>8.6745351552963201E-2</v>
      </c>
      <c r="BL1195">
        <v>3.4591268748044898E-2</v>
      </c>
      <c r="BM1195">
        <v>-7.1960948407649897E-2</v>
      </c>
      <c r="BN1195">
        <v>-3.4483544528484303E-2</v>
      </c>
      <c r="BO1195">
        <v>-0.110352024435997</v>
      </c>
      <c r="BP1195">
        <v>-8.2984276115894304E-2</v>
      </c>
      <c r="BQ1195">
        <v>-0.101480297744274</v>
      </c>
      <c r="BR1195">
        <v>-0.150253966450691</v>
      </c>
      <c r="BS1195">
        <v>-0.12911753356456701</v>
      </c>
      <c r="BT1195">
        <v>-0.26246491074562001</v>
      </c>
      <c r="BU1195">
        <v>-0.40529045462608299</v>
      </c>
      <c r="BV1195">
        <v>-0.192733004689216</v>
      </c>
      <c r="BW1195">
        <v>0</v>
      </c>
      <c r="BX1195">
        <v>0</v>
      </c>
      <c r="BY1195">
        <v>-0.150647953152656</v>
      </c>
      <c r="BZ1195">
        <v>-0.18179221451282501</v>
      </c>
      <c r="CA1195">
        <v>-4.9558553844690302E-2</v>
      </c>
      <c r="CB1195">
        <v>9.5413461327552698E-2</v>
      </c>
      <c r="CC1195">
        <v>-3.7252582609653397E-2</v>
      </c>
      <c r="CD1195">
        <v>6.21249862015247E-2</v>
      </c>
      <c r="CE1195">
        <v>0.16719728708267201</v>
      </c>
      <c r="CF1195">
        <v>0.20691914856433799</v>
      </c>
      <c r="CG1195">
        <v>0.18391960859298701</v>
      </c>
      <c r="CH1195">
        <v>0.14507555961608801</v>
      </c>
      <c r="CI1195">
        <v>0.16568034887313801</v>
      </c>
      <c r="CJ1195">
        <v>0.108689710497856</v>
      </c>
      <c r="CK1195">
        <v>1.8612766638398101E-2</v>
      </c>
      <c r="CL1195">
        <v>6.0285251587629297E-2</v>
      </c>
      <c r="CM1195">
        <v>3.0488947406411102E-2</v>
      </c>
      <c r="CN1195">
        <v>6.3654370605945504E-2</v>
      </c>
      <c r="CO1195">
        <v>7.0354774594306904E-2</v>
      </c>
      <c r="CP1195">
        <v>3.0653571709990501E-2</v>
      </c>
      <c r="CQ1195">
        <v>6.1028633266687303E-2</v>
      </c>
      <c r="CR1195">
        <v>-5.1476668566465301E-2</v>
      </c>
      <c r="CS1195">
        <v>-0.20358367264270699</v>
      </c>
      <c r="CT1195">
        <v>7.8863939270377107E-3</v>
      </c>
      <c r="CU1195">
        <v>0.189976081252098</v>
      </c>
      <c r="CV1195">
        <v>0.197191402316093</v>
      </c>
      <c r="CW1195">
        <v>5.75497038662433E-2</v>
      </c>
      <c r="CX1195">
        <v>2.77280379086732E-2</v>
      </c>
      <c r="CY1195">
        <v>0.15782739222049699</v>
      </c>
      <c r="CZ1195">
        <v>0.29525601863861001</v>
      </c>
      <c r="DA1195">
        <v>0.162478417158126</v>
      </c>
      <c r="DB1195">
        <v>0.22857216000556899</v>
      </c>
      <c r="DC1195">
        <v>7.4110090732574394E-2</v>
      </c>
      <c r="DD1195">
        <v>7.89748579263687E-2</v>
      </c>
      <c r="DE1195">
        <v>6.2059655785560601E-2</v>
      </c>
      <c r="DF1195">
        <v>5.4894778877496699E-2</v>
      </c>
      <c r="DG1195">
        <v>4.7989074140787097E-2</v>
      </c>
      <c r="DH1195">
        <v>4.50486540794372E-2</v>
      </c>
      <c r="DI1195">
        <v>5.50649091601371E-2</v>
      </c>
      <c r="DJ1195">
        <v>5.7615336030721602E-2</v>
      </c>
      <c r="DK1195">
        <v>8.5625231266021701E-2</v>
      </c>
      <c r="DL1195">
        <v>8.9149966835975605E-2</v>
      </c>
      <c r="DM1195">
        <v>0.104468308389186</v>
      </c>
      <c r="DN1195">
        <v>0.109983973205089</v>
      </c>
      <c r="DO1195">
        <v>0.115600660443305</v>
      </c>
      <c r="DP1195">
        <v>0.128271743655204</v>
      </c>
      <c r="DQ1195">
        <v>0.122629016637802</v>
      </c>
      <c r="DR1195">
        <v>0.121967934072017</v>
      </c>
      <c r="DS1195">
        <v>0.115497253835201</v>
      </c>
      <c r="DT1195">
        <v>0.119883857667446</v>
      </c>
      <c r="DU1195">
        <v>0.12657518684864</v>
      </c>
      <c r="DV1195">
        <v>0.12737926840782099</v>
      </c>
      <c r="DW1195">
        <v>0.12608170509338301</v>
      </c>
      <c r="DX1195">
        <v>0.121495656669139</v>
      </c>
      <c r="DY1195">
        <v>0.121427826583385</v>
      </c>
      <c r="DZ1195">
        <v>0.10119269788265201</v>
      </c>
      <c r="EA1195">
        <v>67.375</v>
      </c>
      <c r="EB1195">
        <v>63.462501525878899</v>
      </c>
      <c r="EC1195">
        <v>62.462501525878899</v>
      </c>
      <c r="ED1195">
        <v>62.099998474121001</v>
      </c>
      <c r="EE1195">
        <v>59.825000762939403</v>
      </c>
      <c r="EF1195">
        <v>60.1875</v>
      </c>
      <c r="EG1195">
        <v>61.462501525878899</v>
      </c>
      <c r="EH1195">
        <v>66.012496948242102</v>
      </c>
      <c r="EI1195">
        <v>72.375</v>
      </c>
      <c r="EJ1195">
        <v>79.925003051757798</v>
      </c>
      <c r="EK1195">
        <v>87.012496948242102</v>
      </c>
      <c r="EL1195">
        <v>93.012496948242102</v>
      </c>
      <c r="EM1195">
        <v>99.737503051757798</v>
      </c>
      <c r="EN1195">
        <v>102.09999847412099</v>
      </c>
      <c r="EO1195">
        <v>106.925003051757</v>
      </c>
      <c r="EP1195">
        <v>106.47499847412099</v>
      </c>
      <c r="EQ1195">
        <v>104.75</v>
      </c>
      <c r="ER1195">
        <v>101.025001525878</v>
      </c>
      <c r="ES1195">
        <v>95.300003051757798</v>
      </c>
      <c r="ET1195">
        <v>91.487503051757798</v>
      </c>
      <c r="EU1195">
        <v>83.574996948242102</v>
      </c>
      <c r="EV1195">
        <v>75.474998474120994</v>
      </c>
      <c r="EW1195">
        <v>71.287498474120994</v>
      </c>
      <c r="EX1195">
        <v>67.375</v>
      </c>
      <c r="EY1195">
        <v>1.1850177049636801</v>
      </c>
      <c r="EZ1195">
        <v>8.3234243094921098E-2</v>
      </c>
      <c r="FA1195">
        <v>8.3234243094921098E-2</v>
      </c>
      <c r="FB1195">
        <v>0</v>
      </c>
      <c r="FC1195">
        <v>0</v>
      </c>
    </row>
    <row r="1196" spans="1:159" x14ac:dyDescent="0.25">
      <c r="A1196" t="s">
        <v>40</v>
      </c>
      <c r="B1196" t="s">
        <v>11</v>
      </c>
      <c r="C1196" t="s">
        <v>42</v>
      </c>
      <c r="D1196" s="3">
        <v>45484</v>
      </c>
      <c r="E1196" s="25">
        <v>18</v>
      </c>
      <c r="F1196" s="25">
        <v>20</v>
      </c>
      <c r="G1196" s="25">
        <v>18</v>
      </c>
      <c r="H1196" s="25">
        <v>20</v>
      </c>
      <c r="I1196">
        <v>166</v>
      </c>
      <c r="J1196">
        <v>53478</v>
      </c>
      <c r="K1196">
        <v>1.12737035751342</v>
      </c>
      <c r="L1196">
        <v>0.98234939575195301</v>
      </c>
      <c r="M1196">
        <v>0.86380994319915705</v>
      </c>
      <c r="N1196">
        <v>0.74418753385543801</v>
      </c>
      <c r="O1196">
        <v>0.65759938955306996</v>
      </c>
      <c r="P1196">
        <v>0.67476433515548695</v>
      </c>
      <c r="Q1196">
        <v>0.73523354530334395</v>
      </c>
      <c r="R1196">
        <v>0.71972024440765303</v>
      </c>
      <c r="S1196">
        <v>0.87351596355438199</v>
      </c>
      <c r="T1196">
        <v>1.1245589256286599</v>
      </c>
      <c r="U1196">
        <v>1.2603838443756099</v>
      </c>
      <c r="V1196">
        <v>1.4751269817352199</v>
      </c>
      <c r="W1196">
        <v>2.0079162120818999</v>
      </c>
      <c r="X1196">
        <v>2.4388997554778999</v>
      </c>
      <c r="Y1196">
        <v>2.68603444099426</v>
      </c>
      <c r="Z1196">
        <v>2.9467401504516602</v>
      </c>
      <c r="AA1196">
        <v>3.1333241462707502</v>
      </c>
      <c r="AB1196">
        <v>3.3801250457763601</v>
      </c>
      <c r="AC1196">
        <v>3.3924376964568999</v>
      </c>
      <c r="AD1196">
        <v>3.21737480163574</v>
      </c>
      <c r="AE1196">
        <v>2.84792780876159</v>
      </c>
      <c r="AF1196">
        <v>2.3306236267089799</v>
      </c>
      <c r="AG1196">
        <v>1.7524178028106601</v>
      </c>
      <c r="AH1196">
        <v>1.36379158496856</v>
      </c>
      <c r="AI1196">
        <v>-0.15902797877788499</v>
      </c>
      <c r="AJ1196">
        <v>-0.124080032110214</v>
      </c>
      <c r="AK1196">
        <v>-0.17961768805980599</v>
      </c>
      <c r="AL1196">
        <v>-0.187257379293441</v>
      </c>
      <c r="AM1196">
        <v>-0.17018032073974601</v>
      </c>
      <c r="AN1196">
        <v>-0.112393476068973</v>
      </c>
      <c r="AO1196">
        <v>-8.6893469095230103E-2</v>
      </c>
      <c r="AP1196">
        <v>-0.245690003037452</v>
      </c>
      <c r="AQ1196">
        <v>-0.13757064938545199</v>
      </c>
      <c r="AR1196">
        <v>-5.7285204529762199E-2</v>
      </c>
      <c r="AS1196">
        <v>-0.13482075929641699</v>
      </c>
      <c r="AT1196">
        <v>-0.28585809469223</v>
      </c>
      <c r="AU1196">
        <v>-0.25265198945999101</v>
      </c>
      <c r="AV1196">
        <v>-0.42624992132186801</v>
      </c>
      <c r="AW1196">
        <v>-0.52258425951003995</v>
      </c>
      <c r="AX1196">
        <v>-0.47597256302833502</v>
      </c>
      <c r="AY1196">
        <v>-0.45543974637985202</v>
      </c>
      <c r="AZ1196">
        <v>-0.205215513706207</v>
      </c>
      <c r="BA1196">
        <v>-0.181368798017501</v>
      </c>
      <c r="BB1196">
        <v>-0.16300427913665699</v>
      </c>
      <c r="BC1196">
        <v>-0.26782312989234902</v>
      </c>
      <c r="BD1196">
        <v>-0.31317645311355502</v>
      </c>
      <c r="BE1196">
        <v>-0.16614229977130801</v>
      </c>
      <c r="BF1196">
        <v>-0.14480552077293299</v>
      </c>
      <c r="BG1196">
        <v>-4.0879745036363602E-2</v>
      </c>
      <c r="BH1196">
        <v>-1.6338050365447901E-2</v>
      </c>
      <c r="BI1196">
        <v>-6.5440028905868503E-2</v>
      </c>
      <c r="BJ1196">
        <v>-8.4687463939189897E-2</v>
      </c>
      <c r="BK1196">
        <v>-7.8400619328022003E-2</v>
      </c>
      <c r="BL1196">
        <v>-4.0048167109489399E-2</v>
      </c>
      <c r="BM1196">
        <v>-1.03914840146899E-2</v>
      </c>
      <c r="BN1196">
        <v>-0.13809229433536499</v>
      </c>
      <c r="BO1196">
        <v>-1.52340391650795E-2</v>
      </c>
      <c r="BP1196">
        <v>9.4933919608592904E-2</v>
      </c>
      <c r="BQ1196">
        <v>1.43213057890534E-2</v>
      </c>
      <c r="BR1196">
        <v>-0.10893542319536199</v>
      </c>
      <c r="BS1196">
        <v>-6.6958844661712605E-2</v>
      </c>
      <c r="BT1196">
        <v>-0.245412781834602</v>
      </c>
      <c r="BU1196">
        <v>-0.34402817487716603</v>
      </c>
      <c r="BV1196">
        <v>-0.268759965896606</v>
      </c>
      <c r="BW1196">
        <v>-0.251426100730895</v>
      </c>
      <c r="BX1196">
        <v>0</v>
      </c>
      <c r="BY1196">
        <v>0</v>
      </c>
      <c r="BZ1196">
        <v>0</v>
      </c>
      <c r="CA1196">
        <v>-9.1259710490703499E-2</v>
      </c>
      <c r="CB1196">
        <v>-0.136813819408416</v>
      </c>
      <c r="CC1196">
        <v>-9.3947136774659105E-3</v>
      </c>
      <c r="CD1196">
        <v>-8.4584346041083301E-3</v>
      </c>
      <c r="CE1196">
        <v>7.7268496155738803E-2</v>
      </c>
      <c r="CF1196">
        <v>9.1403931379318196E-2</v>
      </c>
      <c r="CG1196">
        <v>4.8737626522779402E-2</v>
      </c>
      <c r="CH1196">
        <v>1.78824458271265E-2</v>
      </c>
      <c r="CI1196">
        <v>1.3379079289734299E-2</v>
      </c>
      <c r="CJ1196">
        <v>3.2297145575284902E-2</v>
      </c>
      <c r="CK1196">
        <v>6.6110506653785706E-2</v>
      </c>
      <c r="CL1196">
        <v>-3.0494581907987501E-2</v>
      </c>
      <c r="CM1196">
        <v>0.107102565467357</v>
      </c>
      <c r="CN1196">
        <v>0.24715304374694799</v>
      </c>
      <c r="CO1196">
        <v>0.16346338391303999</v>
      </c>
      <c r="CP1196">
        <v>6.7987255752086598E-2</v>
      </c>
      <c r="CQ1196">
        <v>0.118734292685985</v>
      </c>
      <c r="CR1196">
        <v>-6.4575649797916398E-2</v>
      </c>
      <c r="CS1196">
        <v>-0.16547207534313199</v>
      </c>
      <c r="CT1196">
        <v>-6.1547376215457902E-2</v>
      </c>
      <c r="CU1196">
        <v>-4.7412451356649302E-2</v>
      </c>
      <c r="CV1196">
        <v>0.205215513706207</v>
      </c>
      <c r="CW1196">
        <v>0.181368798017501</v>
      </c>
      <c r="CX1196">
        <v>0.16300427913665699</v>
      </c>
      <c r="CY1196">
        <v>8.5303694009780801E-2</v>
      </c>
      <c r="CZ1196">
        <v>3.9548821747303002E-2</v>
      </c>
      <c r="DA1196">
        <v>0.14735287427902199</v>
      </c>
      <c r="DB1196">
        <v>0.127888649702072</v>
      </c>
      <c r="DC1196">
        <v>7.1829028427600805E-2</v>
      </c>
      <c r="DD1196">
        <v>6.5502472221851293E-2</v>
      </c>
      <c r="DE1196">
        <v>6.9415085017681094E-2</v>
      </c>
      <c r="DF1196">
        <v>6.2358077615499399E-2</v>
      </c>
      <c r="DG1196">
        <v>5.5798094719648299E-2</v>
      </c>
      <c r="DH1196">
        <v>4.3982826173305498E-2</v>
      </c>
      <c r="DI1196">
        <v>4.6509906649589497E-2</v>
      </c>
      <c r="DJ1196">
        <v>6.5414763987064306E-2</v>
      </c>
      <c r="DK1196">
        <v>7.4375376105308505E-2</v>
      </c>
      <c r="DL1196">
        <v>9.2542655766010201E-2</v>
      </c>
      <c r="DM1196">
        <v>9.0671941637992803E-2</v>
      </c>
      <c r="DN1196">
        <v>0.107561349868774</v>
      </c>
      <c r="DO1196">
        <v>0.11289341002702701</v>
      </c>
      <c r="DP1196">
        <v>0.10994116961956001</v>
      </c>
      <c r="DQ1196">
        <v>0.108554400503635</v>
      </c>
      <c r="DR1196">
        <v>0.12597630918025901</v>
      </c>
      <c r="DS1196">
        <v>0.124031491577625</v>
      </c>
      <c r="DT1196">
        <v>0.124762170016765</v>
      </c>
      <c r="DU1196">
        <v>0.11026439815759601</v>
      </c>
      <c r="DV1196">
        <v>9.9099569022655404E-2</v>
      </c>
      <c r="DW1196">
        <v>0.107342928647994</v>
      </c>
      <c r="DX1196">
        <v>0.10722087323665599</v>
      </c>
      <c r="DY1196">
        <v>9.5295764505863106E-2</v>
      </c>
      <c r="DZ1196">
        <v>8.2893140614032704E-2</v>
      </c>
      <c r="EA1196">
        <v>68.099998474120994</v>
      </c>
      <c r="EB1196">
        <v>66.099998474120994</v>
      </c>
      <c r="EC1196">
        <v>65.099998474120994</v>
      </c>
      <c r="ED1196">
        <v>62.099998474121001</v>
      </c>
      <c r="EE1196">
        <v>62.737499237060497</v>
      </c>
      <c r="EF1196">
        <v>61.099998474121001</v>
      </c>
      <c r="EG1196">
        <v>63.099998474121001</v>
      </c>
      <c r="EH1196">
        <v>69.824996948242102</v>
      </c>
      <c r="EI1196">
        <v>74.462501525878906</v>
      </c>
      <c r="EJ1196">
        <v>80.737503051757798</v>
      </c>
      <c r="EK1196">
        <v>86.737503051757798</v>
      </c>
      <c r="EL1196">
        <v>93.099998474120994</v>
      </c>
      <c r="EM1196">
        <v>97.1875</v>
      </c>
      <c r="EN1196">
        <v>101.09999847412099</v>
      </c>
      <c r="EO1196">
        <v>104.09999847412099</v>
      </c>
      <c r="EP1196">
        <v>103.462501525878</v>
      </c>
      <c r="EQ1196">
        <v>102.462501525878</v>
      </c>
      <c r="ER1196">
        <v>101.462501525878</v>
      </c>
      <c r="ES1196">
        <v>98.737503051757798</v>
      </c>
      <c r="ET1196">
        <v>93.287498474120994</v>
      </c>
      <c r="EU1196">
        <v>80.650001525878906</v>
      </c>
      <c r="EV1196">
        <v>74.650001525878906</v>
      </c>
      <c r="EW1196">
        <v>71.375</v>
      </c>
      <c r="EX1196">
        <v>66.824996948242102</v>
      </c>
      <c r="EY1196">
        <v>1.03899693489074</v>
      </c>
      <c r="EZ1196">
        <v>6.4588062465190804E-2</v>
      </c>
      <c r="FA1196">
        <v>6.4588062465190804E-2</v>
      </c>
      <c r="FB1196">
        <v>0</v>
      </c>
      <c r="FC1196">
        <v>0</v>
      </c>
    </row>
    <row r="1197" spans="1:159" x14ac:dyDescent="0.25">
      <c r="A1197" t="s">
        <v>40</v>
      </c>
      <c r="B1197" t="s">
        <v>11</v>
      </c>
      <c r="C1197" t="s">
        <v>42</v>
      </c>
      <c r="D1197" s="3">
        <v>45485</v>
      </c>
      <c r="E1197" s="25">
        <v>18</v>
      </c>
      <c r="F1197" s="25">
        <v>19</v>
      </c>
      <c r="G1197" s="25">
        <v>18</v>
      </c>
      <c r="H1197" s="25">
        <v>19</v>
      </c>
      <c r="I1197">
        <v>184</v>
      </c>
      <c r="J1197">
        <v>57704</v>
      </c>
      <c r="K1197">
        <v>1.0580232143402</v>
      </c>
      <c r="L1197">
        <v>0.89998972415923995</v>
      </c>
      <c r="M1197">
        <v>0.76081740856170599</v>
      </c>
      <c r="N1197">
        <v>0.675023913383483</v>
      </c>
      <c r="O1197">
        <v>0.638782918453216</v>
      </c>
      <c r="P1197">
        <v>0.660905420780181</v>
      </c>
      <c r="Q1197">
        <v>0.71207106113433805</v>
      </c>
      <c r="R1197">
        <v>0.68347191810607899</v>
      </c>
      <c r="S1197">
        <v>0.72843217849731401</v>
      </c>
      <c r="T1197">
        <v>0.81980901956558205</v>
      </c>
      <c r="U1197">
        <v>0.99558311700820901</v>
      </c>
      <c r="V1197">
        <v>1.3738589286804099</v>
      </c>
      <c r="W1197">
        <v>1.72666335105895</v>
      </c>
      <c r="X1197">
        <v>2.2249591350555402</v>
      </c>
      <c r="Y1197">
        <v>2.5368993282318102</v>
      </c>
      <c r="Z1197">
        <v>2.90266609191894</v>
      </c>
      <c r="AA1197">
        <v>3.08070445060729</v>
      </c>
      <c r="AB1197">
        <v>3.1963484287261901</v>
      </c>
      <c r="AC1197">
        <v>3.2297191619872998</v>
      </c>
      <c r="AD1197">
        <v>3.1153476238250701</v>
      </c>
      <c r="AE1197">
        <v>2.7287642955779998</v>
      </c>
      <c r="AF1197">
        <v>2.2367093563079798</v>
      </c>
      <c r="AG1197">
        <v>1.7325638532638501</v>
      </c>
      <c r="AH1197">
        <v>1.30630230903625</v>
      </c>
      <c r="AI1197">
        <v>-0.11667791008949201</v>
      </c>
      <c r="AJ1197">
        <v>-0.13241200149059201</v>
      </c>
      <c r="AK1197">
        <v>-0.120065964758396</v>
      </c>
      <c r="AL1197">
        <v>-0.130900219082832</v>
      </c>
      <c r="AM1197">
        <v>-3.63018363714218E-2</v>
      </c>
      <c r="AN1197">
        <v>-5.1454402506351402E-2</v>
      </c>
      <c r="AO1197">
        <v>-9.8279036581516196E-2</v>
      </c>
      <c r="AP1197">
        <v>-0.17441177368163999</v>
      </c>
      <c r="AQ1197">
        <v>-0.144843399524688</v>
      </c>
      <c r="AR1197">
        <v>-0.22639571130275701</v>
      </c>
      <c r="AS1197">
        <v>-0.29770010709762501</v>
      </c>
      <c r="AT1197">
        <v>-0.27536460757255499</v>
      </c>
      <c r="AU1197">
        <v>-0.29925417900085399</v>
      </c>
      <c r="AV1197">
        <v>-0.34876996278762801</v>
      </c>
      <c r="AW1197">
        <v>-0.59544932842254605</v>
      </c>
      <c r="AX1197">
        <v>-0.43615430593490601</v>
      </c>
      <c r="AY1197">
        <v>-0.37829136848449701</v>
      </c>
      <c r="AZ1197">
        <v>-0.17946241796016599</v>
      </c>
      <c r="BA1197">
        <v>-0.15770547091960899</v>
      </c>
      <c r="BB1197">
        <v>-0.28816610574722201</v>
      </c>
      <c r="BC1197">
        <v>-0.30546322464942899</v>
      </c>
      <c r="BD1197">
        <v>-0.25852036476135198</v>
      </c>
      <c r="BE1197">
        <v>-0.127945527434349</v>
      </c>
      <c r="BF1197">
        <v>-9.9898643791675498E-2</v>
      </c>
      <c r="BG1197">
        <v>-1.08531350269913E-2</v>
      </c>
      <c r="BH1197">
        <v>-3.11900693923234E-2</v>
      </c>
      <c r="BI1197">
        <v>-3.46881449222564E-2</v>
      </c>
      <c r="BJ1197">
        <v>-4.0088385343551601E-2</v>
      </c>
      <c r="BK1197">
        <v>2.6367172598838799E-2</v>
      </c>
      <c r="BL1197">
        <v>9.2762093991041097E-3</v>
      </c>
      <c r="BM1197">
        <v>-2.6805317029356901E-2</v>
      </c>
      <c r="BN1197">
        <v>-9.0067468583583804E-2</v>
      </c>
      <c r="BO1197">
        <v>-4.8365563154220498E-2</v>
      </c>
      <c r="BP1197">
        <v>-0.12266286462545301</v>
      </c>
      <c r="BQ1197">
        <v>-0.17627076804637901</v>
      </c>
      <c r="BR1197">
        <v>-0.11192755401134399</v>
      </c>
      <c r="BS1197">
        <v>-0.12884217500686601</v>
      </c>
      <c r="BT1197">
        <v>-0.16431051492691001</v>
      </c>
      <c r="BU1197">
        <v>-0.413606077432632</v>
      </c>
      <c r="BV1197">
        <v>-0.25710952281951899</v>
      </c>
      <c r="BW1197">
        <v>-0.20221708714962</v>
      </c>
      <c r="BX1197">
        <v>0</v>
      </c>
      <c r="BY1197">
        <v>0</v>
      </c>
      <c r="BZ1197">
        <v>-0.13189949095249101</v>
      </c>
      <c r="CA1197">
        <v>-0.13556140661239599</v>
      </c>
      <c r="CB1197">
        <v>-8.9582681655883706E-2</v>
      </c>
      <c r="CC1197">
        <v>1.7620140686631199E-2</v>
      </c>
      <c r="CD1197">
        <v>2.7201170101761801E-2</v>
      </c>
      <c r="CE1197">
        <v>9.4971641898155199E-2</v>
      </c>
      <c r="CF1197">
        <v>7.0031858980655601E-2</v>
      </c>
      <c r="CG1197">
        <v>5.0689678639173501E-2</v>
      </c>
      <c r="CH1197">
        <v>5.0723452121019301E-2</v>
      </c>
      <c r="CI1197">
        <v>8.9036181569099399E-2</v>
      </c>
      <c r="CJ1197">
        <v>7.0006825029850006E-2</v>
      </c>
      <c r="CK1197">
        <v>4.4668402522802297E-2</v>
      </c>
      <c r="CL1197">
        <v>-5.7231565006077203E-3</v>
      </c>
      <c r="CM1197">
        <v>4.8112269490957198E-2</v>
      </c>
      <c r="CN1197">
        <v>-1.89300123602151E-2</v>
      </c>
      <c r="CO1197">
        <v>-5.4841443896293599E-2</v>
      </c>
      <c r="CP1197">
        <v>5.1509507000446299E-2</v>
      </c>
      <c r="CQ1197">
        <v>4.1569836437702103E-2</v>
      </c>
      <c r="CR1197">
        <v>2.0148934796452501E-2</v>
      </c>
      <c r="CS1197">
        <v>-0.23176282644271801</v>
      </c>
      <c r="CT1197">
        <v>-7.8064724802970803E-2</v>
      </c>
      <c r="CU1197">
        <v>-2.6142807677388101E-2</v>
      </c>
      <c r="CV1197">
        <v>0.17946241796016599</v>
      </c>
      <c r="CW1197">
        <v>0.15770547091960899</v>
      </c>
      <c r="CX1197">
        <v>2.43671294301748E-2</v>
      </c>
      <c r="CY1197">
        <v>3.4340411424636799E-2</v>
      </c>
      <c r="CZ1197">
        <v>7.9355016350746099E-2</v>
      </c>
      <c r="DA1197">
        <v>0.163185805082321</v>
      </c>
      <c r="DB1197">
        <v>0.154300987720489</v>
      </c>
      <c r="DC1197">
        <v>6.4336895942687905E-2</v>
      </c>
      <c r="DD1197">
        <v>6.15385621786117E-2</v>
      </c>
      <c r="DE1197">
        <v>5.1906030625104897E-2</v>
      </c>
      <c r="DF1197">
        <v>5.5209677666425698E-2</v>
      </c>
      <c r="DG1197">
        <v>3.8100052624940803E-2</v>
      </c>
      <c r="DH1197">
        <v>3.6921590566635097E-2</v>
      </c>
      <c r="DI1197">
        <v>4.34529371559619E-2</v>
      </c>
      <c r="DJ1197">
        <v>5.1277700811624499E-2</v>
      </c>
      <c r="DK1197">
        <v>5.8654356747865601E-2</v>
      </c>
      <c r="DL1197">
        <v>6.3065096735954201E-2</v>
      </c>
      <c r="DM1197">
        <v>7.3823787271976402E-2</v>
      </c>
      <c r="DN1197">
        <v>9.93626788258552E-2</v>
      </c>
      <c r="DO1197">
        <v>0.10360314697027199</v>
      </c>
      <c r="DP1197">
        <v>0.112143382430076</v>
      </c>
      <c r="DQ1197">
        <v>0.11055284738540599</v>
      </c>
      <c r="DR1197">
        <v>0.10885150730609799</v>
      </c>
      <c r="DS1197">
        <v>0.10704556107521</v>
      </c>
      <c r="DT1197">
        <v>0.10910540074110001</v>
      </c>
      <c r="DU1197">
        <v>9.5878116786479894E-2</v>
      </c>
      <c r="DV1197">
        <v>9.5003359019756303E-2</v>
      </c>
      <c r="DW1197">
        <v>0.103292971849441</v>
      </c>
      <c r="DX1197">
        <v>0.1027068272233</v>
      </c>
      <c r="DY1197">
        <v>8.8497638702392495E-2</v>
      </c>
      <c r="DZ1197">
        <v>7.72712007164955E-2</v>
      </c>
      <c r="EA1197">
        <v>66.679779052734304</v>
      </c>
      <c r="EB1197">
        <v>65.679779052734304</v>
      </c>
      <c r="EC1197">
        <v>62.342700958251903</v>
      </c>
      <c r="ED1197">
        <v>61.674156188964801</v>
      </c>
      <c r="EE1197">
        <v>60.005619049072202</v>
      </c>
      <c r="EF1197">
        <v>58.674156188964801</v>
      </c>
      <c r="EG1197">
        <v>61.674156188964801</v>
      </c>
      <c r="EH1197">
        <v>66.011238098144503</v>
      </c>
      <c r="EI1197">
        <v>72.348312377929602</v>
      </c>
      <c r="EJ1197">
        <v>79.016853332519503</v>
      </c>
      <c r="EK1197">
        <v>85.348312377929602</v>
      </c>
      <c r="EL1197">
        <v>91.679786682128906</v>
      </c>
      <c r="EM1197">
        <v>96.016853332519503</v>
      </c>
      <c r="EN1197">
        <v>100.353942871093</v>
      </c>
      <c r="EO1197">
        <v>101.696632385253</v>
      </c>
      <c r="EP1197">
        <v>99.376403808593693</v>
      </c>
      <c r="EQ1197">
        <v>98.376403808593693</v>
      </c>
      <c r="ER1197">
        <v>96.707862854003906</v>
      </c>
      <c r="ES1197">
        <v>92.044944763183494</v>
      </c>
      <c r="ET1197">
        <v>86.382019042968693</v>
      </c>
      <c r="EU1197">
        <v>80.044944763183494</v>
      </c>
      <c r="EV1197">
        <v>73.370788574218693</v>
      </c>
      <c r="EW1197">
        <v>69.365165710449205</v>
      </c>
      <c r="EX1197">
        <v>67.696632385253906</v>
      </c>
      <c r="EY1197">
        <v>0.89480108022689797</v>
      </c>
      <c r="EZ1197">
        <v>7.2623349726200104E-2</v>
      </c>
      <c r="FA1197">
        <v>7.2623349726200104E-2</v>
      </c>
      <c r="FB1197">
        <v>0</v>
      </c>
      <c r="FC1197">
        <v>0</v>
      </c>
    </row>
    <row r="1198" spans="1:159" x14ac:dyDescent="0.25">
      <c r="A1198" t="s">
        <v>40</v>
      </c>
      <c r="B1198" t="s">
        <v>11</v>
      </c>
      <c r="C1198" t="s">
        <v>42</v>
      </c>
      <c r="D1198" s="3">
        <v>45496</v>
      </c>
      <c r="E1198" s="25">
        <v>16</v>
      </c>
      <c r="F1198" s="25">
        <v>17</v>
      </c>
      <c r="G1198" s="25">
        <v>16</v>
      </c>
      <c r="H1198" s="25">
        <v>17</v>
      </c>
      <c r="I1198">
        <v>165</v>
      </c>
      <c r="J1198">
        <v>53298</v>
      </c>
      <c r="K1198">
        <v>1.0653338432312001</v>
      </c>
      <c r="L1198">
        <v>0.88877809047698897</v>
      </c>
      <c r="M1198">
        <v>0.78298318386077803</v>
      </c>
      <c r="N1198">
        <v>0.67420780658721902</v>
      </c>
      <c r="O1198">
        <v>0.66117924451828003</v>
      </c>
      <c r="P1198">
        <v>0.64378064870834295</v>
      </c>
      <c r="Q1198">
        <v>0.683307945728302</v>
      </c>
      <c r="R1198">
        <v>0.77548456192016602</v>
      </c>
      <c r="S1198">
        <v>0.79095524549484197</v>
      </c>
      <c r="T1198">
        <v>0.92187958955764704</v>
      </c>
      <c r="U1198">
        <v>1.1714854240417401</v>
      </c>
      <c r="V1198">
        <v>1.4862540960311801</v>
      </c>
      <c r="W1198">
        <v>1.81753718852996</v>
      </c>
      <c r="X1198">
        <v>2.0854928493499698</v>
      </c>
      <c r="Y1198">
        <v>2.3413591384887602</v>
      </c>
      <c r="Z1198">
        <v>2.6190626621246298</v>
      </c>
      <c r="AA1198">
        <v>2.81937503814697</v>
      </c>
      <c r="AB1198">
        <v>2.9502148628234801</v>
      </c>
      <c r="AC1198">
        <v>3.07183790206909</v>
      </c>
      <c r="AD1198">
        <v>3.0072832107543901</v>
      </c>
      <c r="AE1198">
        <v>2.4600095748901301</v>
      </c>
      <c r="AF1198">
        <v>1.97579216957092</v>
      </c>
      <c r="AG1198">
        <v>1.55536913871765</v>
      </c>
      <c r="AH1198">
        <v>1.19684875011444</v>
      </c>
      <c r="AI1198">
        <v>-0.17128238081932001</v>
      </c>
      <c r="AJ1198">
        <v>-0.19968122243881201</v>
      </c>
      <c r="AK1198">
        <v>-0.193844243884086</v>
      </c>
      <c r="AL1198">
        <v>-0.12681221961975001</v>
      </c>
      <c r="AM1198">
        <v>-3.7422332912683397E-2</v>
      </c>
      <c r="AN1198">
        <v>-0.122340396046638</v>
      </c>
      <c r="AO1198">
        <v>-0.21458934247493699</v>
      </c>
      <c r="AP1198">
        <v>-0.152016416192054</v>
      </c>
      <c r="AQ1198">
        <v>-0.177711442112922</v>
      </c>
      <c r="AR1198">
        <v>-0.16831336915493</v>
      </c>
      <c r="AS1198">
        <v>-0.28358215093612599</v>
      </c>
      <c r="AT1198">
        <v>-0.19238786399364399</v>
      </c>
      <c r="AU1198">
        <v>-0.32197198271751398</v>
      </c>
      <c r="AV1198">
        <v>-0.53019899129867498</v>
      </c>
      <c r="AW1198">
        <v>-0.33854210376739502</v>
      </c>
      <c r="AX1198">
        <v>-0.17112569510936701</v>
      </c>
      <c r="AY1198">
        <v>-0.16894911229610399</v>
      </c>
      <c r="AZ1198">
        <v>-0.35200023651123002</v>
      </c>
      <c r="BA1198">
        <v>-0.33142423629760698</v>
      </c>
      <c r="BB1198">
        <v>-0.21114312112331299</v>
      </c>
      <c r="BC1198">
        <v>-0.24636949598789201</v>
      </c>
      <c r="BD1198">
        <v>-0.18594256043434099</v>
      </c>
      <c r="BE1198">
        <v>-0.15245291590690599</v>
      </c>
      <c r="BF1198">
        <v>-7.6951950788497897E-2</v>
      </c>
      <c r="BG1198">
        <v>-4.4541209936141898E-2</v>
      </c>
      <c r="BH1198">
        <v>-9.3909412622451699E-2</v>
      </c>
      <c r="BI1198">
        <v>-8.8579379022121402E-2</v>
      </c>
      <c r="BJ1198">
        <v>-4.4979687780141803E-2</v>
      </c>
      <c r="BK1198">
        <v>3.1616754829883499E-2</v>
      </c>
      <c r="BL1198">
        <v>-4.7344315797090503E-2</v>
      </c>
      <c r="BM1198">
        <v>-0.114317044615745</v>
      </c>
      <c r="BN1198">
        <v>-5.0702944397926303E-2</v>
      </c>
      <c r="BO1198">
        <v>-6.7169740796089103E-2</v>
      </c>
      <c r="BP1198">
        <v>-4.6432901173829998E-2</v>
      </c>
      <c r="BQ1198">
        <v>-0.114701949059963</v>
      </c>
      <c r="BR1198">
        <v>-2.3620955646038E-2</v>
      </c>
      <c r="BS1198">
        <v>-0.14515033364295901</v>
      </c>
      <c r="BT1198">
        <v>-0.34331959486007602</v>
      </c>
      <c r="BU1198">
        <v>-0.150703385472297</v>
      </c>
      <c r="BV1198">
        <v>0</v>
      </c>
      <c r="BW1198">
        <v>0</v>
      </c>
      <c r="BX1198">
        <v>-0.188534915447235</v>
      </c>
      <c r="BY1198">
        <v>-0.169287264347076</v>
      </c>
      <c r="BZ1198">
        <v>-4.6279150992631898E-2</v>
      </c>
      <c r="CA1198">
        <v>-9.0740405023097895E-2</v>
      </c>
      <c r="CB1198">
        <v>-4.3270368129014899E-2</v>
      </c>
      <c r="CC1198">
        <v>-2.5880862027406599E-2</v>
      </c>
      <c r="CD1198">
        <v>2.7411218732595399E-2</v>
      </c>
      <c r="CE1198">
        <v>8.2199960947036702E-2</v>
      </c>
      <c r="CF1198">
        <v>1.1862397193908599E-2</v>
      </c>
      <c r="CG1198">
        <v>1.6685485839843701E-2</v>
      </c>
      <c r="CH1198">
        <v>3.6852840334177003E-2</v>
      </c>
      <c r="CI1198">
        <v>0.10065584629774001</v>
      </c>
      <c r="CJ1198">
        <v>2.76517644524574E-2</v>
      </c>
      <c r="CK1198">
        <v>-1.40447542071342E-2</v>
      </c>
      <c r="CL1198">
        <v>5.0610534846782601E-2</v>
      </c>
      <c r="CM1198">
        <v>4.3371956795453998E-2</v>
      </c>
      <c r="CN1198">
        <v>7.5447574257850605E-2</v>
      </c>
      <c r="CO1198">
        <v>5.4178260266780798E-2</v>
      </c>
      <c r="CP1198">
        <v>0.14514595270156799</v>
      </c>
      <c r="CQ1198">
        <v>3.1671311706304502E-2</v>
      </c>
      <c r="CR1198">
        <v>-0.15644018352031699</v>
      </c>
      <c r="CS1198">
        <v>3.7135336548089898E-2</v>
      </c>
      <c r="CT1198">
        <v>0.17112569510936701</v>
      </c>
      <c r="CU1198">
        <v>0.16894911229610399</v>
      </c>
      <c r="CV1198">
        <v>-2.50695925205945E-2</v>
      </c>
      <c r="CW1198">
        <v>-7.15029798448085E-3</v>
      </c>
      <c r="CX1198">
        <v>0.11858482658863</v>
      </c>
      <c r="CY1198">
        <v>6.4888678491115501E-2</v>
      </c>
      <c r="CZ1198">
        <v>9.9401824176311396E-2</v>
      </c>
      <c r="DA1198">
        <v>0.10069118440151199</v>
      </c>
      <c r="DB1198">
        <v>0.13177439570426899</v>
      </c>
      <c r="DC1198">
        <v>7.7053159475326496E-2</v>
      </c>
      <c r="DD1198">
        <v>6.4304694533348E-2</v>
      </c>
      <c r="DE1198">
        <v>6.3996493816375705E-2</v>
      </c>
      <c r="DF1198">
        <v>4.9750644713640199E-2</v>
      </c>
      <c r="DG1198">
        <v>4.1972786188125603E-2</v>
      </c>
      <c r="DH1198">
        <v>4.5594379305839497E-2</v>
      </c>
      <c r="DI1198">
        <v>6.0961224138736697E-2</v>
      </c>
      <c r="DJ1198">
        <v>6.1594221740960999E-2</v>
      </c>
      <c r="DK1198">
        <v>6.7204579710960305E-2</v>
      </c>
      <c r="DL1198">
        <v>7.4098065495491E-2</v>
      </c>
      <c r="DM1198">
        <v>0.10267187654972</v>
      </c>
      <c r="DN1198">
        <v>0.102602995932102</v>
      </c>
      <c r="DO1198">
        <v>0.107499927282333</v>
      </c>
      <c r="DP1198">
        <v>0.113614618778228</v>
      </c>
      <c r="DQ1198">
        <v>0.114197835326194</v>
      </c>
      <c r="DR1198">
        <v>0.10403703898191401</v>
      </c>
      <c r="DS1198">
        <v>0.102713771164417</v>
      </c>
      <c r="DT1198">
        <v>9.9379859864711706E-2</v>
      </c>
      <c r="DU1198">
        <v>9.8572276532649897E-2</v>
      </c>
      <c r="DV1198">
        <v>0.100230179727077</v>
      </c>
      <c r="DW1198">
        <v>9.4615764915943104E-2</v>
      </c>
      <c r="DX1198">
        <v>8.6738534271717002E-2</v>
      </c>
      <c r="DY1198">
        <v>7.6950341463088906E-2</v>
      </c>
      <c r="DZ1198">
        <v>6.3448302447795799E-2</v>
      </c>
      <c r="EA1198">
        <v>68.099998474120994</v>
      </c>
      <c r="EB1198">
        <v>66.824996948242102</v>
      </c>
      <c r="EC1198">
        <v>65.824996948242102</v>
      </c>
      <c r="ED1198">
        <v>64.1875</v>
      </c>
      <c r="EE1198">
        <v>64.1875</v>
      </c>
      <c r="EF1198">
        <v>61.549999237060497</v>
      </c>
      <c r="EG1198">
        <v>63.825000762939403</v>
      </c>
      <c r="EH1198">
        <v>69.550003051757798</v>
      </c>
      <c r="EI1198">
        <v>74.912498474120994</v>
      </c>
      <c r="EJ1198">
        <v>80.550003051757798</v>
      </c>
      <c r="EK1198">
        <v>85.275001525878906</v>
      </c>
      <c r="EL1198">
        <v>92.275001525878906</v>
      </c>
      <c r="EM1198">
        <v>96.912498474120994</v>
      </c>
      <c r="EN1198">
        <v>98.550003051757798</v>
      </c>
      <c r="EO1198">
        <v>99.912498474120994</v>
      </c>
      <c r="EP1198">
        <v>101.1875</v>
      </c>
      <c r="EQ1198">
        <v>100.462501525878</v>
      </c>
      <c r="ER1198">
        <v>97.375</v>
      </c>
      <c r="ES1198">
        <v>93.375</v>
      </c>
      <c r="ET1198">
        <v>88.375</v>
      </c>
      <c r="EU1198">
        <v>83.737503051757798</v>
      </c>
      <c r="EV1198">
        <v>79.462501525878906</v>
      </c>
      <c r="EW1198">
        <v>75.550003051757798</v>
      </c>
      <c r="EX1198">
        <v>73.550003051757798</v>
      </c>
      <c r="EY1198">
        <v>0.89944934844970703</v>
      </c>
      <c r="EZ1198">
        <v>7.3098942637443501E-2</v>
      </c>
      <c r="FA1198">
        <v>7.3098942637443501E-2</v>
      </c>
      <c r="FB1198">
        <v>0</v>
      </c>
      <c r="FC1198">
        <v>0</v>
      </c>
    </row>
    <row r="1199" spans="1:159" x14ac:dyDescent="0.25">
      <c r="A1199" t="s">
        <v>40</v>
      </c>
      <c r="B1199" t="s">
        <v>11</v>
      </c>
      <c r="C1199" t="s">
        <v>42</v>
      </c>
      <c r="D1199" s="3">
        <v>45539</v>
      </c>
      <c r="E1199" s="25">
        <v>19</v>
      </c>
      <c r="F1199" s="25">
        <v>20</v>
      </c>
      <c r="G1199" s="25">
        <v>19</v>
      </c>
      <c r="H1199" s="25">
        <v>20</v>
      </c>
      <c r="I1199">
        <v>1084</v>
      </c>
      <c r="J1199">
        <v>52684</v>
      </c>
      <c r="K1199">
        <v>0.94111692905426003</v>
      </c>
      <c r="L1199">
        <v>0.81244862079620295</v>
      </c>
      <c r="M1199">
        <v>0.712743520736694</v>
      </c>
      <c r="N1199">
        <v>0.63929110765457098</v>
      </c>
      <c r="O1199">
        <v>0.59364652633666903</v>
      </c>
      <c r="P1199">
        <v>0.59893625974655096</v>
      </c>
      <c r="Q1199">
        <v>0.64437156915664595</v>
      </c>
      <c r="R1199">
        <v>0.69596427679061801</v>
      </c>
      <c r="S1199">
        <v>0.60329198837280196</v>
      </c>
      <c r="T1199">
        <v>0.562577605247497</v>
      </c>
      <c r="U1199">
        <v>0.53997570276260298</v>
      </c>
      <c r="V1199">
        <v>0.57661449909210205</v>
      </c>
      <c r="W1199">
        <v>0.669799864292144</v>
      </c>
      <c r="X1199">
        <v>0.87862169742584195</v>
      </c>
      <c r="Y1199">
        <v>1.09599268436431</v>
      </c>
      <c r="Z1199">
        <v>1.34590291976928</v>
      </c>
      <c r="AA1199">
        <v>1.61791896820068</v>
      </c>
      <c r="AB1199">
        <v>1.85247206687927</v>
      </c>
      <c r="AC1199">
        <v>1.82638311386108</v>
      </c>
      <c r="AD1199">
        <v>1.57988882064819</v>
      </c>
      <c r="AE1199">
        <v>1.3179844617843599</v>
      </c>
      <c r="AF1199">
        <v>1.1380373239517201</v>
      </c>
      <c r="AG1199">
        <v>0.933058381080627</v>
      </c>
      <c r="AH1199">
        <v>0.77879017591476396</v>
      </c>
      <c r="AI1199">
        <v>7.8090451657771995E-2</v>
      </c>
      <c r="AJ1199">
        <v>5.9002742171287502E-2</v>
      </c>
      <c r="AK1199">
        <v>3.1814537942409502E-2</v>
      </c>
      <c r="AL1199">
        <v>8.4419697523116996E-3</v>
      </c>
      <c r="AM1199">
        <v>-2.0060599781572801E-3</v>
      </c>
      <c r="AN1199">
        <v>-1.4891820028424201E-2</v>
      </c>
      <c r="AO1199">
        <v>-3.6719139665365198E-2</v>
      </c>
      <c r="AP1199">
        <v>8.1529319286346401E-3</v>
      </c>
      <c r="AQ1199">
        <v>-1.92015897482633E-2</v>
      </c>
      <c r="AR1199">
        <v>-2.6941135525703399E-2</v>
      </c>
      <c r="AS1199">
        <v>-4.1509363800287198E-2</v>
      </c>
      <c r="AT1199">
        <v>-5.9467498213052701E-2</v>
      </c>
      <c r="AU1199">
        <v>-3.5096123814582797E-2</v>
      </c>
      <c r="AV1199">
        <v>1.58404055982828E-2</v>
      </c>
      <c r="AW1199">
        <v>-3.12025770545005E-2</v>
      </c>
      <c r="AX1199">
        <v>-3.7166446447372402E-2</v>
      </c>
      <c r="AY1199">
        <v>-8.1315003335475894E-2</v>
      </c>
      <c r="AZ1199">
        <v>-6.11896887421607E-2</v>
      </c>
      <c r="BA1199">
        <v>0.108449764549732</v>
      </c>
      <c r="BB1199">
        <v>6.9457225501537295E-2</v>
      </c>
      <c r="BC1199">
        <v>-6.03312291204929E-2</v>
      </c>
      <c r="BD1199">
        <v>-9.2219397425651495E-2</v>
      </c>
      <c r="BE1199">
        <v>-8.6040899157524095E-2</v>
      </c>
      <c r="BF1199">
        <v>-5.2532464265823302E-2</v>
      </c>
      <c r="BG1199">
        <v>0.152402624487876</v>
      </c>
      <c r="BH1199">
        <v>0.12970578670501701</v>
      </c>
      <c r="BI1199">
        <v>9.6486344933509799E-2</v>
      </c>
      <c r="BJ1199">
        <v>6.1576794832944801E-2</v>
      </c>
      <c r="BK1199">
        <v>3.6313198506832102E-2</v>
      </c>
      <c r="BL1199">
        <v>1.82886514812707E-2</v>
      </c>
      <c r="BM1199">
        <v>-7.44746159762144E-3</v>
      </c>
      <c r="BN1199">
        <v>3.98880690336227E-2</v>
      </c>
      <c r="BO1199">
        <v>1.47110577672719E-2</v>
      </c>
      <c r="BP1199">
        <v>1.1501446366310101E-2</v>
      </c>
      <c r="BQ1199">
        <v>-1.9290706841275001E-3</v>
      </c>
      <c r="BR1199">
        <v>-1.22235845774412E-2</v>
      </c>
      <c r="BS1199">
        <v>1.62189230322837E-2</v>
      </c>
      <c r="BT1199">
        <v>7.5440764427185003E-2</v>
      </c>
      <c r="BU1199">
        <v>3.7097509950399302E-2</v>
      </c>
      <c r="BV1199">
        <v>3.78170982003211E-2</v>
      </c>
      <c r="BW1199">
        <v>-5.4810168221592903E-3</v>
      </c>
      <c r="BX1199">
        <v>1.82529743760824E-2</v>
      </c>
      <c r="BY1199">
        <v>0.18500222265720301</v>
      </c>
      <c r="BZ1199">
        <v>0.137641340494155</v>
      </c>
      <c r="CA1199">
        <v>3.7462839391082499E-3</v>
      </c>
      <c r="CB1199">
        <v>-2.5676947087049401E-2</v>
      </c>
      <c r="CC1199">
        <v>-2.6570230722427299E-2</v>
      </c>
      <c r="CD1199">
        <v>6.8540172651410103E-4</v>
      </c>
      <c r="CE1199">
        <v>0.22671478986740101</v>
      </c>
      <c r="CF1199">
        <v>0.200408831238746</v>
      </c>
      <c r="CG1199">
        <v>0.16115815937519001</v>
      </c>
      <c r="CH1199">
        <v>0.11471161991357801</v>
      </c>
      <c r="CI1199">
        <v>7.4632458388805306E-2</v>
      </c>
      <c r="CJ1199">
        <v>5.1469121128320597E-2</v>
      </c>
      <c r="CK1199">
        <v>2.1824216470122299E-2</v>
      </c>
      <c r="CL1199">
        <v>7.1623206138610798E-2</v>
      </c>
      <c r="CM1199">
        <v>4.8623703420162201E-2</v>
      </c>
      <c r="CN1199">
        <v>4.99440282583236E-2</v>
      </c>
      <c r="CO1199">
        <v>3.7651222199201501E-2</v>
      </c>
      <c r="CP1199">
        <v>3.5020329058170298E-2</v>
      </c>
      <c r="CQ1199">
        <v>6.7533969879150293E-2</v>
      </c>
      <c r="CR1199">
        <v>0.135041117668151</v>
      </c>
      <c r="CS1199">
        <v>0.105397596955299</v>
      </c>
      <c r="CT1199">
        <v>0.112800642848014</v>
      </c>
      <c r="CU1199">
        <v>7.0352971553802393E-2</v>
      </c>
      <c r="CV1199">
        <v>9.7695641219615895E-2</v>
      </c>
      <c r="CW1199">
        <v>0.26155468821525502</v>
      </c>
      <c r="CX1199">
        <v>0.20582546293735501</v>
      </c>
      <c r="CY1199">
        <v>6.78237974643707E-2</v>
      </c>
      <c r="CZ1199">
        <v>4.0865506976842797E-2</v>
      </c>
      <c r="DA1199">
        <v>3.2900437712669303E-2</v>
      </c>
      <c r="DB1199">
        <v>5.3903266787528901E-2</v>
      </c>
      <c r="DC1199">
        <v>4.51785922050476E-2</v>
      </c>
      <c r="DD1199">
        <v>4.2984399944543797E-2</v>
      </c>
      <c r="DE1199">
        <v>3.9317667484283399E-2</v>
      </c>
      <c r="DF1199">
        <v>3.2303679734468398E-2</v>
      </c>
      <c r="DG1199">
        <v>2.3296454921364701E-2</v>
      </c>
      <c r="DH1199">
        <v>2.0172294229269E-2</v>
      </c>
      <c r="DI1199">
        <v>1.7795916646718899E-2</v>
      </c>
      <c r="DJ1199">
        <v>1.92935932427644E-2</v>
      </c>
      <c r="DK1199">
        <v>2.0617425441741902E-2</v>
      </c>
      <c r="DL1199">
        <v>2.3371430113911601E-2</v>
      </c>
      <c r="DM1199">
        <v>2.4063108488917299E-2</v>
      </c>
      <c r="DN1199">
        <v>2.87222601473331E-2</v>
      </c>
      <c r="DO1199">
        <v>3.1197333708405401E-2</v>
      </c>
      <c r="DP1199">
        <v>3.6234445869922603E-2</v>
      </c>
      <c r="DQ1199">
        <v>4.1523505002260201E-2</v>
      </c>
      <c r="DR1199">
        <v>4.5586757361888802E-2</v>
      </c>
      <c r="DS1199">
        <v>4.6103790402412401E-2</v>
      </c>
      <c r="DT1199">
        <v>4.8297710716724299E-2</v>
      </c>
      <c r="DU1199">
        <v>4.6540588140487602E-2</v>
      </c>
      <c r="DV1199">
        <v>4.1453000158071497E-2</v>
      </c>
      <c r="DW1199">
        <v>3.8956362754106501E-2</v>
      </c>
      <c r="DX1199">
        <v>4.0454939007758997E-2</v>
      </c>
      <c r="DY1199">
        <v>3.6155600100755601E-2</v>
      </c>
      <c r="DZ1199">
        <v>3.2354164868593202E-2</v>
      </c>
      <c r="EA1199">
        <v>62</v>
      </c>
      <c r="EB1199">
        <v>61</v>
      </c>
      <c r="EC1199">
        <v>60</v>
      </c>
      <c r="ED1199">
        <v>59</v>
      </c>
      <c r="EE1199">
        <v>57</v>
      </c>
      <c r="EF1199">
        <v>56</v>
      </c>
      <c r="EG1199">
        <v>55</v>
      </c>
      <c r="EH1199">
        <v>59</v>
      </c>
      <c r="EI1199">
        <v>64</v>
      </c>
      <c r="EJ1199">
        <v>70</v>
      </c>
      <c r="EK1199">
        <v>76</v>
      </c>
      <c r="EL1199">
        <v>84</v>
      </c>
      <c r="EM1199">
        <v>86</v>
      </c>
      <c r="EN1199">
        <v>88</v>
      </c>
      <c r="EO1199">
        <v>88</v>
      </c>
      <c r="EP1199">
        <v>87</v>
      </c>
      <c r="EQ1199">
        <v>86</v>
      </c>
      <c r="ER1199">
        <v>80</v>
      </c>
      <c r="ES1199">
        <v>74</v>
      </c>
      <c r="ET1199">
        <v>67</v>
      </c>
      <c r="EU1199">
        <v>63</v>
      </c>
      <c r="EV1199">
        <v>61</v>
      </c>
      <c r="EW1199">
        <v>59</v>
      </c>
      <c r="EX1199">
        <v>58</v>
      </c>
      <c r="EY1199">
        <v>0.35053089261054898</v>
      </c>
      <c r="EZ1199">
        <v>3.1162386760115599E-2</v>
      </c>
      <c r="FA1199">
        <v>3.1162386760115599E-2</v>
      </c>
      <c r="FB1199">
        <v>0</v>
      </c>
      <c r="FC1199">
        <v>0</v>
      </c>
    </row>
    <row r="1200" spans="1:159" x14ac:dyDescent="0.25">
      <c r="A1200" t="s">
        <v>40</v>
      </c>
      <c r="B1200" t="s">
        <v>11</v>
      </c>
      <c r="C1200" t="s">
        <v>42</v>
      </c>
      <c r="D1200" s="3">
        <v>45540</v>
      </c>
      <c r="E1200" s="25">
        <v>17</v>
      </c>
      <c r="F1200" s="25">
        <v>18</v>
      </c>
      <c r="G1200" s="25">
        <v>17</v>
      </c>
      <c r="H1200" s="25">
        <v>18</v>
      </c>
      <c r="I1200">
        <v>200</v>
      </c>
      <c r="J1200">
        <v>52681</v>
      </c>
      <c r="K1200">
        <v>0.69179069995880105</v>
      </c>
      <c r="L1200">
        <v>0.63145101070403997</v>
      </c>
      <c r="M1200">
        <v>0.60194212198257402</v>
      </c>
      <c r="N1200">
        <v>0.58094233274459794</v>
      </c>
      <c r="O1200">
        <v>0.56806010007858199</v>
      </c>
      <c r="P1200">
        <v>0.62516552209854104</v>
      </c>
      <c r="Q1200">
        <v>0.72512960433959905</v>
      </c>
      <c r="R1200">
        <v>0.75034338235855103</v>
      </c>
      <c r="S1200">
        <v>0.71132731437683105</v>
      </c>
      <c r="T1200">
        <v>0.57802802324295</v>
      </c>
      <c r="U1200">
        <v>0.56193339824676503</v>
      </c>
      <c r="V1200">
        <v>0.56148642301559404</v>
      </c>
      <c r="W1200">
        <v>0.66130667924880904</v>
      </c>
      <c r="X1200">
        <v>0.82653504610061601</v>
      </c>
      <c r="Y1200">
        <v>1.02683246135711</v>
      </c>
      <c r="Z1200">
        <v>1.3116757869720399</v>
      </c>
      <c r="AA1200">
        <v>1.7632805109023999</v>
      </c>
      <c r="AB1200">
        <v>1.98550260066986</v>
      </c>
      <c r="AC1200">
        <v>2.0773010253906201</v>
      </c>
      <c r="AD1200">
        <v>1.90570104122161</v>
      </c>
      <c r="AE1200">
        <v>1.5532149076461701</v>
      </c>
      <c r="AF1200">
        <v>1.2788379192352199</v>
      </c>
      <c r="AG1200">
        <v>1.0255225896835301</v>
      </c>
      <c r="AH1200">
        <v>0.80321407318115201</v>
      </c>
      <c r="AI1200">
        <v>-0.14794470369815799</v>
      </c>
      <c r="AJ1200">
        <v>-4.5417346060275997E-2</v>
      </c>
      <c r="AK1200">
        <v>-2.2169148549437499E-2</v>
      </c>
      <c r="AL1200">
        <v>-4.1949015110731097E-2</v>
      </c>
      <c r="AM1200">
        <v>-5.1616858690976999E-2</v>
      </c>
      <c r="AN1200">
        <v>-4.9437277019023798E-2</v>
      </c>
      <c r="AO1200">
        <v>-1.22005185112357E-2</v>
      </c>
      <c r="AP1200">
        <v>-1.9312618300318701E-2</v>
      </c>
      <c r="AQ1200">
        <v>-7.1422815322875893E-2</v>
      </c>
      <c r="AR1200">
        <v>-7.4084840714931405E-2</v>
      </c>
      <c r="AS1200">
        <v>-2.6834418997168499E-2</v>
      </c>
      <c r="AT1200">
        <v>-8.6687825620174394E-2</v>
      </c>
      <c r="AU1200">
        <v>-0.114549867808818</v>
      </c>
      <c r="AV1200">
        <v>-0.113451778888702</v>
      </c>
      <c r="AW1200">
        <v>-0.12704420089721599</v>
      </c>
      <c r="AX1200">
        <v>-0.15176610648632</v>
      </c>
      <c r="AY1200">
        <v>-0.14997485280036901</v>
      </c>
      <c r="AZ1200">
        <v>-0.158415973186492</v>
      </c>
      <c r="BA1200">
        <v>-0.20076158642768799</v>
      </c>
      <c r="BB1200">
        <v>-0.16042360663413999</v>
      </c>
      <c r="BC1200">
        <v>-0.20920738577842701</v>
      </c>
      <c r="BD1200">
        <v>-0.12254700809717101</v>
      </c>
      <c r="BE1200">
        <v>-4.5807469636201803E-2</v>
      </c>
      <c r="BF1200">
        <v>-0.122911073267459</v>
      </c>
      <c r="BG1200">
        <v>-5.3870655596256201E-2</v>
      </c>
      <c r="BH1200">
        <v>1.31970485672354E-2</v>
      </c>
      <c r="BI1200">
        <v>3.0090250074863399E-2</v>
      </c>
      <c r="BJ1200">
        <v>1.31645193323493E-2</v>
      </c>
      <c r="BK1200">
        <v>-8.80289444467052E-5</v>
      </c>
      <c r="BL1200">
        <v>8.6154490418266505E-5</v>
      </c>
      <c r="BM1200">
        <v>4.5235391706228201E-2</v>
      </c>
      <c r="BN1200">
        <v>4.9972977489233003E-2</v>
      </c>
      <c r="BO1200">
        <v>1.9210934638976999E-2</v>
      </c>
      <c r="BP1200">
        <v>1.6334863379597601E-2</v>
      </c>
      <c r="BQ1200">
        <v>5.2039191126823398E-2</v>
      </c>
      <c r="BR1200">
        <v>-6.2996742781251604E-4</v>
      </c>
      <c r="BS1200">
        <v>-9.9102696403860994E-3</v>
      </c>
      <c r="BT1200">
        <v>5.1593841053545397E-3</v>
      </c>
      <c r="BU1200">
        <v>4.3028642539866198E-4</v>
      </c>
      <c r="BV1200">
        <v>-9.6999248489737493E-3</v>
      </c>
      <c r="BW1200">
        <v>0</v>
      </c>
      <c r="BX1200">
        <v>0</v>
      </c>
      <c r="BY1200">
        <v>-4.62440103292465E-2</v>
      </c>
      <c r="BZ1200">
        <v>-1.6679864376783302E-2</v>
      </c>
      <c r="CA1200">
        <v>-7.2234742343425695E-2</v>
      </c>
      <c r="CB1200">
        <v>-5.0774798728525604E-3</v>
      </c>
      <c r="CC1200">
        <v>4.8644360154867103E-2</v>
      </c>
      <c r="CD1200">
        <v>-2.7949931100010799E-2</v>
      </c>
      <c r="CE1200">
        <v>4.0203396230936002E-2</v>
      </c>
      <c r="CF1200">
        <v>7.1811445057392106E-2</v>
      </c>
      <c r="CG1200">
        <v>8.2349650561809498E-2</v>
      </c>
      <c r="CH1200">
        <v>6.8278051912784493E-2</v>
      </c>
      <c r="CI1200">
        <v>5.1440801471471703E-2</v>
      </c>
      <c r="CJ1200">
        <v>4.9609586596488897E-2</v>
      </c>
      <c r="CK1200">
        <v>0.102671302855014</v>
      </c>
      <c r="CL1200">
        <v>0.119258575141429</v>
      </c>
      <c r="CM1200">
        <v>0.10984468460082999</v>
      </c>
      <c r="CN1200">
        <v>0.106754571199417</v>
      </c>
      <c r="CO1200">
        <v>0.130912795662879</v>
      </c>
      <c r="CP1200">
        <v>8.5427895188331604E-2</v>
      </c>
      <c r="CQ1200">
        <v>9.4729326665401403E-2</v>
      </c>
      <c r="CR1200">
        <v>0.123770549893379</v>
      </c>
      <c r="CS1200">
        <v>0.127904772758483</v>
      </c>
      <c r="CT1200">
        <v>0.13236625492572701</v>
      </c>
      <c r="CU1200">
        <v>0.14997485280036901</v>
      </c>
      <c r="CV1200">
        <v>0.158415973186492</v>
      </c>
      <c r="CW1200">
        <v>0.108273558318614</v>
      </c>
      <c r="CX1200">
        <v>0.12706388533115301</v>
      </c>
      <c r="CY1200">
        <v>6.4737901091575595E-2</v>
      </c>
      <c r="CZ1200">
        <v>0.112392045557498</v>
      </c>
      <c r="DA1200">
        <v>0.143096193671226</v>
      </c>
      <c r="DB1200">
        <v>6.7011207342147799E-2</v>
      </c>
      <c r="DC1200">
        <v>5.7192962616681997E-2</v>
      </c>
      <c r="DD1200">
        <v>3.5635020583867999E-2</v>
      </c>
      <c r="DE1200">
        <v>3.1771458685398102E-2</v>
      </c>
      <c r="DF1200">
        <v>3.3506650477647698E-2</v>
      </c>
      <c r="DG1200">
        <v>3.13273034989833E-2</v>
      </c>
      <c r="DH1200">
        <v>3.0108109116554201E-2</v>
      </c>
      <c r="DI1200">
        <v>3.4918554127216297E-2</v>
      </c>
      <c r="DJ1200">
        <v>4.21226508915424E-2</v>
      </c>
      <c r="DK1200">
        <v>5.5101409554481499E-2</v>
      </c>
      <c r="DL1200">
        <v>5.49712777137756E-2</v>
      </c>
      <c r="DM1200">
        <v>4.79517504572868E-2</v>
      </c>
      <c r="DN1200">
        <v>5.23194633424282E-2</v>
      </c>
      <c r="DO1200">
        <v>6.3616357743739999E-2</v>
      </c>
      <c r="DP1200">
        <v>7.2110466659069006E-2</v>
      </c>
      <c r="DQ1200">
        <v>7.7498987317085197E-2</v>
      </c>
      <c r="DR1200">
        <v>8.6370103061199105E-2</v>
      </c>
      <c r="DS1200">
        <v>9.1178238391876207E-2</v>
      </c>
      <c r="DT1200">
        <v>9.6310071647167206E-2</v>
      </c>
      <c r="DU1200">
        <v>9.3940012156963307E-2</v>
      </c>
      <c r="DV1200">
        <v>8.73899906873703E-2</v>
      </c>
      <c r="DW1200">
        <v>8.3273455500602694E-2</v>
      </c>
      <c r="DX1200">
        <v>7.1416400372981997E-2</v>
      </c>
      <c r="DY1200">
        <v>5.7422634214162799E-2</v>
      </c>
      <c r="DZ1200">
        <v>5.7732272893190301E-2</v>
      </c>
      <c r="EA1200">
        <v>61.492061614990199</v>
      </c>
      <c r="EB1200">
        <v>59.661376953125</v>
      </c>
      <c r="EC1200">
        <v>58.576717376708899</v>
      </c>
      <c r="ED1200">
        <v>55.8306884765625</v>
      </c>
      <c r="EE1200">
        <v>54.915340423583899</v>
      </c>
      <c r="EF1200">
        <v>54</v>
      </c>
      <c r="EG1200">
        <v>53.084659576416001</v>
      </c>
      <c r="EH1200">
        <v>56.746036529541001</v>
      </c>
      <c r="EI1200">
        <v>64.238098144531193</v>
      </c>
      <c r="EJ1200">
        <v>71.984123229980398</v>
      </c>
      <c r="EK1200">
        <v>78.984123229980398</v>
      </c>
      <c r="EL1200">
        <v>86.238098144531193</v>
      </c>
      <c r="EM1200">
        <v>91.32275390625</v>
      </c>
      <c r="EN1200">
        <v>96.407409667968693</v>
      </c>
      <c r="EO1200">
        <v>97.661376953125</v>
      </c>
      <c r="EP1200">
        <v>99.576721191406193</v>
      </c>
      <c r="EQ1200">
        <v>98.407409667968693</v>
      </c>
      <c r="ER1200">
        <v>95.238098144531193</v>
      </c>
      <c r="ES1200">
        <v>88.899459838867102</v>
      </c>
      <c r="ET1200">
        <v>83.560836791992102</v>
      </c>
      <c r="EU1200">
        <v>80.391532897949205</v>
      </c>
      <c r="EV1200">
        <v>69.984123229980398</v>
      </c>
      <c r="EW1200">
        <v>65.32275390625</v>
      </c>
      <c r="EX1200">
        <v>60.576717376708899</v>
      </c>
      <c r="EY1200">
        <v>0.63067591190338101</v>
      </c>
      <c r="EZ1200">
        <v>6.6311955451965304E-2</v>
      </c>
      <c r="FA1200">
        <v>6.6311955451965304E-2</v>
      </c>
      <c r="FB1200">
        <v>0</v>
      </c>
      <c r="FC1200">
        <v>0</v>
      </c>
    </row>
    <row r="1201" spans="1:159" x14ac:dyDescent="0.25">
      <c r="A1201" t="s">
        <v>40</v>
      </c>
      <c r="B1201" t="s">
        <v>11</v>
      </c>
      <c r="C1201" t="s">
        <v>42</v>
      </c>
      <c r="D1201" s="3">
        <v>45541</v>
      </c>
      <c r="E1201" s="25">
        <v>17</v>
      </c>
      <c r="F1201" s="25">
        <v>18</v>
      </c>
      <c r="G1201" s="25">
        <v>17</v>
      </c>
      <c r="H1201" s="25">
        <v>18</v>
      </c>
      <c r="I1201">
        <v>222</v>
      </c>
      <c r="J1201">
        <v>56844</v>
      </c>
      <c r="K1201">
        <v>0.722520411014556</v>
      </c>
      <c r="L1201">
        <v>0.65478348731994596</v>
      </c>
      <c r="M1201">
        <v>0.57827621698379505</v>
      </c>
      <c r="N1201">
        <v>0.56075590848922696</v>
      </c>
      <c r="O1201">
        <v>0.57246643304824796</v>
      </c>
      <c r="P1201">
        <v>0.61368137598037698</v>
      </c>
      <c r="Q1201">
        <v>0.70983749628067005</v>
      </c>
      <c r="R1201">
        <v>0.72934371232986395</v>
      </c>
      <c r="S1201">
        <v>0.70526176691055198</v>
      </c>
      <c r="T1201">
        <v>0.62128722667694003</v>
      </c>
      <c r="U1201">
        <v>0.536751449108123</v>
      </c>
      <c r="V1201">
        <v>0.53749328851699796</v>
      </c>
      <c r="W1201">
        <v>0.59334349632263095</v>
      </c>
      <c r="X1201">
        <v>0.71685409545898404</v>
      </c>
      <c r="Y1201">
        <v>0.87796324491500799</v>
      </c>
      <c r="Z1201">
        <v>1.1371383666992101</v>
      </c>
      <c r="AA1201">
        <v>1.4288039207458401</v>
      </c>
      <c r="AB1201">
        <v>1.6666507720947199</v>
      </c>
      <c r="AC1201">
        <v>1.81242251396179</v>
      </c>
      <c r="AD1201">
        <v>1.65517246723175</v>
      </c>
      <c r="AE1201">
        <v>1.4241250753402701</v>
      </c>
      <c r="AF1201">
        <v>1.15309345722198</v>
      </c>
      <c r="AG1201">
        <v>0.99869924783706598</v>
      </c>
      <c r="AH1201">
        <v>0.802481949329376</v>
      </c>
      <c r="AI1201">
        <v>-1.9926905632019001E-2</v>
      </c>
      <c r="AJ1201">
        <v>-7.4977660551667196E-3</v>
      </c>
      <c r="AK1201">
        <v>-1.50609323754906E-2</v>
      </c>
      <c r="AL1201">
        <v>1.2152354232966799E-2</v>
      </c>
      <c r="AM1201">
        <v>-7.2772921994328403E-3</v>
      </c>
      <c r="AN1201">
        <v>-1.21723925694823E-2</v>
      </c>
      <c r="AO1201">
        <v>1.8431060016155201E-2</v>
      </c>
      <c r="AP1201">
        <v>-1.4410253614187201E-2</v>
      </c>
      <c r="AQ1201">
        <v>-1.0572147555649201E-2</v>
      </c>
      <c r="AR1201">
        <v>-7.1249492466449696E-2</v>
      </c>
      <c r="AS1201">
        <v>-0.100603893399238</v>
      </c>
      <c r="AT1201">
        <v>-3.63445542752742E-2</v>
      </c>
      <c r="AU1201">
        <v>-0.10988100618124</v>
      </c>
      <c r="AV1201">
        <v>-8.8949955999851199E-2</v>
      </c>
      <c r="AW1201">
        <v>-0.16956998407840701</v>
      </c>
      <c r="AX1201">
        <v>-0.111009068787097</v>
      </c>
      <c r="AY1201">
        <v>-0.146957501769065</v>
      </c>
      <c r="AZ1201">
        <v>-0.15766407549381201</v>
      </c>
      <c r="BA1201">
        <v>-0.25477060675620999</v>
      </c>
      <c r="BB1201">
        <v>-0.27875122427940302</v>
      </c>
      <c r="BC1201">
        <v>-7.56393447518348E-2</v>
      </c>
      <c r="BD1201">
        <v>-8.7869174778461401E-2</v>
      </c>
      <c r="BE1201">
        <v>-2.9730018228292399E-2</v>
      </c>
      <c r="BF1201">
        <v>-9.9541306495666504E-2</v>
      </c>
      <c r="BG1201">
        <v>5.0223685801029198E-2</v>
      </c>
      <c r="BH1201">
        <v>5.5644769221544203E-2</v>
      </c>
      <c r="BI1201">
        <v>3.9376672357320702E-2</v>
      </c>
      <c r="BJ1201">
        <v>6.6449686884879997E-2</v>
      </c>
      <c r="BK1201">
        <v>4.87343594431877E-2</v>
      </c>
      <c r="BL1201">
        <v>4.1241150349378503E-2</v>
      </c>
      <c r="BM1201">
        <v>7.7923618257045704E-2</v>
      </c>
      <c r="BN1201">
        <v>5.0779100507497697E-2</v>
      </c>
      <c r="BO1201">
        <v>5.9328783303499201E-2</v>
      </c>
      <c r="BP1201">
        <v>1.2818343937397E-2</v>
      </c>
      <c r="BQ1201">
        <v>-1.5258127823472E-2</v>
      </c>
      <c r="BR1201">
        <v>4.1177496314048698E-2</v>
      </c>
      <c r="BS1201">
        <v>-8.4746787324547698E-3</v>
      </c>
      <c r="BT1201">
        <v>1.9246488809585498E-2</v>
      </c>
      <c r="BU1201">
        <v>-3.3328618854284203E-2</v>
      </c>
      <c r="BV1201">
        <v>2.3023499175906102E-2</v>
      </c>
      <c r="BW1201">
        <v>0</v>
      </c>
      <c r="BX1201">
        <v>0</v>
      </c>
      <c r="BY1201">
        <v>-9.7529694437980596E-2</v>
      </c>
      <c r="BZ1201">
        <v>-0.13023428618907901</v>
      </c>
      <c r="CA1201">
        <v>6.1732620000839199E-2</v>
      </c>
      <c r="CB1201">
        <v>4.07967306673526E-2</v>
      </c>
      <c r="CC1201">
        <v>8.1570073962211595E-2</v>
      </c>
      <c r="CD1201">
        <v>3.8216598331928201E-3</v>
      </c>
      <c r="CE1201">
        <v>0.120374277234077</v>
      </c>
      <c r="CF1201">
        <v>0.118787303566932</v>
      </c>
      <c r="CG1201">
        <v>9.3814276158809606E-2</v>
      </c>
      <c r="CH1201">
        <v>0.12074702233076</v>
      </c>
      <c r="CI1201">
        <v>0.104746013879776</v>
      </c>
      <c r="CJ1201">
        <v>9.4654694199562003E-2</v>
      </c>
      <c r="CK1201">
        <v>0.13741616904735501</v>
      </c>
      <c r="CL1201">
        <v>0.115968450903892</v>
      </c>
      <c r="CM1201">
        <v>0.12922970950603399</v>
      </c>
      <c r="CN1201">
        <v>9.6886180341243702E-2</v>
      </c>
      <c r="CO1201">
        <v>7.00876340270042E-2</v>
      </c>
      <c r="CP1201">
        <v>0.118699543178081</v>
      </c>
      <c r="CQ1201">
        <v>9.2931643128394997E-2</v>
      </c>
      <c r="CR1201">
        <v>0.12744294106960199</v>
      </c>
      <c r="CS1201">
        <v>0.10291275382041901</v>
      </c>
      <c r="CT1201">
        <v>0.157056063413619</v>
      </c>
      <c r="CU1201">
        <v>0.146957501769065</v>
      </c>
      <c r="CV1201">
        <v>0.15766407549381201</v>
      </c>
      <c r="CW1201">
        <v>5.9711217880249003E-2</v>
      </c>
      <c r="CX1201">
        <v>1.8282664939761099E-2</v>
      </c>
      <c r="CY1201">
        <v>0.19910459220409299</v>
      </c>
      <c r="CZ1201">
        <v>0.169462636113166</v>
      </c>
      <c r="DA1201">
        <v>0.19287016987800501</v>
      </c>
      <c r="DB1201">
        <v>0.107184626162052</v>
      </c>
      <c r="DC1201">
        <v>4.2648531496524797E-2</v>
      </c>
      <c r="DD1201">
        <v>3.8387935608625398E-2</v>
      </c>
      <c r="DE1201">
        <v>3.3095713704824399E-2</v>
      </c>
      <c r="DF1201">
        <v>3.3010434359312002E-2</v>
      </c>
      <c r="DG1201">
        <v>3.4052666276693302E-2</v>
      </c>
      <c r="DH1201">
        <v>3.2473128288984202E-2</v>
      </c>
      <c r="DI1201">
        <v>3.61689068377017E-2</v>
      </c>
      <c r="DJ1201">
        <v>3.9632312953472103E-2</v>
      </c>
      <c r="DK1201">
        <v>4.2496748268604202E-2</v>
      </c>
      <c r="DL1201">
        <v>5.1109615713357898E-2</v>
      </c>
      <c r="DM1201">
        <v>5.1886539906263303E-2</v>
      </c>
      <c r="DN1201">
        <v>4.7130059450864702E-2</v>
      </c>
      <c r="DO1201">
        <v>6.16506673395633E-2</v>
      </c>
      <c r="DP1201">
        <v>6.5778769552707603E-2</v>
      </c>
      <c r="DQ1201">
        <v>8.2828871905803597E-2</v>
      </c>
      <c r="DR1201">
        <v>8.14860165119171E-2</v>
      </c>
      <c r="DS1201">
        <v>8.9343816041946397E-2</v>
      </c>
      <c r="DT1201">
        <v>9.58529487252235E-2</v>
      </c>
      <c r="DU1201">
        <v>9.5595687627792303E-2</v>
      </c>
      <c r="DV1201">
        <v>9.0291894972324302E-2</v>
      </c>
      <c r="DW1201">
        <v>8.3516225218772805E-2</v>
      </c>
      <c r="DX1201">
        <v>7.8223317861557007E-2</v>
      </c>
      <c r="DY1201">
        <v>6.7665651440620395E-2</v>
      </c>
      <c r="DZ1201">
        <v>6.2840223312377902E-2</v>
      </c>
      <c r="EA1201">
        <v>58.5406684875488</v>
      </c>
      <c r="EB1201">
        <v>56.5406684875488</v>
      </c>
      <c r="EC1201">
        <v>55.693778991699197</v>
      </c>
      <c r="ED1201">
        <v>52.846889495849602</v>
      </c>
      <c r="EE1201">
        <v>51.076553344726499</v>
      </c>
      <c r="EF1201">
        <v>50.153110504150298</v>
      </c>
      <c r="EG1201">
        <v>49.229663848876903</v>
      </c>
      <c r="EH1201">
        <v>53.846889495849602</v>
      </c>
      <c r="EI1201">
        <v>61.387557983398402</v>
      </c>
      <c r="EJ1201">
        <v>70.311004638671804</v>
      </c>
      <c r="EK1201">
        <v>77.464111328125</v>
      </c>
      <c r="EL1201">
        <v>85.234451293945298</v>
      </c>
      <c r="EM1201">
        <v>90.311004638671804</v>
      </c>
      <c r="EN1201">
        <v>96.157897949218693</v>
      </c>
      <c r="EO1201">
        <v>98.234451293945298</v>
      </c>
      <c r="EP1201">
        <v>99.157897949218693</v>
      </c>
      <c r="EQ1201">
        <v>97.157897949218693</v>
      </c>
      <c r="ER1201">
        <v>92.928230285644503</v>
      </c>
      <c r="ES1201">
        <v>87.928230285644503</v>
      </c>
      <c r="ET1201">
        <v>82.698562622070298</v>
      </c>
      <c r="EU1201">
        <v>71.311004638671804</v>
      </c>
      <c r="EV1201">
        <v>64.540672302245994</v>
      </c>
      <c r="EW1201">
        <v>60.770336151122997</v>
      </c>
      <c r="EX1201">
        <v>57.923446655273402</v>
      </c>
      <c r="EY1201">
        <v>0.65131378173828103</v>
      </c>
      <c r="EZ1201">
        <v>6.5517373383045099E-2</v>
      </c>
      <c r="FA1201">
        <v>6.5517373383045099E-2</v>
      </c>
      <c r="FB1201">
        <v>0</v>
      </c>
      <c r="FC1201">
        <v>0</v>
      </c>
    </row>
    <row r="1202" spans="1:159" x14ac:dyDescent="0.25">
      <c r="A1202" t="s">
        <v>40</v>
      </c>
      <c r="B1202" t="s">
        <v>11</v>
      </c>
      <c r="C1202" t="s">
        <v>42</v>
      </c>
      <c r="D1202" s="3">
        <v>45558</v>
      </c>
      <c r="E1202" s="25">
        <v>18</v>
      </c>
      <c r="F1202" s="25">
        <v>20</v>
      </c>
      <c r="G1202" s="25">
        <v>18</v>
      </c>
      <c r="H1202" s="25">
        <v>20</v>
      </c>
      <c r="I1202">
        <v>2151</v>
      </c>
      <c r="J1202">
        <v>56652</v>
      </c>
      <c r="K1202">
        <v>0.64933526515960605</v>
      </c>
      <c r="L1202">
        <v>0.55262541770935003</v>
      </c>
      <c r="M1202">
        <v>0.54991763830184903</v>
      </c>
      <c r="N1202">
        <v>0.52525216341018599</v>
      </c>
      <c r="O1202">
        <v>0.50984537601470903</v>
      </c>
      <c r="P1202">
        <v>0.53399193286895696</v>
      </c>
      <c r="Q1202">
        <v>0.595472872257232</v>
      </c>
      <c r="R1202">
        <v>0.65355032682418801</v>
      </c>
      <c r="S1202">
        <v>0.59552204608917203</v>
      </c>
      <c r="T1202">
        <v>0.53225106000900202</v>
      </c>
      <c r="U1202">
        <v>0.51860094070434504</v>
      </c>
      <c r="V1202">
        <v>0.515724897384643</v>
      </c>
      <c r="W1202">
        <v>0.55288857221603305</v>
      </c>
      <c r="X1202">
        <v>0.62559634447097701</v>
      </c>
      <c r="Y1202">
        <v>0.77888876199722201</v>
      </c>
      <c r="Z1202">
        <v>1.0480699539184499</v>
      </c>
      <c r="AA1202">
        <v>1.3890367746353101</v>
      </c>
      <c r="AB1202">
        <v>1.71216940879821</v>
      </c>
      <c r="AC1202">
        <v>1.75478374958038</v>
      </c>
      <c r="AD1202">
        <v>1.5367168188095</v>
      </c>
      <c r="AE1202">
        <v>1.3598268032073899</v>
      </c>
      <c r="AF1202">
        <v>1.16024482250213</v>
      </c>
      <c r="AG1202">
        <v>0.93768829107284501</v>
      </c>
      <c r="AH1202">
        <v>0.76062911748886097</v>
      </c>
      <c r="AI1202">
        <v>-3.1615965068340302E-2</v>
      </c>
      <c r="AJ1202">
        <v>-7.7682070434093406E-2</v>
      </c>
      <c r="AK1202">
        <v>-3.3064927905797903E-2</v>
      </c>
      <c r="AL1202">
        <v>-2.9224431142210901E-2</v>
      </c>
      <c r="AM1202">
        <v>-2.3650456219911499E-2</v>
      </c>
      <c r="AN1202">
        <v>-2.5736620649695299E-2</v>
      </c>
      <c r="AO1202">
        <v>-8.6817508563399298E-3</v>
      </c>
      <c r="AP1202">
        <v>1.31670432165265E-3</v>
      </c>
      <c r="AQ1202">
        <v>2.4953426327556298E-3</v>
      </c>
      <c r="AR1202">
        <v>-2.0846810191869701E-2</v>
      </c>
      <c r="AS1202">
        <v>-4.2512021958827903E-2</v>
      </c>
      <c r="AT1202">
        <v>-3.8304042071104001E-2</v>
      </c>
      <c r="AU1202">
        <v>-1.41583364456892E-2</v>
      </c>
      <c r="AV1202">
        <v>-3.8120632525533399E-3</v>
      </c>
      <c r="AW1202">
        <v>-1.37200439348816E-3</v>
      </c>
      <c r="AX1202">
        <v>3.9747375994920703E-2</v>
      </c>
      <c r="AY1202">
        <v>5.1582138985395397E-2</v>
      </c>
      <c r="AZ1202">
        <v>0.20136684179306</v>
      </c>
      <c r="BA1202">
        <v>0.15967339277267401</v>
      </c>
      <c r="BB1202">
        <v>6.4595758914947496E-2</v>
      </c>
      <c r="BC1202">
        <v>-2.8839606791734598E-2</v>
      </c>
      <c r="BD1202">
        <v>-3.3270146697759601E-2</v>
      </c>
      <c r="BE1202">
        <v>-3.1703531742095899E-2</v>
      </c>
      <c r="BF1202">
        <v>-5.9127748012542697E-2</v>
      </c>
      <c r="BG1202">
        <v>1.39687331393361E-2</v>
      </c>
      <c r="BH1202">
        <v>-3.6169815808534601E-2</v>
      </c>
      <c r="BI1202">
        <v>5.7319537736475398E-3</v>
      </c>
      <c r="BJ1202">
        <v>4.0287105366587604E-3</v>
      </c>
      <c r="BK1202">
        <v>2.7111351955682E-3</v>
      </c>
      <c r="BL1202">
        <v>-3.8791989209130401E-4</v>
      </c>
      <c r="BM1202">
        <v>1.41258081421256E-2</v>
      </c>
      <c r="BN1202">
        <v>2.57615447044372E-2</v>
      </c>
      <c r="BO1202">
        <v>2.7717256918549499E-2</v>
      </c>
      <c r="BP1202">
        <v>6.4863897860050201E-3</v>
      </c>
      <c r="BQ1202">
        <v>-1.3598266057670101E-2</v>
      </c>
      <c r="BR1202">
        <v>-8.2691116258502007E-3</v>
      </c>
      <c r="BS1202">
        <v>1.93558782339096E-2</v>
      </c>
      <c r="BT1202">
        <v>3.5020604729652398E-2</v>
      </c>
      <c r="BU1202">
        <v>4.4124186038970899E-2</v>
      </c>
      <c r="BV1202">
        <v>9.04966965317726E-2</v>
      </c>
      <c r="BW1202">
        <v>0.10795856267213801</v>
      </c>
      <c r="BX1202">
        <v>0.26138830184936501</v>
      </c>
      <c r="BY1202">
        <v>0.218235418200492</v>
      </c>
      <c r="BZ1202">
        <v>0.117950484156608</v>
      </c>
      <c r="CA1202">
        <v>1.9784972071647599E-2</v>
      </c>
      <c r="CB1202">
        <v>1.31564894691109E-2</v>
      </c>
      <c r="CC1202">
        <v>8.9284554123878392E-3</v>
      </c>
      <c r="CD1202">
        <v>-2.1270655095577198E-2</v>
      </c>
      <c r="CE1202">
        <v>5.9553429484367301E-2</v>
      </c>
      <c r="CF1202">
        <v>5.3424392826855096E-3</v>
      </c>
      <c r="CG1202">
        <v>4.4528834521770401E-2</v>
      </c>
      <c r="CH1202">
        <v>3.7281852215528398E-2</v>
      </c>
      <c r="CI1202">
        <v>2.9072726145386599E-2</v>
      </c>
      <c r="CJ1202">
        <v>2.4960780516266799E-2</v>
      </c>
      <c r="CK1202">
        <v>3.6933366209268501E-2</v>
      </c>
      <c r="CL1202">
        <v>5.02063855528831E-2</v>
      </c>
      <c r="CM1202">
        <v>5.2939172834157902E-2</v>
      </c>
      <c r="CN1202">
        <v>3.38195897638797E-2</v>
      </c>
      <c r="CO1202">
        <v>1.5315488912165101E-2</v>
      </c>
      <c r="CP1202">
        <v>2.17658188194036E-2</v>
      </c>
      <c r="CQ1202">
        <v>5.2870094776153502E-2</v>
      </c>
      <c r="CR1202">
        <v>7.3853269219398401E-2</v>
      </c>
      <c r="CS1202">
        <v>8.9620374143123599E-2</v>
      </c>
      <c r="CT1202">
        <v>0.14124602079391399</v>
      </c>
      <c r="CU1202">
        <v>0.16433498263359</v>
      </c>
      <c r="CV1202">
        <v>0.32140976190567</v>
      </c>
      <c r="CW1202">
        <v>0.27679744362831099</v>
      </c>
      <c r="CX1202">
        <v>0.17130520939826899</v>
      </c>
      <c r="CY1202">
        <v>6.8409547209739602E-2</v>
      </c>
      <c r="CZ1202">
        <v>5.9583123773336397E-2</v>
      </c>
      <c r="DA1202">
        <v>4.9560442566871601E-2</v>
      </c>
      <c r="DB1202">
        <v>1.65864378213882E-2</v>
      </c>
      <c r="DC1202">
        <v>2.7713527902960701E-2</v>
      </c>
      <c r="DD1202">
        <v>2.5237658992409699E-2</v>
      </c>
      <c r="DE1202">
        <v>2.3586828261613801E-2</v>
      </c>
      <c r="DF1202">
        <v>2.0216474309563599E-2</v>
      </c>
      <c r="DG1202">
        <v>1.6026709228753998E-2</v>
      </c>
      <c r="DH1202">
        <v>1.5410915948450499E-2</v>
      </c>
      <c r="DI1202">
        <v>1.3866011053323701E-2</v>
      </c>
      <c r="DJ1202">
        <v>1.4861407689750099E-2</v>
      </c>
      <c r="DK1202">
        <v>1.53338350355625E-2</v>
      </c>
      <c r="DL1202">
        <v>1.66174061596393E-2</v>
      </c>
      <c r="DM1202">
        <v>1.7578314989805201E-2</v>
      </c>
      <c r="DN1202">
        <v>1.8259940668940499E-2</v>
      </c>
      <c r="DO1202">
        <v>2.0375195890664999E-2</v>
      </c>
      <c r="DP1202">
        <v>2.3608585819601999E-2</v>
      </c>
      <c r="DQ1202">
        <v>2.76597198098897E-2</v>
      </c>
      <c r="DR1202">
        <v>3.0853396281599901E-2</v>
      </c>
      <c r="DS1202">
        <v>3.4274432808160699E-2</v>
      </c>
      <c r="DT1202">
        <v>3.6490458995103801E-2</v>
      </c>
      <c r="DU1202">
        <v>3.56031879782676E-2</v>
      </c>
      <c r="DV1202">
        <v>3.24373692274093E-2</v>
      </c>
      <c r="DW1202">
        <v>2.9561644420027702E-2</v>
      </c>
      <c r="DX1202">
        <v>2.822539024055E-2</v>
      </c>
      <c r="DY1202">
        <v>2.47024931013584E-2</v>
      </c>
      <c r="DZ1202">
        <v>2.3015478625893499E-2</v>
      </c>
      <c r="EA1202">
        <v>53.829597473144503</v>
      </c>
      <c r="EB1202">
        <v>53.981414794921797</v>
      </c>
      <c r="EC1202">
        <v>52.193649291992102</v>
      </c>
      <c r="ED1202">
        <v>51.8675117492675</v>
      </c>
      <c r="EE1202">
        <v>50.357093811035099</v>
      </c>
      <c r="EF1202">
        <v>50.982166290283203</v>
      </c>
      <c r="EG1202">
        <v>50.194400787353501</v>
      </c>
      <c r="EH1202">
        <v>53.704067230224602</v>
      </c>
      <c r="EI1202">
        <v>59.957393646240199</v>
      </c>
      <c r="EJ1202">
        <v>67.295921325683494</v>
      </c>
      <c r="EK1202">
        <v>75.247879028320298</v>
      </c>
      <c r="EL1202">
        <v>82.938072204589801</v>
      </c>
      <c r="EM1202">
        <v>87.330070495605398</v>
      </c>
      <c r="EN1202">
        <v>92.603485107421804</v>
      </c>
      <c r="EO1202">
        <v>95.876899719238196</v>
      </c>
      <c r="EP1202">
        <v>97.525985717773395</v>
      </c>
      <c r="EQ1202">
        <v>95.860572814941406</v>
      </c>
      <c r="ER1202">
        <v>92.770690917968693</v>
      </c>
      <c r="ES1202">
        <v>86.545310974120994</v>
      </c>
      <c r="ET1202">
        <v>80.749847412109304</v>
      </c>
      <c r="EU1202">
        <v>76.085189819335895</v>
      </c>
      <c r="EV1202">
        <v>71.5592041015625</v>
      </c>
      <c r="EW1202">
        <v>68.767509460449205</v>
      </c>
      <c r="EX1202">
        <v>65.865081787109304</v>
      </c>
      <c r="EY1202">
        <v>0.25587862730026201</v>
      </c>
      <c r="EZ1202">
        <v>2.0142061635851801E-2</v>
      </c>
      <c r="FA1202">
        <v>2.0142061635851801E-2</v>
      </c>
      <c r="FB1202">
        <v>0</v>
      </c>
      <c r="FC1202">
        <v>0</v>
      </c>
    </row>
    <row r="1203" spans="1:159" x14ac:dyDescent="0.25">
      <c r="A1203" t="s">
        <v>40</v>
      </c>
      <c r="B1203" t="s">
        <v>11</v>
      </c>
      <c r="C1203" t="s">
        <v>42</v>
      </c>
      <c r="D1203" s="3">
        <v>45559</v>
      </c>
      <c r="F1203" s="25"/>
      <c r="G1203" s="25"/>
      <c r="H1203" s="25"/>
      <c r="FB1203">
        <v>0</v>
      </c>
      <c r="FC1203">
        <v>1</v>
      </c>
    </row>
    <row r="1204" spans="1:159" x14ac:dyDescent="0.25">
      <c r="A1204" t="s">
        <v>40</v>
      </c>
      <c r="B1204" t="s">
        <v>11</v>
      </c>
      <c r="C1204" t="s">
        <v>42</v>
      </c>
      <c r="D1204" s="3">
        <v>45566</v>
      </c>
      <c r="E1204" s="25">
        <v>17</v>
      </c>
      <c r="F1204" s="25">
        <v>18</v>
      </c>
      <c r="G1204" s="25">
        <v>17</v>
      </c>
      <c r="H1204" s="25">
        <v>17</v>
      </c>
      <c r="I1204">
        <v>2403</v>
      </c>
      <c r="J1204">
        <v>56590</v>
      </c>
      <c r="K1204">
        <v>0.69558089971542303</v>
      </c>
      <c r="L1204">
        <v>0.61507171392440696</v>
      </c>
      <c r="M1204">
        <v>0.57028430700302102</v>
      </c>
      <c r="N1204">
        <v>0.52149707078933705</v>
      </c>
      <c r="O1204">
        <v>0.50707149505615201</v>
      </c>
      <c r="P1204">
        <v>0.54214590787887496</v>
      </c>
      <c r="Q1204">
        <v>0.62298518419265703</v>
      </c>
      <c r="R1204">
        <v>0.70096606016159002</v>
      </c>
      <c r="S1204">
        <v>0.60892087221145597</v>
      </c>
      <c r="T1204">
        <v>0.54606938362121504</v>
      </c>
      <c r="U1204">
        <v>0.54951351881027199</v>
      </c>
      <c r="V1204">
        <v>0.57760769128799405</v>
      </c>
      <c r="W1204">
        <v>0.66007339954376198</v>
      </c>
      <c r="X1204">
        <v>0.85098499059677102</v>
      </c>
      <c r="Y1204">
        <v>1.1310532093048</v>
      </c>
      <c r="Z1204">
        <v>1.5261268615722601</v>
      </c>
      <c r="AA1204">
        <v>1.93237829208374</v>
      </c>
      <c r="AB1204">
        <v>2.2792224884033199</v>
      </c>
      <c r="AC1204">
        <v>2.2947423458099299</v>
      </c>
      <c r="AD1204">
        <v>2.01539087295532</v>
      </c>
      <c r="AE1204">
        <v>1.7235807180404601</v>
      </c>
      <c r="AF1204">
        <v>1.41299247741699</v>
      </c>
      <c r="AG1204">
        <v>1.1652518510818399</v>
      </c>
      <c r="AH1204">
        <v>0.93830418586730902</v>
      </c>
      <c r="AI1204">
        <v>-5.2005104720592402E-2</v>
      </c>
      <c r="AJ1204">
        <v>-4.7484815120697001E-2</v>
      </c>
      <c r="AK1204">
        <v>-4.4429365545511197E-2</v>
      </c>
      <c r="AL1204">
        <v>-5.17388358712196E-2</v>
      </c>
      <c r="AM1204">
        <v>-6.1265550553798599E-2</v>
      </c>
      <c r="AN1204">
        <v>-3.5747036337852402E-2</v>
      </c>
      <c r="AO1204">
        <v>2.6681192684918599E-3</v>
      </c>
      <c r="AP1204">
        <v>2.8919745236635201E-2</v>
      </c>
      <c r="AQ1204">
        <v>-1.43126612529158E-2</v>
      </c>
      <c r="AR1204">
        <v>-2.4529868736863102E-2</v>
      </c>
      <c r="AS1204">
        <v>-2.5183921679854299E-2</v>
      </c>
      <c r="AT1204">
        <v>-1.19576649740338E-2</v>
      </c>
      <c r="AU1204">
        <v>-2.69510168582201E-2</v>
      </c>
      <c r="AV1204">
        <v>2.6711931452155099E-2</v>
      </c>
      <c r="AW1204">
        <v>4.3032001703977502E-2</v>
      </c>
      <c r="AX1204">
        <v>4.53033857047557E-2</v>
      </c>
      <c r="AY1204">
        <v>0.22861467301845501</v>
      </c>
      <c r="AZ1204">
        <v>0.26432344317436202</v>
      </c>
      <c r="BA1204">
        <v>9.0804427862167303E-2</v>
      </c>
      <c r="BB1204">
        <v>4.0037363767623901E-2</v>
      </c>
      <c r="BC1204">
        <v>6.5580017864704104E-2</v>
      </c>
      <c r="BD1204">
        <v>2.51384824514389E-2</v>
      </c>
      <c r="BE1204">
        <v>5.2214737981557797E-2</v>
      </c>
      <c r="BF1204">
        <v>2.3109171539545E-2</v>
      </c>
      <c r="BG1204">
        <v>-9.1924872249364801E-3</v>
      </c>
      <c r="BH1204">
        <v>-7.3379492387175499E-3</v>
      </c>
      <c r="BI1204">
        <v>-7.0516904816031404E-3</v>
      </c>
      <c r="BJ1204">
        <v>-2.10405997931957E-2</v>
      </c>
      <c r="BK1204">
        <v>-3.67179811000823E-2</v>
      </c>
      <c r="BL1204">
        <v>-1.3880235143005799E-2</v>
      </c>
      <c r="BM1204">
        <v>2.3976005613803801E-2</v>
      </c>
      <c r="BN1204">
        <v>5.4128803312778397E-2</v>
      </c>
      <c r="BO1204">
        <v>1.3550343923270701E-2</v>
      </c>
      <c r="BP1204">
        <v>2.9932535253465102E-3</v>
      </c>
      <c r="BQ1204">
        <v>5.8581088669598103E-3</v>
      </c>
      <c r="BR1204">
        <v>2.0519690588116601E-2</v>
      </c>
      <c r="BS1204">
        <v>1.19539340957999E-2</v>
      </c>
      <c r="BT1204">
        <v>7.2017766535282093E-2</v>
      </c>
      <c r="BU1204">
        <v>9.5701731741428306E-2</v>
      </c>
      <c r="BV1204">
        <v>0.105379223823547</v>
      </c>
      <c r="BW1204">
        <v>0.29048416018486001</v>
      </c>
      <c r="BX1204">
        <v>0.32751071453094399</v>
      </c>
      <c r="BY1204">
        <v>0.15552000701427399</v>
      </c>
      <c r="BZ1204">
        <v>9.8470956087112399E-2</v>
      </c>
      <c r="CA1204">
        <v>0.118459247052669</v>
      </c>
      <c r="CB1204">
        <v>7.5540974736213601E-2</v>
      </c>
      <c r="CC1204">
        <v>9.77333784103393E-2</v>
      </c>
      <c r="CD1204">
        <v>6.54316246509552E-2</v>
      </c>
      <c r="CE1204">
        <v>3.36201302707195E-2</v>
      </c>
      <c r="CF1204">
        <v>3.2808918505907003E-2</v>
      </c>
      <c r="CG1204">
        <v>3.0325982719659798E-2</v>
      </c>
      <c r="CH1204">
        <v>9.6576344221830299E-3</v>
      </c>
      <c r="CI1204">
        <v>-1.21704125776886E-2</v>
      </c>
      <c r="CJ1204">
        <v>7.9865669831633498E-3</v>
      </c>
      <c r="CK1204">
        <v>4.5283891260623897E-2</v>
      </c>
      <c r="CL1204">
        <v>7.9337865114211994E-2</v>
      </c>
      <c r="CM1204">
        <v>4.1413348168134599E-2</v>
      </c>
      <c r="CN1204">
        <v>3.05163748562335E-2</v>
      </c>
      <c r="CO1204">
        <v>3.6900140345096498E-2</v>
      </c>
      <c r="CP1204">
        <v>5.2997045218944501E-2</v>
      </c>
      <c r="CQ1204">
        <v>5.0858885049819898E-2</v>
      </c>
      <c r="CR1204">
        <v>0.11732359975576399</v>
      </c>
      <c r="CS1204">
        <v>0.14837145805358801</v>
      </c>
      <c r="CT1204">
        <v>0.16545505821704801</v>
      </c>
      <c r="CU1204">
        <v>0.35235363245010298</v>
      </c>
      <c r="CV1204">
        <v>0.39069798588752702</v>
      </c>
      <c r="CW1204">
        <v>0.220235586166381</v>
      </c>
      <c r="CX1204">
        <v>0.15690454840660001</v>
      </c>
      <c r="CY1204">
        <v>0.17133848369121499</v>
      </c>
      <c r="CZ1204">
        <v>0.12594346702098799</v>
      </c>
      <c r="DA1204">
        <v>0.14325201511383001</v>
      </c>
      <c r="DB1204">
        <v>0.107754074037075</v>
      </c>
      <c r="DC1204">
        <v>2.6028223335742898E-2</v>
      </c>
      <c r="DD1204">
        <v>2.4407561868429101E-2</v>
      </c>
      <c r="DE1204">
        <v>2.2724011912941901E-2</v>
      </c>
      <c r="DF1204">
        <v>1.86632014811038E-2</v>
      </c>
      <c r="DG1204">
        <v>1.49238621816039E-2</v>
      </c>
      <c r="DH1204">
        <v>1.32940718904137E-2</v>
      </c>
      <c r="DI1204">
        <v>1.2954275123775E-2</v>
      </c>
      <c r="DJ1204">
        <v>1.5326019376516301E-2</v>
      </c>
      <c r="DK1204">
        <v>1.6939504072070101E-2</v>
      </c>
      <c r="DL1204">
        <v>1.6732869669795002E-2</v>
      </c>
      <c r="DM1204">
        <v>1.8872214481234498E-2</v>
      </c>
      <c r="DN1204">
        <v>1.9744830206036498E-2</v>
      </c>
      <c r="DO1204">
        <v>2.3652531206607801E-2</v>
      </c>
      <c r="DP1204">
        <v>2.7543991804122901E-2</v>
      </c>
      <c r="DQ1204">
        <v>3.2020922750234597E-2</v>
      </c>
      <c r="DR1204">
        <v>3.6523517221212297E-2</v>
      </c>
      <c r="DS1204">
        <v>3.7613973021507201E-2</v>
      </c>
      <c r="DT1204">
        <v>3.8415141403675003E-2</v>
      </c>
      <c r="DU1204">
        <v>3.9344277232885298E-2</v>
      </c>
      <c r="DV1204">
        <v>3.5525102168321603E-2</v>
      </c>
      <c r="DW1204">
        <v>3.2148290425539003E-2</v>
      </c>
      <c r="DX1204">
        <v>3.06425392627716E-2</v>
      </c>
      <c r="DY1204">
        <v>2.7673369273543299E-2</v>
      </c>
      <c r="DZ1204">
        <v>2.5730224326252899E-2</v>
      </c>
      <c r="EA1204">
        <v>62.124458312988203</v>
      </c>
      <c r="EB1204">
        <v>59.990795135497997</v>
      </c>
      <c r="EC1204">
        <v>58.806774139404197</v>
      </c>
      <c r="ED1204">
        <v>57.240058898925703</v>
      </c>
      <c r="EE1204">
        <v>57.403713226318303</v>
      </c>
      <c r="EF1204">
        <v>55.451770782470703</v>
      </c>
      <c r="EG1204">
        <v>55.152153015136697</v>
      </c>
      <c r="EH1204">
        <v>57.592769622802699</v>
      </c>
      <c r="EI1204">
        <v>65.754127502441406</v>
      </c>
      <c r="EJ1204">
        <v>72.862396240234304</v>
      </c>
      <c r="EK1204">
        <v>80.526870727539006</v>
      </c>
      <c r="EL1204">
        <v>87.3753662109375</v>
      </c>
      <c r="EM1204">
        <v>93.228904724120994</v>
      </c>
      <c r="EN1204">
        <v>97.825836181640597</v>
      </c>
      <c r="EO1204">
        <v>102.130493164062</v>
      </c>
      <c r="EP1204">
        <v>103.390258789062</v>
      </c>
      <c r="EQ1204">
        <v>102.98949432373</v>
      </c>
      <c r="ER1204">
        <v>100.60197448730401</v>
      </c>
      <c r="ES1204">
        <v>93.113304138183494</v>
      </c>
      <c r="ET1204">
        <v>85.226371765136705</v>
      </c>
      <c r="EU1204">
        <v>78.897415161132798</v>
      </c>
      <c r="EV1204">
        <v>75.980506896972599</v>
      </c>
      <c r="EW1204">
        <v>71.461845397949205</v>
      </c>
      <c r="EX1204">
        <v>68.952812194824205</v>
      </c>
      <c r="EY1204">
        <v>0.27972096204757602</v>
      </c>
      <c r="EZ1204">
        <v>2.84848921000957E-2</v>
      </c>
      <c r="FA1204">
        <v>2.84848921000957E-2</v>
      </c>
      <c r="FB1204">
        <v>0</v>
      </c>
      <c r="FC1204">
        <v>0</v>
      </c>
    </row>
    <row r="1205" spans="1:159" x14ac:dyDescent="0.25">
      <c r="A1205" t="s">
        <v>40</v>
      </c>
      <c r="B1205" t="s">
        <v>11</v>
      </c>
      <c r="C1205" t="s">
        <v>42</v>
      </c>
      <c r="D1205" s="3">
        <v>45567</v>
      </c>
      <c r="E1205" s="25">
        <v>18</v>
      </c>
      <c r="F1205" s="25">
        <v>20</v>
      </c>
      <c r="G1205" s="25">
        <v>18</v>
      </c>
      <c r="H1205" s="25">
        <v>20</v>
      </c>
      <c r="I1205">
        <v>2144</v>
      </c>
      <c r="J1205">
        <v>56580</v>
      </c>
      <c r="K1205">
        <v>0.91323441267013505</v>
      </c>
      <c r="L1205">
        <v>0.79713654518127397</v>
      </c>
      <c r="M1205">
        <v>0.72899961471557595</v>
      </c>
      <c r="N1205">
        <v>0.64691609144210804</v>
      </c>
      <c r="O1205">
        <v>0.59329199790954501</v>
      </c>
      <c r="P1205">
        <v>0.61950922012329102</v>
      </c>
      <c r="Q1205">
        <v>0.67602336406707697</v>
      </c>
      <c r="R1205">
        <v>0.71364545822143499</v>
      </c>
      <c r="S1205">
        <v>0.64854627847671498</v>
      </c>
      <c r="T1205">
        <v>0.60502898693084695</v>
      </c>
      <c r="U1205">
        <v>0.60977190732955899</v>
      </c>
      <c r="V1205">
        <v>0.67008650302886896</v>
      </c>
      <c r="W1205">
        <v>0.83243423700332597</v>
      </c>
      <c r="X1205">
        <v>1.0791556835174501</v>
      </c>
      <c r="Y1205">
        <v>1.4940049648284901</v>
      </c>
      <c r="Z1205">
        <v>1.88756108283996</v>
      </c>
      <c r="AA1205">
        <v>2.2240207195281898</v>
      </c>
      <c r="AB1205">
        <v>2.5353264808654701</v>
      </c>
      <c r="AC1205">
        <v>2.4351716041564901</v>
      </c>
      <c r="AD1205">
        <v>2.0996723175048801</v>
      </c>
      <c r="AE1205">
        <v>1.7218943834304801</v>
      </c>
      <c r="AF1205">
        <v>1.3681571483612001</v>
      </c>
      <c r="AG1205">
        <v>1.1149774789810101</v>
      </c>
      <c r="AH1205">
        <v>0.87365585565567005</v>
      </c>
      <c r="AI1205">
        <v>2.24512815475463E-2</v>
      </c>
      <c r="AJ1205">
        <v>6.8588098511099798E-3</v>
      </c>
      <c r="AK1205">
        <v>2.2495774552226001E-2</v>
      </c>
      <c r="AL1205">
        <v>9.5747486921027303E-4</v>
      </c>
      <c r="AM1205">
        <v>-1.00413598120212E-2</v>
      </c>
      <c r="AN1205">
        <v>5.1789833232760403E-3</v>
      </c>
      <c r="AO1205">
        <v>1.9228236749768202E-2</v>
      </c>
      <c r="AP1205">
        <v>9.3291318044066394E-3</v>
      </c>
      <c r="AQ1205">
        <v>1.61654595285654E-2</v>
      </c>
      <c r="AR1205">
        <v>-2.2639092057943299E-2</v>
      </c>
      <c r="AS1205">
        <v>-2.4104602634906699E-2</v>
      </c>
      <c r="AT1205">
        <v>-3.8102783262729603E-2</v>
      </c>
      <c r="AU1205">
        <v>-3.1126264482736501E-2</v>
      </c>
      <c r="AV1205">
        <v>-2.9254138469696E-2</v>
      </c>
      <c r="AW1205">
        <v>2.1828997880220399E-2</v>
      </c>
      <c r="AX1205">
        <v>3.9667189121246303E-2</v>
      </c>
      <c r="AY1205">
        <v>-7.2144172154366901E-3</v>
      </c>
      <c r="AZ1205">
        <v>0.29131180047988797</v>
      </c>
      <c r="BA1205">
        <v>0.21530608832836101</v>
      </c>
      <c r="BB1205">
        <v>0.11595870554447101</v>
      </c>
      <c r="BC1205">
        <v>-9.0371929109096499E-2</v>
      </c>
      <c r="BD1205">
        <v>-0.116831123828887</v>
      </c>
      <c r="BE1205">
        <v>-6.2696143984794603E-2</v>
      </c>
      <c r="BF1205">
        <v>-4.7560788691043798E-2</v>
      </c>
      <c r="BG1205">
        <v>7.3059454560279805E-2</v>
      </c>
      <c r="BH1205">
        <v>5.6157737970352103E-2</v>
      </c>
      <c r="BI1205">
        <v>6.7009441554546301E-2</v>
      </c>
      <c r="BJ1205">
        <v>3.9311651140451397E-2</v>
      </c>
      <c r="BK1205">
        <v>2.0194550976157102E-2</v>
      </c>
      <c r="BL1205">
        <v>3.1117083504796E-2</v>
      </c>
      <c r="BM1205">
        <v>4.47542034089565E-2</v>
      </c>
      <c r="BN1205">
        <v>3.4777812659740399E-2</v>
      </c>
      <c r="BO1205">
        <v>4.3350432068109498E-2</v>
      </c>
      <c r="BP1205">
        <v>7.1095642633736099E-3</v>
      </c>
      <c r="BQ1205">
        <v>7.3718070052564101E-3</v>
      </c>
      <c r="BR1205">
        <v>-3.05147585459053E-3</v>
      </c>
      <c r="BS1205">
        <v>9.7997887060046092E-3</v>
      </c>
      <c r="BT1205">
        <v>1.91086791455745E-2</v>
      </c>
      <c r="BU1205">
        <v>7.7722676098346696E-2</v>
      </c>
      <c r="BV1205">
        <v>9.9128514528274494E-2</v>
      </c>
      <c r="BW1205">
        <v>5.5717464536428403E-2</v>
      </c>
      <c r="BX1205">
        <v>0.35583516955375599</v>
      </c>
      <c r="BY1205">
        <v>0.27674755454063399</v>
      </c>
      <c r="BZ1205">
        <v>0.17033641040325101</v>
      </c>
      <c r="CA1205">
        <v>-3.7676833570003503E-2</v>
      </c>
      <c r="CB1205">
        <v>-6.6910706460475894E-2</v>
      </c>
      <c r="CC1205">
        <v>-1.6633925959467801E-2</v>
      </c>
      <c r="CD1205">
        <v>-7.7728526666760401E-3</v>
      </c>
      <c r="CE1205">
        <v>0.123667627573013</v>
      </c>
      <c r="CF1205">
        <v>0.105456665158271</v>
      </c>
      <c r="CG1205">
        <v>0.111523106694221</v>
      </c>
      <c r="CH1205">
        <v>7.7665828168392098E-2</v>
      </c>
      <c r="CI1205">
        <v>5.0430461764335598E-2</v>
      </c>
      <c r="CJ1205">
        <v>5.7055182754993397E-2</v>
      </c>
      <c r="CK1205">
        <v>7.0280171930789906E-2</v>
      </c>
      <c r="CL1205">
        <v>6.0226492583751602E-2</v>
      </c>
      <c r="CM1205">
        <v>7.0535406470298698E-2</v>
      </c>
      <c r="CN1205">
        <v>3.6858219653367899E-2</v>
      </c>
      <c r="CO1205">
        <v>3.8848217576742103E-2</v>
      </c>
      <c r="CP1205">
        <v>3.1999830156564699E-2</v>
      </c>
      <c r="CQ1205">
        <v>5.0725840032100601E-2</v>
      </c>
      <c r="CR1205">
        <v>6.7471496760845101E-2</v>
      </c>
      <c r="CS1205">
        <v>0.133616358041763</v>
      </c>
      <c r="CT1205">
        <v>0.15858983993530201</v>
      </c>
      <c r="CU1205">
        <v>0.11864934861659999</v>
      </c>
      <c r="CV1205">
        <v>0.42035853862762401</v>
      </c>
      <c r="CW1205">
        <v>0.33818903565406699</v>
      </c>
      <c r="CX1205">
        <v>0.224714115262031</v>
      </c>
      <c r="CY1205">
        <v>1.5018259175121699E-2</v>
      </c>
      <c r="CZ1205">
        <v>-1.6990287229418699E-2</v>
      </c>
      <c r="DA1205">
        <v>2.94282939285039E-2</v>
      </c>
      <c r="DB1205">
        <v>3.2015081495046602E-2</v>
      </c>
      <c r="DC1205">
        <v>3.0767584219574901E-2</v>
      </c>
      <c r="DD1205">
        <v>2.9971620067954001E-2</v>
      </c>
      <c r="DE1205">
        <v>2.70623881369829E-2</v>
      </c>
      <c r="DF1205">
        <v>2.33176834881305E-2</v>
      </c>
      <c r="DG1205">
        <v>1.8382128328084901E-2</v>
      </c>
      <c r="DH1205">
        <v>1.5769245103001501E-2</v>
      </c>
      <c r="DI1205">
        <v>1.55186858028173E-2</v>
      </c>
      <c r="DJ1205">
        <v>1.54716996476054E-2</v>
      </c>
      <c r="DK1205">
        <v>1.6527289524674402E-2</v>
      </c>
      <c r="DL1205">
        <v>1.8085898831486698E-2</v>
      </c>
      <c r="DM1205">
        <v>1.91362984478473E-2</v>
      </c>
      <c r="DN1205">
        <v>2.1309681236743899E-2</v>
      </c>
      <c r="DO1205">
        <v>2.4881273508071799E-2</v>
      </c>
      <c r="DP1205">
        <v>2.9402505606412801E-2</v>
      </c>
      <c r="DQ1205">
        <v>3.3980943262577001E-2</v>
      </c>
      <c r="DR1205">
        <v>3.6149919033050502E-2</v>
      </c>
      <c r="DS1205">
        <v>3.8259867578744798E-2</v>
      </c>
      <c r="DT1205">
        <v>3.9227418601512902E-2</v>
      </c>
      <c r="DU1205">
        <v>3.7353761494159601E-2</v>
      </c>
      <c r="DV1205">
        <v>3.3059298992156899E-2</v>
      </c>
      <c r="DW1205">
        <v>3.2036341726779903E-2</v>
      </c>
      <c r="DX1205">
        <v>3.0349459499120698E-2</v>
      </c>
      <c r="DY1205">
        <v>2.8003841638565001E-2</v>
      </c>
      <c r="DZ1205">
        <v>2.4189347401261298E-2</v>
      </c>
      <c r="EA1205">
        <v>65.999084472656193</v>
      </c>
      <c r="EB1205">
        <v>64.952232360839801</v>
      </c>
      <c r="EC1205">
        <v>63.858535766601499</v>
      </c>
      <c r="ED1205">
        <v>63.81685256958</v>
      </c>
      <c r="EE1205">
        <v>61.728317260742102</v>
      </c>
      <c r="EF1205">
        <v>59.555637359619098</v>
      </c>
      <c r="EG1205">
        <v>61.265464782714801</v>
      </c>
      <c r="EH1205">
        <v>63.130081176757798</v>
      </c>
      <c r="EI1205">
        <v>70.5877685546875</v>
      </c>
      <c r="EJ1205">
        <v>76.030921936035099</v>
      </c>
      <c r="EK1205">
        <v>84.071708679199205</v>
      </c>
      <c r="EL1205">
        <v>89.850379943847599</v>
      </c>
      <c r="EM1205">
        <v>94.892967224120994</v>
      </c>
      <c r="EN1205">
        <v>99.308067321777301</v>
      </c>
      <c r="EO1205">
        <v>101.549583435058</v>
      </c>
      <c r="EP1205">
        <v>102.694816589355</v>
      </c>
      <c r="EQ1205">
        <v>100.152992248535</v>
      </c>
      <c r="ER1205">
        <v>95.545806884765597</v>
      </c>
      <c r="ES1205">
        <v>89.21923828125</v>
      </c>
      <c r="ET1205">
        <v>82.497138977050696</v>
      </c>
      <c r="EU1205">
        <v>73.581886291503906</v>
      </c>
      <c r="EV1205">
        <v>70.428001403808494</v>
      </c>
      <c r="EW1205">
        <v>67.119941711425696</v>
      </c>
      <c r="EX1205">
        <v>64.494255065917898</v>
      </c>
      <c r="EY1205">
        <v>0.294892787933349</v>
      </c>
      <c r="EZ1205">
        <v>2.11529117077589E-2</v>
      </c>
      <c r="FA1205">
        <v>2.11529117077589E-2</v>
      </c>
      <c r="FB1205">
        <v>0</v>
      </c>
      <c r="FC1205">
        <v>0</v>
      </c>
    </row>
    <row r="1206" spans="1:159" x14ac:dyDescent="0.25">
      <c r="A1206" t="s">
        <v>40</v>
      </c>
      <c r="B1206" t="s">
        <v>11</v>
      </c>
      <c r="C1206" t="s">
        <v>42</v>
      </c>
      <c r="D1206" s="3">
        <v>45568</v>
      </c>
      <c r="F1206" s="25"/>
      <c r="G1206" s="25"/>
      <c r="H1206" s="25"/>
      <c r="FB1206">
        <v>0</v>
      </c>
      <c r="FC1206">
        <v>1</v>
      </c>
    </row>
    <row r="1207" spans="1:159" x14ac:dyDescent="0.25">
      <c r="A1207" t="s">
        <v>40</v>
      </c>
      <c r="B1207" t="s">
        <v>11</v>
      </c>
      <c r="C1207" t="s">
        <v>42</v>
      </c>
      <c r="D1207" s="3">
        <v>45570</v>
      </c>
      <c r="E1207" s="25">
        <v>17</v>
      </c>
      <c r="F1207" s="25">
        <v>20</v>
      </c>
      <c r="G1207" s="25">
        <v>19</v>
      </c>
      <c r="H1207" s="25">
        <v>18</v>
      </c>
      <c r="I1207">
        <v>1996</v>
      </c>
      <c r="J1207">
        <v>56562</v>
      </c>
      <c r="K1207">
        <v>0.73775589466094904</v>
      </c>
      <c r="L1207">
        <v>0.71535724401473899</v>
      </c>
      <c r="M1207">
        <v>0.63949942588806097</v>
      </c>
      <c r="N1207">
        <v>0.58616018295287997</v>
      </c>
      <c r="O1207">
        <v>0.56058168411254805</v>
      </c>
      <c r="P1207">
        <v>0.56687414646148604</v>
      </c>
      <c r="Q1207">
        <v>0.59518730640411299</v>
      </c>
      <c r="R1207">
        <v>0.64742672443389804</v>
      </c>
      <c r="S1207">
        <v>0.65489149093627896</v>
      </c>
      <c r="T1207">
        <v>0.66157865524291903</v>
      </c>
      <c r="U1207">
        <v>0.66995626688003496</v>
      </c>
      <c r="V1207">
        <v>0.74596267938613803</v>
      </c>
      <c r="W1207">
        <v>0.89260447025298995</v>
      </c>
      <c r="X1207">
        <v>1.18031334877014</v>
      </c>
      <c r="Y1207">
        <v>1.52611315250396</v>
      </c>
      <c r="Z1207">
        <v>1.85021424293518</v>
      </c>
      <c r="AA1207">
        <v>2.2270374298095699</v>
      </c>
      <c r="AB1207">
        <v>2.4467418193817099</v>
      </c>
      <c r="AC1207">
        <v>2.3069555759429901</v>
      </c>
      <c r="AD1207">
        <v>2.0353262424468901</v>
      </c>
      <c r="AE1207">
        <v>1.68365967273712</v>
      </c>
      <c r="AF1207">
        <v>1.3763283491134599</v>
      </c>
      <c r="AG1207">
        <v>1.1732091903686499</v>
      </c>
      <c r="AH1207">
        <v>0.94265943765640203</v>
      </c>
      <c r="AI1207">
        <v>-8.1227861344814301E-2</v>
      </c>
      <c r="AJ1207">
        <v>-2.9254229739308302E-2</v>
      </c>
      <c r="AK1207">
        <v>-3.9217077195644302E-2</v>
      </c>
      <c r="AL1207">
        <v>-5.1046349108219103E-3</v>
      </c>
      <c r="AM1207">
        <v>-6.9210003130137903E-3</v>
      </c>
      <c r="AN1207">
        <v>-3.81030864082276E-3</v>
      </c>
      <c r="AO1207">
        <v>-1.5891750808805199E-3</v>
      </c>
      <c r="AP1207">
        <v>-5.9929321287199801E-4</v>
      </c>
      <c r="AQ1207">
        <v>5.9356507845222898E-3</v>
      </c>
      <c r="AR1207">
        <v>7.3862291174009399E-4</v>
      </c>
      <c r="AS1207">
        <v>-6.6902260296046699E-3</v>
      </c>
      <c r="AT1207">
        <v>-1.84106603264808E-2</v>
      </c>
      <c r="AU1207">
        <v>-4.1012346744537298E-2</v>
      </c>
      <c r="AV1207">
        <v>-6.8317926488816703E-3</v>
      </c>
      <c r="AW1207">
        <v>-3.0753260478377301E-2</v>
      </c>
      <c r="AX1207">
        <v>-4.5723844319581902E-2</v>
      </c>
      <c r="AY1207">
        <v>0.12849552929401301</v>
      </c>
      <c r="AZ1207">
        <v>0.162017151713371</v>
      </c>
      <c r="BA1207">
        <v>3.7921402603387798E-2</v>
      </c>
      <c r="BB1207">
        <v>4.91308458149433E-2</v>
      </c>
      <c r="BC1207">
        <v>-6.5639890730380998E-2</v>
      </c>
      <c r="BD1207">
        <v>-6.3460245728492695E-2</v>
      </c>
      <c r="BE1207">
        <v>-2.7781074866652399E-2</v>
      </c>
      <c r="BF1207">
        <v>-6.5015047788619898E-2</v>
      </c>
      <c r="BG1207">
        <v>-2.7201730757951698E-2</v>
      </c>
      <c r="BH1207">
        <v>2.4284021928906399E-2</v>
      </c>
      <c r="BI1207">
        <v>8.6340773850679293E-3</v>
      </c>
      <c r="BJ1207">
        <v>3.2598454505205099E-2</v>
      </c>
      <c r="BK1207">
        <v>2.7856156229972801E-2</v>
      </c>
      <c r="BL1207">
        <v>2.56694797426462E-2</v>
      </c>
      <c r="BM1207">
        <v>2.5013072416186301E-2</v>
      </c>
      <c r="BN1207">
        <v>2.66191568225622E-2</v>
      </c>
      <c r="BO1207">
        <v>3.8654968142509398E-2</v>
      </c>
      <c r="BP1207">
        <v>3.7022579461336101E-2</v>
      </c>
      <c r="BQ1207">
        <v>3.05986683815717E-2</v>
      </c>
      <c r="BR1207">
        <v>2.34959665685892E-2</v>
      </c>
      <c r="BS1207">
        <v>6.5200771205127196E-3</v>
      </c>
      <c r="BT1207">
        <v>5.1386490464210503E-2</v>
      </c>
      <c r="BU1207">
        <v>3.7756487727165201E-2</v>
      </c>
      <c r="BV1207">
        <v>2.6166962459683401E-2</v>
      </c>
      <c r="BW1207">
        <v>0.20513606071472101</v>
      </c>
      <c r="BX1207">
        <v>0.24186544120311701</v>
      </c>
      <c r="BY1207">
        <v>0.11457427591085401</v>
      </c>
      <c r="BZ1207">
        <v>0.117670357227325</v>
      </c>
      <c r="CA1207">
        <v>-4.0672603063285299E-3</v>
      </c>
      <c r="CB1207">
        <v>-6.1209206469356996E-3</v>
      </c>
      <c r="CC1207">
        <v>2.4867994710803001E-2</v>
      </c>
      <c r="CD1207">
        <v>-1.46762989461421E-2</v>
      </c>
      <c r="CE1207">
        <v>2.6824396103620501E-2</v>
      </c>
      <c r="CF1207">
        <v>7.7822275459766305E-2</v>
      </c>
      <c r="CG1207">
        <v>5.6485231965780203E-2</v>
      </c>
      <c r="CH1207">
        <v>7.0301547646522494E-2</v>
      </c>
      <c r="CI1207">
        <v>6.2633313238620703E-2</v>
      </c>
      <c r="CJ1207">
        <v>5.5149268358945798E-2</v>
      </c>
      <c r="CK1207">
        <v>5.1615320146083797E-2</v>
      </c>
      <c r="CL1207">
        <v>5.38376085460186E-2</v>
      </c>
      <c r="CM1207">
        <v>7.1374282240867601E-2</v>
      </c>
      <c r="CN1207">
        <v>7.3306538164615603E-2</v>
      </c>
      <c r="CO1207">
        <v>6.7887559533119202E-2</v>
      </c>
      <c r="CP1207">
        <v>6.5402597188949502E-2</v>
      </c>
      <c r="CQ1207">
        <v>5.40525019168853E-2</v>
      </c>
      <c r="CR1207">
        <v>0.10960477590560901</v>
      </c>
      <c r="CS1207">
        <v>0.10626623779535201</v>
      </c>
      <c r="CT1207">
        <v>9.8057769238948794E-2</v>
      </c>
      <c r="CU1207">
        <v>0.28177657723426802</v>
      </c>
      <c r="CV1207">
        <v>0.32171374559402399</v>
      </c>
      <c r="CW1207">
        <v>0.19122715294361101</v>
      </c>
      <c r="CX1207">
        <v>0.186209872364997</v>
      </c>
      <c r="CY1207">
        <v>5.7505369186401298E-2</v>
      </c>
      <c r="CZ1207">
        <v>5.1218401640653603E-2</v>
      </c>
      <c r="DA1207">
        <v>7.7517062425613403E-2</v>
      </c>
      <c r="DB1207">
        <v>3.5662449896335602E-2</v>
      </c>
      <c r="DC1207">
        <v>3.2845553010702098E-2</v>
      </c>
      <c r="DD1207">
        <v>3.2548945397138498E-2</v>
      </c>
      <c r="DE1207">
        <v>2.90914364159107E-2</v>
      </c>
      <c r="DF1207">
        <v>2.2921850904822301E-2</v>
      </c>
      <c r="DG1207">
        <v>2.1143009886145502E-2</v>
      </c>
      <c r="DH1207">
        <v>1.7922438681125599E-2</v>
      </c>
      <c r="DI1207">
        <v>1.6173018142580899E-2</v>
      </c>
      <c r="DJ1207">
        <v>1.654764264822E-2</v>
      </c>
      <c r="DK1207">
        <v>1.9891932606696999E-2</v>
      </c>
      <c r="DL1207">
        <v>2.2059079259634001E-2</v>
      </c>
      <c r="DM1207">
        <v>2.2670038044452601E-2</v>
      </c>
      <c r="DN1207">
        <v>2.5477420538663802E-2</v>
      </c>
      <c r="DO1207">
        <v>2.8897661715745902E-2</v>
      </c>
      <c r="DP1207">
        <v>3.5394202917814199E-2</v>
      </c>
      <c r="DQ1207">
        <v>4.1650969535112298E-2</v>
      </c>
      <c r="DR1207">
        <v>4.37065064907073E-2</v>
      </c>
      <c r="DS1207">
        <v>4.6594131737947402E-2</v>
      </c>
      <c r="DT1207">
        <v>4.8544313758611603E-2</v>
      </c>
      <c r="DU1207">
        <v>4.6601638197898802E-2</v>
      </c>
      <c r="DV1207">
        <v>4.1669063270091997E-2</v>
      </c>
      <c r="DW1207">
        <v>3.7433501332998199E-2</v>
      </c>
      <c r="DX1207">
        <v>3.4859832376241601E-2</v>
      </c>
      <c r="DY1207">
        <v>3.20083610713481E-2</v>
      </c>
      <c r="DZ1207">
        <v>3.0603786930441801E-2</v>
      </c>
      <c r="EA1207">
        <v>62.023597717285099</v>
      </c>
      <c r="EB1207">
        <v>62.023597717285099</v>
      </c>
      <c r="EC1207">
        <v>61.614158630371001</v>
      </c>
      <c r="ED1207">
        <v>60.906211853027301</v>
      </c>
      <c r="EE1207">
        <v>61.847518920898402</v>
      </c>
      <c r="EF1207">
        <v>60.299919128417898</v>
      </c>
      <c r="EG1207">
        <v>59.417304992675703</v>
      </c>
      <c r="EH1207">
        <v>61.103065490722599</v>
      </c>
      <c r="EI1207">
        <v>68.080879211425696</v>
      </c>
      <c r="EJ1207">
        <v>74.431625366210895</v>
      </c>
      <c r="EK1207">
        <v>85.292053222656193</v>
      </c>
      <c r="EL1207">
        <v>91.5841064453125</v>
      </c>
      <c r="EM1207">
        <v>94.780960083007798</v>
      </c>
      <c r="EN1207">
        <v>98.525413513183494</v>
      </c>
      <c r="EO1207">
        <v>100.036506652832</v>
      </c>
      <c r="EP1207">
        <v>100.780960083007</v>
      </c>
      <c r="EQ1207">
        <v>100.584106445312</v>
      </c>
      <c r="ER1207">
        <v>97.153892517089801</v>
      </c>
      <c r="ES1207">
        <v>91.350746154785099</v>
      </c>
      <c r="ET1207">
        <v>84.022186279296804</v>
      </c>
      <c r="EU1207">
        <v>79.379386901855398</v>
      </c>
      <c r="EV1207">
        <v>76.358612060546804</v>
      </c>
      <c r="EW1207">
        <v>73.7523193359375</v>
      </c>
      <c r="EX1207">
        <v>71.320693969726506</v>
      </c>
      <c r="EY1207">
        <v>0.35384050011634799</v>
      </c>
      <c r="EZ1207">
        <v>3.1231222674250599E-2</v>
      </c>
      <c r="FA1207">
        <v>3.1231222674250599E-2</v>
      </c>
      <c r="FB1207">
        <v>0</v>
      </c>
      <c r="FC1207">
        <v>0</v>
      </c>
    </row>
    <row r="1208" spans="1:159" x14ac:dyDescent="0.25">
      <c r="A1208" t="s">
        <v>40</v>
      </c>
      <c r="B1208" t="s">
        <v>11</v>
      </c>
      <c r="C1208" t="s">
        <v>42</v>
      </c>
      <c r="D1208" s="3">
        <v>45571</v>
      </c>
      <c r="E1208" s="25">
        <v>17</v>
      </c>
      <c r="F1208" s="25">
        <v>20</v>
      </c>
      <c r="G1208" s="25">
        <v>19</v>
      </c>
      <c r="H1208" s="25">
        <v>18</v>
      </c>
      <c r="I1208">
        <v>1996</v>
      </c>
      <c r="J1208">
        <v>56562</v>
      </c>
      <c r="K1208">
        <v>0.90249580144882202</v>
      </c>
      <c r="L1208">
        <v>0.78095531463623002</v>
      </c>
      <c r="M1208">
        <v>0.70249694585800104</v>
      </c>
      <c r="N1208">
        <v>0.63842475414276101</v>
      </c>
      <c r="O1208">
        <v>0.57524722814559903</v>
      </c>
      <c r="P1208">
        <v>0.56411111354827803</v>
      </c>
      <c r="Q1208">
        <v>0.59255313873291005</v>
      </c>
      <c r="R1208">
        <v>0.67735397815704301</v>
      </c>
      <c r="S1208">
        <v>0.69138282537460305</v>
      </c>
      <c r="T1208">
        <v>0.71695846319198597</v>
      </c>
      <c r="U1208">
        <v>0.75802516937255804</v>
      </c>
      <c r="V1208">
        <v>0.91076207160949696</v>
      </c>
      <c r="W1208">
        <v>1.1765893697738601</v>
      </c>
      <c r="X1208">
        <v>1.5166745185852</v>
      </c>
      <c r="Y1208">
        <v>1.9420313835144001</v>
      </c>
      <c r="Z1208">
        <v>2.3144357204437198</v>
      </c>
      <c r="AA1208">
        <v>2.6581039428710902</v>
      </c>
      <c r="AB1208">
        <v>2.8755581378936701</v>
      </c>
      <c r="AC1208">
        <v>2.7354354858398402</v>
      </c>
      <c r="AD1208">
        <v>2.4153454303741402</v>
      </c>
      <c r="AE1208">
        <v>2.0485637187957701</v>
      </c>
      <c r="AF1208">
        <v>1.6848058700561499</v>
      </c>
      <c r="AG1208">
        <v>1.37322413921356</v>
      </c>
      <c r="AH1208">
        <v>1.0916509628295801</v>
      </c>
      <c r="AI1208">
        <v>-1.40598649159073E-2</v>
      </c>
      <c r="AJ1208">
        <v>-2.8756391257047601E-2</v>
      </c>
      <c r="AK1208">
        <v>-2.8490575030446001E-2</v>
      </c>
      <c r="AL1208">
        <v>-1.0972101241350099E-2</v>
      </c>
      <c r="AM1208">
        <v>-2.99092773348093E-2</v>
      </c>
      <c r="AN1208">
        <v>-3.3426672220230103E-2</v>
      </c>
      <c r="AO1208">
        <v>-2.0499592646956399E-2</v>
      </c>
      <c r="AP1208">
        <v>9.4384374096989597E-3</v>
      </c>
      <c r="AQ1208">
        <v>-8.2006976008415205E-3</v>
      </c>
      <c r="AR1208">
        <v>6.7018945701420298E-3</v>
      </c>
      <c r="AS1208">
        <v>4.9322713166475201E-3</v>
      </c>
      <c r="AT1208">
        <v>3.03271487355232E-2</v>
      </c>
      <c r="AU1208">
        <v>4.53542806208133E-2</v>
      </c>
      <c r="AV1208">
        <v>4.2545080184936503E-2</v>
      </c>
      <c r="AW1208">
        <v>0.10196816176176</v>
      </c>
      <c r="AX1208">
        <v>7.2683513164520194E-2</v>
      </c>
      <c r="AY1208">
        <v>0.23873887956142401</v>
      </c>
      <c r="AZ1208">
        <v>0.25346031785011203</v>
      </c>
      <c r="BA1208">
        <v>0.14115390181541401</v>
      </c>
      <c r="BB1208">
        <v>0.106183432042598</v>
      </c>
      <c r="BC1208">
        <v>4.52610999345779E-2</v>
      </c>
      <c r="BD1208">
        <v>4.2464651167392703E-2</v>
      </c>
      <c r="BE1208">
        <v>6.0332663357257801E-2</v>
      </c>
      <c r="BF1208">
        <v>4.1577331721782601E-2</v>
      </c>
      <c r="BG1208">
        <v>4.3579284101724597E-2</v>
      </c>
      <c r="BH1208">
        <v>2.6050968095660199E-2</v>
      </c>
      <c r="BI1208">
        <v>2.0412942394614199E-2</v>
      </c>
      <c r="BJ1208">
        <v>3.1642884016036897E-2</v>
      </c>
      <c r="BK1208">
        <v>6.7205895902588898E-4</v>
      </c>
      <c r="BL1208">
        <v>-7.1879327297210598E-3</v>
      </c>
      <c r="BM1208">
        <v>4.8430995084345297E-3</v>
      </c>
      <c r="BN1208">
        <v>3.8280457258224397E-2</v>
      </c>
      <c r="BO1208">
        <v>2.42497399449348E-2</v>
      </c>
      <c r="BP1208">
        <v>4.3952547013759599E-2</v>
      </c>
      <c r="BQ1208">
        <v>4.6346172690391499E-2</v>
      </c>
      <c r="BR1208">
        <v>7.77463018894195E-2</v>
      </c>
      <c r="BS1208">
        <v>0.10393436998128799</v>
      </c>
      <c r="BT1208">
        <v>0.109641954302787</v>
      </c>
      <c r="BU1208">
        <v>0.177357777953147</v>
      </c>
      <c r="BV1208">
        <v>0.15196530520915899</v>
      </c>
      <c r="BW1208">
        <v>0.31652534008026101</v>
      </c>
      <c r="BX1208">
        <v>0.33356386423110901</v>
      </c>
      <c r="BY1208">
        <v>0.219069764018058</v>
      </c>
      <c r="BZ1208">
        <v>0.179988548159599</v>
      </c>
      <c r="CA1208">
        <v>0.11122735589742599</v>
      </c>
      <c r="CB1208">
        <v>0.104470029473304</v>
      </c>
      <c r="CC1208">
        <v>0.116096951067447</v>
      </c>
      <c r="CD1208">
        <v>9.1520935297012301E-2</v>
      </c>
      <c r="CE1208">
        <v>0.101218432188034</v>
      </c>
      <c r="CF1208">
        <v>8.0858327448368003E-2</v>
      </c>
      <c r="CG1208">
        <v>6.9316461682319599E-2</v>
      </c>
      <c r="CH1208">
        <v>7.4257872998714405E-2</v>
      </c>
      <c r="CI1208">
        <v>3.1253393739461802E-2</v>
      </c>
      <c r="CJ1208">
        <v>1.9050806760787901E-2</v>
      </c>
      <c r="CK1208">
        <v>3.0185792595148E-2</v>
      </c>
      <c r="CL1208">
        <v>6.7122474312782204E-2</v>
      </c>
      <c r="CM1208">
        <v>5.6700177490711198E-2</v>
      </c>
      <c r="CN1208">
        <v>8.1203199923038399E-2</v>
      </c>
      <c r="CO1208">
        <v>8.7760075926780701E-2</v>
      </c>
      <c r="CP1208">
        <v>0.12516544759273501</v>
      </c>
      <c r="CQ1208">
        <v>0.162514463067054</v>
      </c>
      <c r="CR1208">
        <v>0.17673882842063901</v>
      </c>
      <c r="CS1208">
        <v>0.25274738669395402</v>
      </c>
      <c r="CT1208">
        <v>0.23124709725379899</v>
      </c>
      <c r="CU1208">
        <v>0.39431178569793701</v>
      </c>
      <c r="CV1208">
        <v>0.41366741061210599</v>
      </c>
      <c r="CW1208">
        <v>0.29698562622070301</v>
      </c>
      <c r="CX1208">
        <v>0.25379365682601901</v>
      </c>
      <c r="CY1208">
        <v>0.17719361186027499</v>
      </c>
      <c r="CZ1208">
        <v>0.166475400328636</v>
      </c>
      <c r="DA1208">
        <v>0.171861246228218</v>
      </c>
      <c r="DB1208">
        <v>0.14146454632282199</v>
      </c>
      <c r="DC1208">
        <v>3.5042114555835703E-2</v>
      </c>
      <c r="DD1208">
        <v>3.33205088973045E-2</v>
      </c>
      <c r="DE1208">
        <v>2.9731227084994299E-2</v>
      </c>
      <c r="DF1208">
        <v>2.5908071547746599E-2</v>
      </c>
      <c r="DG1208">
        <v>1.85921322554349E-2</v>
      </c>
      <c r="DH1208">
        <v>1.5952020883560101E-2</v>
      </c>
      <c r="DI1208">
        <v>1.5407263301312899E-2</v>
      </c>
      <c r="DJ1208">
        <v>1.75347030162811E-2</v>
      </c>
      <c r="DK1208">
        <v>1.97284650057554E-2</v>
      </c>
      <c r="DL1208">
        <v>2.2646788507699901E-2</v>
      </c>
      <c r="DM1208">
        <v>2.5177864357829E-2</v>
      </c>
      <c r="DN1208">
        <v>2.8828797861933701E-2</v>
      </c>
      <c r="DO1208">
        <v>3.5614166408777202E-2</v>
      </c>
      <c r="DP1208">
        <v>4.07920032739639E-2</v>
      </c>
      <c r="DQ1208">
        <v>4.5833632349967901E-2</v>
      </c>
      <c r="DR1208">
        <v>4.81999069452285E-2</v>
      </c>
      <c r="DS1208">
        <v>4.7290805727243403E-2</v>
      </c>
      <c r="DT1208">
        <v>4.8699505627155297E-2</v>
      </c>
      <c r="DU1208">
        <v>4.7369476407766301E-2</v>
      </c>
      <c r="DV1208">
        <v>4.4870324432849801E-2</v>
      </c>
      <c r="DW1208">
        <v>4.0104635059833499E-2</v>
      </c>
      <c r="DX1208">
        <v>3.7696592509746503E-2</v>
      </c>
      <c r="DY1208">
        <v>3.39022800326347E-2</v>
      </c>
      <c r="DZ1208">
        <v>3.0363555997609998E-2</v>
      </c>
      <c r="EA1208">
        <v>68.615249633789006</v>
      </c>
      <c r="EB1208">
        <v>67.892669677734304</v>
      </c>
      <c r="EC1208">
        <v>67.578506469726506</v>
      </c>
      <c r="ED1208">
        <v>65.287048339843693</v>
      </c>
      <c r="EE1208">
        <v>64.834182739257798</v>
      </c>
      <c r="EF1208">
        <v>63.578502655029197</v>
      </c>
      <c r="EG1208">
        <v>62.834178924560497</v>
      </c>
      <c r="EH1208">
        <v>64.0313720703125</v>
      </c>
      <c r="EI1208">
        <v>69.972892761230398</v>
      </c>
      <c r="EJ1208">
        <v>73.5340576171875</v>
      </c>
      <c r="EK1208">
        <v>83.452873229980398</v>
      </c>
      <c r="EL1208">
        <v>91.218933105468693</v>
      </c>
      <c r="EM1208">
        <v>95.918807983398395</v>
      </c>
      <c r="EN1208">
        <v>99.524421691894503</v>
      </c>
      <c r="EO1208">
        <v>101.32723236083901</v>
      </c>
      <c r="EP1208">
        <v>102.918807983398</v>
      </c>
      <c r="EQ1208">
        <v>102.721618652343</v>
      </c>
      <c r="ER1208">
        <v>97.605613708495994</v>
      </c>
      <c r="ES1208">
        <v>90.452873229980398</v>
      </c>
      <c r="ET1208">
        <v>85.183151245117102</v>
      </c>
      <c r="EU1208">
        <v>80.9859619140625</v>
      </c>
      <c r="EV1208">
        <v>77.344566345214801</v>
      </c>
      <c r="EW1208">
        <v>77.541755676269503</v>
      </c>
      <c r="EX1208">
        <v>74.877655029296804</v>
      </c>
      <c r="EY1208">
        <v>0.38044917583465498</v>
      </c>
      <c r="EZ1208">
        <v>3.2591205090284299E-2</v>
      </c>
      <c r="FA1208">
        <v>3.2591205090284299E-2</v>
      </c>
      <c r="FB1208">
        <v>0</v>
      </c>
      <c r="FC1208">
        <v>0</v>
      </c>
    </row>
    <row r="1209" spans="1:159" x14ac:dyDescent="0.25">
      <c r="A1209" t="s">
        <v>40</v>
      </c>
      <c r="B1209" t="s">
        <v>11</v>
      </c>
      <c r="C1209" t="s">
        <v>74</v>
      </c>
      <c r="D1209" s="3">
        <v>45475</v>
      </c>
      <c r="F1209" s="25"/>
      <c r="G1209" s="25"/>
      <c r="H1209" s="25"/>
      <c r="FB1209">
        <v>0</v>
      </c>
      <c r="FC1209">
        <v>1</v>
      </c>
    </row>
    <row r="1210" spans="1:159" x14ac:dyDescent="0.25">
      <c r="A1210" t="s">
        <v>40</v>
      </c>
      <c r="B1210" t="s">
        <v>11</v>
      </c>
      <c r="C1210" t="s">
        <v>74</v>
      </c>
      <c r="D1210" s="3">
        <v>45476</v>
      </c>
      <c r="F1210" s="25"/>
      <c r="G1210" s="25"/>
      <c r="H1210" s="25"/>
      <c r="FB1210">
        <v>0</v>
      </c>
      <c r="FC1210">
        <v>1</v>
      </c>
    </row>
    <row r="1211" spans="1:159" x14ac:dyDescent="0.25">
      <c r="A1211" t="s">
        <v>40</v>
      </c>
      <c r="B1211" t="s">
        <v>11</v>
      </c>
      <c r="C1211" t="s">
        <v>74</v>
      </c>
      <c r="D1211" s="3">
        <v>45478</v>
      </c>
      <c r="F1211" s="25"/>
      <c r="G1211" s="25"/>
      <c r="H1211" s="25"/>
      <c r="FB1211">
        <v>0</v>
      </c>
      <c r="FC1211">
        <v>1</v>
      </c>
    </row>
    <row r="1212" spans="1:159" x14ac:dyDescent="0.25">
      <c r="A1212" t="s">
        <v>40</v>
      </c>
      <c r="B1212" t="s">
        <v>11</v>
      </c>
      <c r="C1212" t="s">
        <v>74</v>
      </c>
      <c r="D1212" s="3">
        <v>45479</v>
      </c>
      <c r="F1212" s="25"/>
      <c r="G1212" s="25"/>
      <c r="H1212" s="25"/>
      <c r="FB1212">
        <v>0</v>
      </c>
      <c r="FC1212">
        <v>1</v>
      </c>
    </row>
    <row r="1213" spans="1:159" x14ac:dyDescent="0.25">
      <c r="A1213" t="s">
        <v>40</v>
      </c>
      <c r="B1213" t="s">
        <v>11</v>
      </c>
      <c r="C1213" t="s">
        <v>74</v>
      </c>
      <c r="D1213" s="3">
        <v>45484</v>
      </c>
      <c r="F1213" s="25"/>
      <c r="G1213" s="25"/>
      <c r="H1213" s="25"/>
      <c r="FB1213">
        <v>0</v>
      </c>
      <c r="FC1213">
        <v>1</v>
      </c>
    </row>
    <row r="1214" spans="1:159" x14ac:dyDescent="0.25">
      <c r="A1214" t="s">
        <v>40</v>
      </c>
      <c r="B1214" t="s">
        <v>11</v>
      </c>
      <c r="C1214" t="s">
        <v>74</v>
      </c>
      <c r="D1214" s="3">
        <v>45485</v>
      </c>
      <c r="F1214" s="25"/>
      <c r="G1214" s="25"/>
      <c r="H1214" s="25"/>
      <c r="FB1214">
        <v>0</v>
      </c>
      <c r="FC1214">
        <v>1</v>
      </c>
    </row>
    <row r="1215" spans="1:159" x14ac:dyDescent="0.25">
      <c r="A1215" t="s">
        <v>40</v>
      </c>
      <c r="B1215" t="s">
        <v>11</v>
      </c>
      <c r="C1215" t="s">
        <v>74</v>
      </c>
      <c r="D1215" s="3">
        <v>45496</v>
      </c>
      <c r="F1215" s="25"/>
      <c r="G1215" s="25"/>
      <c r="H1215" s="25"/>
      <c r="FB1215">
        <v>0</v>
      </c>
      <c r="FC1215">
        <v>1</v>
      </c>
    </row>
    <row r="1216" spans="1:159" x14ac:dyDescent="0.25">
      <c r="A1216" t="s">
        <v>40</v>
      </c>
      <c r="B1216" t="s">
        <v>11</v>
      </c>
      <c r="C1216" t="s">
        <v>74</v>
      </c>
      <c r="D1216" s="3">
        <v>45539</v>
      </c>
      <c r="F1216" s="25"/>
      <c r="G1216" s="25"/>
      <c r="H1216" s="25"/>
      <c r="FB1216">
        <v>0</v>
      </c>
      <c r="FC1216">
        <v>1</v>
      </c>
    </row>
    <row r="1217" spans="1:159" x14ac:dyDescent="0.25">
      <c r="A1217" t="s">
        <v>40</v>
      </c>
      <c r="B1217" t="s">
        <v>11</v>
      </c>
      <c r="C1217" t="s">
        <v>74</v>
      </c>
      <c r="D1217" s="3">
        <v>45540</v>
      </c>
      <c r="F1217" s="25"/>
      <c r="G1217" s="25"/>
      <c r="H1217" s="25"/>
      <c r="FB1217">
        <v>0</v>
      </c>
      <c r="FC1217">
        <v>1</v>
      </c>
    </row>
    <row r="1218" spans="1:159" x14ac:dyDescent="0.25">
      <c r="A1218" t="s">
        <v>40</v>
      </c>
      <c r="B1218" t="s">
        <v>11</v>
      </c>
      <c r="C1218" t="s">
        <v>74</v>
      </c>
      <c r="D1218" s="3">
        <v>45541</v>
      </c>
      <c r="F1218" s="25"/>
      <c r="G1218" s="25"/>
      <c r="H1218" s="25"/>
      <c r="FB1218">
        <v>0</v>
      </c>
      <c r="FC1218">
        <v>1</v>
      </c>
    </row>
    <row r="1219" spans="1:159" x14ac:dyDescent="0.25">
      <c r="A1219" t="s">
        <v>40</v>
      </c>
      <c r="B1219" t="s">
        <v>11</v>
      </c>
      <c r="C1219" t="s">
        <v>74</v>
      </c>
      <c r="D1219" s="3">
        <v>45558</v>
      </c>
      <c r="F1219" s="25"/>
      <c r="G1219" s="25"/>
      <c r="H1219" s="25"/>
      <c r="FB1219">
        <v>0</v>
      </c>
      <c r="FC1219">
        <v>1</v>
      </c>
    </row>
    <row r="1220" spans="1:159" x14ac:dyDescent="0.25">
      <c r="A1220" t="s">
        <v>40</v>
      </c>
      <c r="B1220" t="s">
        <v>11</v>
      </c>
      <c r="C1220" t="s">
        <v>74</v>
      </c>
      <c r="D1220" s="3">
        <v>45559</v>
      </c>
      <c r="F1220" s="25"/>
      <c r="G1220" s="25"/>
      <c r="H1220" s="25"/>
      <c r="FB1220">
        <v>0</v>
      </c>
      <c r="FC1220">
        <v>1</v>
      </c>
    </row>
    <row r="1221" spans="1:159" x14ac:dyDescent="0.25">
      <c r="A1221" t="s">
        <v>40</v>
      </c>
      <c r="B1221" t="s">
        <v>11</v>
      </c>
      <c r="C1221" t="s">
        <v>74</v>
      </c>
      <c r="D1221" s="3">
        <v>45566</v>
      </c>
      <c r="F1221" s="25"/>
      <c r="G1221" s="25"/>
      <c r="H1221" s="25"/>
      <c r="FB1221">
        <v>0</v>
      </c>
      <c r="FC1221">
        <v>1</v>
      </c>
    </row>
    <row r="1222" spans="1:159" x14ac:dyDescent="0.25">
      <c r="A1222" t="s">
        <v>40</v>
      </c>
      <c r="B1222" t="s">
        <v>11</v>
      </c>
      <c r="C1222" t="s">
        <v>74</v>
      </c>
      <c r="D1222" s="3">
        <v>45567</v>
      </c>
      <c r="F1222" s="25"/>
      <c r="G1222" s="25"/>
      <c r="H1222" s="25"/>
      <c r="FB1222">
        <v>0</v>
      </c>
      <c r="FC1222">
        <v>1</v>
      </c>
    </row>
    <row r="1223" spans="1:159" x14ac:dyDescent="0.25">
      <c r="A1223" t="s">
        <v>40</v>
      </c>
      <c r="B1223" t="s">
        <v>11</v>
      </c>
      <c r="C1223" t="s">
        <v>74</v>
      </c>
      <c r="D1223" s="3">
        <v>45568</v>
      </c>
      <c r="F1223" s="25"/>
      <c r="G1223" s="25"/>
      <c r="H1223" s="25"/>
      <c r="FB1223">
        <v>0</v>
      </c>
      <c r="FC1223">
        <v>1</v>
      </c>
    </row>
    <row r="1224" spans="1:159" x14ac:dyDescent="0.25">
      <c r="A1224" t="s">
        <v>40</v>
      </c>
      <c r="B1224" t="s">
        <v>11</v>
      </c>
      <c r="C1224" t="s">
        <v>74</v>
      </c>
      <c r="D1224" s="3">
        <v>45570</v>
      </c>
      <c r="F1224" s="25"/>
      <c r="G1224" s="25"/>
      <c r="H1224" s="25"/>
      <c r="FB1224">
        <v>0</v>
      </c>
      <c r="FC1224">
        <v>1</v>
      </c>
    </row>
    <row r="1225" spans="1:159" x14ac:dyDescent="0.25">
      <c r="A1225" t="s">
        <v>40</v>
      </c>
      <c r="B1225" t="s">
        <v>11</v>
      </c>
      <c r="C1225" t="s">
        <v>74</v>
      </c>
      <c r="D1225" s="3">
        <v>45571</v>
      </c>
      <c r="F1225" s="25"/>
      <c r="G1225" s="25"/>
      <c r="H1225" s="25"/>
      <c r="FB1225">
        <v>0</v>
      </c>
      <c r="FC1225">
        <v>1</v>
      </c>
    </row>
    <row r="1226" spans="1:159" x14ac:dyDescent="0.25">
      <c r="A1226" t="s">
        <v>40</v>
      </c>
      <c r="B1226" t="s">
        <v>11</v>
      </c>
      <c r="C1226" t="s">
        <v>83</v>
      </c>
      <c r="D1226" s="3">
        <v>45475</v>
      </c>
      <c r="F1226" s="25"/>
      <c r="G1226" s="25"/>
      <c r="H1226" s="25"/>
      <c r="FB1226">
        <v>0</v>
      </c>
      <c r="FC1226">
        <v>1</v>
      </c>
    </row>
    <row r="1227" spans="1:159" x14ac:dyDescent="0.25">
      <c r="A1227" t="s">
        <v>40</v>
      </c>
      <c r="B1227" t="s">
        <v>11</v>
      </c>
      <c r="C1227" t="s">
        <v>83</v>
      </c>
      <c r="D1227" s="3">
        <v>45476</v>
      </c>
      <c r="F1227" s="25"/>
      <c r="G1227" s="25"/>
      <c r="H1227" s="25"/>
      <c r="FB1227">
        <v>0</v>
      </c>
      <c r="FC1227">
        <v>1</v>
      </c>
    </row>
    <row r="1228" spans="1:159" x14ac:dyDescent="0.25">
      <c r="A1228" t="s">
        <v>40</v>
      </c>
      <c r="B1228" t="s">
        <v>11</v>
      </c>
      <c r="C1228" t="s">
        <v>83</v>
      </c>
      <c r="D1228" s="3">
        <v>45478</v>
      </c>
      <c r="F1228" s="25"/>
      <c r="G1228" s="25"/>
      <c r="H1228" s="25"/>
      <c r="FB1228">
        <v>0</v>
      </c>
      <c r="FC1228">
        <v>1</v>
      </c>
    </row>
    <row r="1229" spans="1:159" x14ac:dyDescent="0.25">
      <c r="A1229" t="s">
        <v>40</v>
      </c>
      <c r="B1229" t="s">
        <v>11</v>
      </c>
      <c r="C1229" t="s">
        <v>83</v>
      </c>
      <c r="D1229" s="3">
        <v>45479</v>
      </c>
      <c r="F1229" s="25"/>
      <c r="G1229" s="25"/>
      <c r="H1229" s="25"/>
      <c r="FB1229">
        <v>0</v>
      </c>
      <c r="FC1229">
        <v>1</v>
      </c>
    </row>
    <row r="1230" spans="1:159" x14ac:dyDescent="0.25">
      <c r="A1230" t="s">
        <v>40</v>
      </c>
      <c r="B1230" t="s">
        <v>11</v>
      </c>
      <c r="C1230" t="s">
        <v>83</v>
      </c>
      <c r="D1230" s="3">
        <v>45484</v>
      </c>
      <c r="F1230" s="25"/>
      <c r="G1230" s="25"/>
      <c r="H1230" s="25"/>
      <c r="FB1230">
        <v>0</v>
      </c>
      <c r="FC1230">
        <v>1</v>
      </c>
    </row>
    <row r="1231" spans="1:159" x14ac:dyDescent="0.25">
      <c r="A1231" t="s">
        <v>40</v>
      </c>
      <c r="B1231" t="s">
        <v>11</v>
      </c>
      <c r="C1231" t="s">
        <v>83</v>
      </c>
      <c r="D1231" s="3">
        <v>45485</v>
      </c>
      <c r="F1231" s="25"/>
      <c r="G1231" s="25"/>
      <c r="H1231" s="25"/>
      <c r="FB1231">
        <v>0</v>
      </c>
      <c r="FC1231">
        <v>1</v>
      </c>
    </row>
    <row r="1232" spans="1:159" x14ac:dyDescent="0.25">
      <c r="A1232" t="s">
        <v>40</v>
      </c>
      <c r="B1232" t="s">
        <v>11</v>
      </c>
      <c r="C1232" t="s">
        <v>83</v>
      </c>
      <c r="D1232" s="3">
        <v>45496</v>
      </c>
      <c r="F1232" s="25"/>
      <c r="G1232" s="25"/>
      <c r="H1232" s="25"/>
      <c r="FB1232">
        <v>0</v>
      </c>
      <c r="FC1232">
        <v>1</v>
      </c>
    </row>
    <row r="1233" spans="1:159" x14ac:dyDescent="0.25">
      <c r="A1233" t="s">
        <v>40</v>
      </c>
      <c r="B1233" t="s">
        <v>11</v>
      </c>
      <c r="C1233" t="s">
        <v>83</v>
      </c>
      <c r="D1233" s="3">
        <v>45539</v>
      </c>
      <c r="F1233" s="25"/>
      <c r="G1233" s="25"/>
      <c r="H1233" s="25"/>
      <c r="FB1233">
        <v>0</v>
      </c>
      <c r="FC1233">
        <v>1</v>
      </c>
    </row>
    <row r="1234" spans="1:159" x14ac:dyDescent="0.25">
      <c r="A1234" t="s">
        <v>40</v>
      </c>
      <c r="B1234" t="s">
        <v>11</v>
      </c>
      <c r="C1234" t="s">
        <v>83</v>
      </c>
      <c r="D1234" s="3">
        <v>45540</v>
      </c>
      <c r="F1234" s="25"/>
      <c r="G1234" s="25"/>
      <c r="H1234" s="25"/>
      <c r="FB1234">
        <v>0</v>
      </c>
      <c r="FC1234">
        <v>1</v>
      </c>
    </row>
    <row r="1235" spans="1:159" x14ac:dyDescent="0.25">
      <c r="A1235" t="s">
        <v>40</v>
      </c>
      <c r="B1235" t="s">
        <v>11</v>
      </c>
      <c r="C1235" t="s">
        <v>83</v>
      </c>
      <c r="D1235" s="3">
        <v>45541</v>
      </c>
      <c r="F1235" s="25"/>
      <c r="G1235" s="25"/>
      <c r="H1235" s="25"/>
      <c r="FB1235">
        <v>0</v>
      </c>
      <c r="FC1235">
        <v>1</v>
      </c>
    </row>
    <row r="1236" spans="1:159" x14ac:dyDescent="0.25">
      <c r="A1236" t="s">
        <v>40</v>
      </c>
      <c r="B1236" t="s">
        <v>11</v>
      </c>
      <c r="C1236" t="s">
        <v>83</v>
      </c>
      <c r="D1236" s="3">
        <v>45558</v>
      </c>
      <c r="F1236" s="25"/>
      <c r="G1236" s="25"/>
      <c r="H1236" s="25"/>
      <c r="FB1236">
        <v>0</v>
      </c>
      <c r="FC1236">
        <v>1</v>
      </c>
    </row>
    <row r="1237" spans="1:159" x14ac:dyDescent="0.25">
      <c r="A1237" t="s">
        <v>40</v>
      </c>
      <c r="B1237" t="s">
        <v>11</v>
      </c>
      <c r="C1237" t="s">
        <v>83</v>
      </c>
      <c r="D1237" s="3">
        <v>45559</v>
      </c>
      <c r="F1237" s="25"/>
      <c r="G1237" s="25"/>
      <c r="H1237" s="25"/>
      <c r="FB1237">
        <v>0</v>
      </c>
      <c r="FC1237">
        <v>1</v>
      </c>
    </row>
    <row r="1238" spans="1:159" x14ac:dyDescent="0.25">
      <c r="A1238" t="s">
        <v>40</v>
      </c>
      <c r="B1238" t="s">
        <v>11</v>
      </c>
      <c r="C1238" t="s">
        <v>83</v>
      </c>
      <c r="D1238" s="3">
        <v>45566</v>
      </c>
      <c r="F1238" s="25"/>
      <c r="G1238" s="25"/>
      <c r="H1238" s="25"/>
      <c r="FB1238">
        <v>0</v>
      </c>
      <c r="FC1238">
        <v>1</v>
      </c>
    </row>
    <row r="1239" spans="1:159" x14ac:dyDescent="0.25">
      <c r="A1239" t="s">
        <v>40</v>
      </c>
      <c r="B1239" t="s">
        <v>11</v>
      </c>
      <c r="C1239" t="s">
        <v>83</v>
      </c>
      <c r="D1239" s="3">
        <v>45567</v>
      </c>
      <c r="F1239" s="25"/>
      <c r="G1239" s="25"/>
      <c r="H1239" s="25"/>
      <c r="FB1239">
        <v>0</v>
      </c>
      <c r="FC1239">
        <v>1</v>
      </c>
    </row>
    <row r="1240" spans="1:159" x14ac:dyDescent="0.25">
      <c r="A1240" t="s">
        <v>40</v>
      </c>
      <c r="B1240" t="s">
        <v>11</v>
      </c>
      <c r="C1240" t="s">
        <v>83</v>
      </c>
      <c r="D1240" s="3">
        <v>45568</v>
      </c>
      <c r="F1240" s="25"/>
      <c r="G1240" s="25"/>
      <c r="H1240" s="25"/>
      <c r="FB1240">
        <v>0</v>
      </c>
      <c r="FC1240">
        <v>1</v>
      </c>
    </row>
    <row r="1241" spans="1:159" x14ac:dyDescent="0.25">
      <c r="A1241" t="s">
        <v>40</v>
      </c>
      <c r="B1241" t="s">
        <v>11</v>
      </c>
      <c r="C1241" t="s">
        <v>83</v>
      </c>
      <c r="D1241" s="3">
        <v>45570</v>
      </c>
      <c r="F1241" s="25"/>
      <c r="G1241" s="25"/>
      <c r="H1241" s="25"/>
      <c r="FB1241">
        <v>0</v>
      </c>
      <c r="FC1241">
        <v>1</v>
      </c>
    </row>
    <row r="1242" spans="1:159" x14ac:dyDescent="0.25">
      <c r="A1242" t="s">
        <v>40</v>
      </c>
      <c r="B1242" t="s">
        <v>11</v>
      </c>
      <c r="C1242" t="s">
        <v>83</v>
      </c>
      <c r="D1242" s="3">
        <v>45571</v>
      </c>
      <c r="F1242" s="25"/>
      <c r="G1242" s="25"/>
      <c r="H1242" s="25"/>
      <c r="FB1242">
        <v>0</v>
      </c>
      <c r="FC1242">
        <v>1</v>
      </c>
    </row>
    <row r="1243" spans="1:159" x14ac:dyDescent="0.25">
      <c r="A1243" t="s">
        <v>40</v>
      </c>
      <c r="B1243" t="s">
        <v>11</v>
      </c>
      <c r="C1243" t="s">
        <v>73</v>
      </c>
      <c r="D1243" s="3">
        <v>45475</v>
      </c>
      <c r="F1243" s="25"/>
      <c r="G1243" s="25"/>
      <c r="H1243" s="25"/>
      <c r="FB1243">
        <v>0</v>
      </c>
      <c r="FC1243">
        <v>1</v>
      </c>
    </row>
    <row r="1244" spans="1:159" x14ac:dyDescent="0.25">
      <c r="A1244" t="s">
        <v>40</v>
      </c>
      <c r="B1244" t="s">
        <v>11</v>
      </c>
      <c r="C1244" t="s">
        <v>73</v>
      </c>
      <c r="D1244" s="3">
        <v>45476</v>
      </c>
      <c r="F1244" s="25"/>
      <c r="G1244" s="25"/>
      <c r="H1244" s="25"/>
      <c r="FB1244">
        <v>0</v>
      </c>
      <c r="FC1244">
        <v>1</v>
      </c>
    </row>
    <row r="1245" spans="1:159" x14ac:dyDescent="0.25">
      <c r="A1245" t="s">
        <v>40</v>
      </c>
      <c r="B1245" t="s">
        <v>11</v>
      </c>
      <c r="C1245" t="s">
        <v>73</v>
      </c>
      <c r="D1245" s="3">
        <v>45478</v>
      </c>
      <c r="F1245" s="25"/>
      <c r="G1245" s="25"/>
      <c r="H1245" s="25"/>
      <c r="FB1245">
        <v>0</v>
      </c>
      <c r="FC1245">
        <v>1</v>
      </c>
    </row>
    <row r="1246" spans="1:159" x14ac:dyDescent="0.25">
      <c r="A1246" t="s">
        <v>40</v>
      </c>
      <c r="B1246" t="s">
        <v>11</v>
      </c>
      <c r="C1246" t="s">
        <v>73</v>
      </c>
      <c r="D1246" s="3">
        <v>45479</v>
      </c>
      <c r="F1246" s="25"/>
      <c r="G1246" s="25"/>
      <c r="H1246" s="25"/>
      <c r="FB1246">
        <v>0</v>
      </c>
      <c r="FC1246">
        <v>1</v>
      </c>
    </row>
    <row r="1247" spans="1:159" x14ac:dyDescent="0.25">
      <c r="A1247" t="s">
        <v>40</v>
      </c>
      <c r="B1247" t="s">
        <v>11</v>
      </c>
      <c r="C1247" t="s">
        <v>73</v>
      </c>
      <c r="D1247" s="3">
        <v>45484</v>
      </c>
      <c r="F1247" s="25"/>
      <c r="G1247" s="25"/>
      <c r="H1247" s="25"/>
      <c r="FB1247">
        <v>0</v>
      </c>
      <c r="FC1247">
        <v>1</v>
      </c>
    </row>
    <row r="1248" spans="1:159" x14ac:dyDescent="0.25">
      <c r="A1248" t="s">
        <v>40</v>
      </c>
      <c r="B1248" t="s">
        <v>11</v>
      </c>
      <c r="C1248" t="s">
        <v>73</v>
      </c>
      <c r="D1248" s="3">
        <v>45485</v>
      </c>
      <c r="F1248" s="25"/>
      <c r="G1248" s="25"/>
      <c r="H1248" s="25"/>
      <c r="FB1248">
        <v>0</v>
      </c>
      <c r="FC1248">
        <v>1</v>
      </c>
    </row>
    <row r="1249" spans="1:159" x14ac:dyDescent="0.25">
      <c r="A1249" t="s">
        <v>40</v>
      </c>
      <c r="B1249" t="s">
        <v>11</v>
      </c>
      <c r="C1249" t="s">
        <v>73</v>
      </c>
      <c r="D1249" s="3">
        <v>45496</v>
      </c>
      <c r="F1249" s="25"/>
      <c r="G1249" s="25"/>
      <c r="H1249" s="25"/>
      <c r="FB1249">
        <v>0</v>
      </c>
      <c r="FC1249">
        <v>1</v>
      </c>
    </row>
    <row r="1250" spans="1:159" x14ac:dyDescent="0.25">
      <c r="A1250" t="s">
        <v>40</v>
      </c>
      <c r="B1250" t="s">
        <v>11</v>
      </c>
      <c r="C1250" t="s">
        <v>73</v>
      </c>
      <c r="D1250" s="3">
        <v>45539</v>
      </c>
      <c r="F1250" s="25"/>
      <c r="G1250" s="25"/>
      <c r="H1250" s="25"/>
      <c r="FB1250">
        <v>0</v>
      </c>
      <c r="FC1250">
        <v>1</v>
      </c>
    </row>
    <row r="1251" spans="1:159" x14ac:dyDescent="0.25">
      <c r="A1251" t="s">
        <v>40</v>
      </c>
      <c r="B1251" t="s">
        <v>11</v>
      </c>
      <c r="C1251" t="s">
        <v>73</v>
      </c>
      <c r="D1251" s="3">
        <v>45540</v>
      </c>
      <c r="F1251" s="25"/>
      <c r="G1251" s="25"/>
      <c r="H1251" s="25"/>
      <c r="FB1251">
        <v>0</v>
      </c>
      <c r="FC1251">
        <v>1</v>
      </c>
    </row>
    <row r="1252" spans="1:159" x14ac:dyDescent="0.25">
      <c r="A1252" t="s">
        <v>40</v>
      </c>
      <c r="B1252" t="s">
        <v>11</v>
      </c>
      <c r="C1252" t="s">
        <v>73</v>
      </c>
      <c r="D1252" s="3">
        <v>45541</v>
      </c>
      <c r="F1252" s="25"/>
      <c r="G1252" s="25"/>
      <c r="H1252" s="25"/>
      <c r="FB1252">
        <v>0</v>
      </c>
      <c r="FC1252">
        <v>1</v>
      </c>
    </row>
    <row r="1253" spans="1:159" x14ac:dyDescent="0.25">
      <c r="A1253" t="s">
        <v>40</v>
      </c>
      <c r="B1253" t="s">
        <v>11</v>
      </c>
      <c r="C1253" t="s">
        <v>73</v>
      </c>
      <c r="D1253" s="3">
        <v>45558</v>
      </c>
      <c r="F1253" s="25"/>
      <c r="G1253" s="25"/>
      <c r="H1253" s="25"/>
      <c r="FB1253">
        <v>0</v>
      </c>
      <c r="FC1253">
        <v>1</v>
      </c>
    </row>
    <row r="1254" spans="1:159" x14ac:dyDescent="0.25">
      <c r="A1254" t="s">
        <v>40</v>
      </c>
      <c r="B1254" t="s">
        <v>11</v>
      </c>
      <c r="C1254" t="s">
        <v>73</v>
      </c>
      <c r="D1254" s="3">
        <v>45559</v>
      </c>
      <c r="F1254" s="25"/>
      <c r="G1254" s="25"/>
      <c r="H1254" s="25"/>
      <c r="FB1254">
        <v>0</v>
      </c>
      <c r="FC1254">
        <v>1</v>
      </c>
    </row>
    <row r="1255" spans="1:159" x14ac:dyDescent="0.25">
      <c r="A1255" t="s">
        <v>40</v>
      </c>
      <c r="B1255" t="s">
        <v>11</v>
      </c>
      <c r="C1255" t="s">
        <v>73</v>
      </c>
      <c r="D1255" s="3">
        <v>45566</v>
      </c>
      <c r="F1255" s="25"/>
      <c r="G1255" s="25"/>
      <c r="H1255" s="25"/>
      <c r="FB1255">
        <v>0</v>
      </c>
      <c r="FC1255">
        <v>1</v>
      </c>
    </row>
    <row r="1256" spans="1:159" x14ac:dyDescent="0.25">
      <c r="A1256" t="s">
        <v>40</v>
      </c>
      <c r="B1256" t="s">
        <v>11</v>
      </c>
      <c r="C1256" t="s">
        <v>73</v>
      </c>
      <c r="D1256" s="3">
        <v>45567</v>
      </c>
      <c r="F1256" s="25"/>
      <c r="G1256" s="25"/>
      <c r="H1256" s="25"/>
      <c r="FB1256">
        <v>0</v>
      </c>
      <c r="FC1256">
        <v>1</v>
      </c>
    </row>
    <row r="1257" spans="1:159" x14ac:dyDescent="0.25">
      <c r="A1257" t="s">
        <v>40</v>
      </c>
      <c r="B1257" t="s">
        <v>11</v>
      </c>
      <c r="C1257" t="s">
        <v>73</v>
      </c>
      <c r="D1257" s="3">
        <v>45568</v>
      </c>
      <c r="F1257" s="25"/>
      <c r="G1257" s="25"/>
      <c r="H1257" s="25"/>
      <c r="FB1257">
        <v>0</v>
      </c>
      <c r="FC1257">
        <v>1</v>
      </c>
    </row>
    <row r="1258" spans="1:159" x14ac:dyDescent="0.25">
      <c r="A1258" t="s">
        <v>40</v>
      </c>
      <c r="B1258" t="s">
        <v>11</v>
      </c>
      <c r="C1258" t="s">
        <v>73</v>
      </c>
      <c r="D1258" s="3">
        <v>45570</v>
      </c>
      <c r="F1258" s="25"/>
      <c r="G1258" s="25"/>
      <c r="H1258" s="25"/>
      <c r="FB1258">
        <v>0</v>
      </c>
      <c r="FC1258">
        <v>1</v>
      </c>
    </row>
    <row r="1259" spans="1:159" x14ac:dyDescent="0.25">
      <c r="A1259" t="s">
        <v>40</v>
      </c>
      <c r="B1259" t="s">
        <v>11</v>
      </c>
      <c r="C1259" t="s">
        <v>73</v>
      </c>
      <c r="D1259" s="3">
        <v>45571</v>
      </c>
      <c r="F1259" s="25"/>
      <c r="G1259" s="25"/>
      <c r="H1259" s="25"/>
      <c r="FB1259">
        <v>0</v>
      </c>
      <c r="FC1259">
        <v>1</v>
      </c>
    </row>
    <row r="1260" spans="1:159" x14ac:dyDescent="0.25">
      <c r="A1260" t="s">
        <v>40</v>
      </c>
      <c r="B1260" t="s">
        <v>11</v>
      </c>
      <c r="C1260" t="s">
        <v>81</v>
      </c>
      <c r="D1260" s="3">
        <v>45475</v>
      </c>
      <c r="F1260" s="25"/>
      <c r="G1260" s="25"/>
      <c r="H1260" s="25"/>
      <c r="FB1260">
        <v>0</v>
      </c>
      <c r="FC1260">
        <v>1</v>
      </c>
    </row>
    <row r="1261" spans="1:159" x14ac:dyDescent="0.25">
      <c r="A1261" t="s">
        <v>40</v>
      </c>
      <c r="B1261" t="s">
        <v>11</v>
      </c>
      <c r="C1261" t="s">
        <v>81</v>
      </c>
      <c r="D1261" s="3">
        <v>45476</v>
      </c>
      <c r="F1261" s="25"/>
      <c r="G1261" s="25"/>
      <c r="H1261" s="25"/>
      <c r="FB1261">
        <v>0</v>
      </c>
      <c r="FC1261">
        <v>1</v>
      </c>
    </row>
    <row r="1262" spans="1:159" x14ac:dyDescent="0.25">
      <c r="A1262" t="s">
        <v>40</v>
      </c>
      <c r="B1262" t="s">
        <v>11</v>
      </c>
      <c r="C1262" t="s">
        <v>81</v>
      </c>
      <c r="D1262" s="3">
        <v>45478</v>
      </c>
      <c r="F1262" s="25"/>
      <c r="G1262" s="25"/>
      <c r="H1262" s="25"/>
      <c r="FB1262">
        <v>0</v>
      </c>
      <c r="FC1262">
        <v>1</v>
      </c>
    </row>
    <row r="1263" spans="1:159" x14ac:dyDescent="0.25">
      <c r="A1263" t="s">
        <v>40</v>
      </c>
      <c r="B1263" t="s">
        <v>11</v>
      </c>
      <c r="C1263" t="s">
        <v>81</v>
      </c>
      <c r="D1263" s="3">
        <v>45479</v>
      </c>
      <c r="F1263" s="25"/>
      <c r="G1263" s="25"/>
      <c r="H1263" s="25"/>
      <c r="FB1263">
        <v>0</v>
      </c>
      <c r="FC1263">
        <v>1</v>
      </c>
    </row>
    <row r="1264" spans="1:159" x14ac:dyDescent="0.25">
      <c r="A1264" t="s">
        <v>40</v>
      </c>
      <c r="B1264" t="s">
        <v>11</v>
      </c>
      <c r="C1264" t="s">
        <v>81</v>
      </c>
      <c r="D1264" s="3">
        <v>45484</v>
      </c>
      <c r="F1264" s="25"/>
      <c r="G1264" s="25"/>
      <c r="H1264" s="25"/>
      <c r="FB1264">
        <v>0</v>
      </c>
      <c r="FC1264">
        <v>1</v>
      </c>
    </row>
    <row r="1265" spans="1:159" x14ac:dyDescent="0.25">
      <c r="A1265" t="s">
        <v>40</v>
      </c>
      <c r="B1265" t="s">
        <v>11</v>
      </c>
      <c r="C1265" t="s">
        <v>81</v>
      </c>
      <c r="D1265" s="3">
        <v>45485</v>
      </c>
      <c r="F1265" s="25"/>
      <c r="G1265" s="25"/>
      <c r="H1265" s="25"/>
      <c r="FB1265">
        <v>0</v>
      </c>
      <c r="FC1265">
        <v>1</v>
      </c>
    </row>
    <row r="1266" spans="1:159" x14ac:dyDescent="0.25">
      <c r="A1266" t="s">
        <v>40</v>
      </c>
      <c r="B1266" t="s">
        <v>11</v>
      </c>
      <c r="C1266" t="s">
        <v>81</v>
      </c>
      <c r="D1266" s="3">
        <v>45496</v>
      </c>
      <c r="F1266" s="25"/>
      <c r="G1266" s="25"/>
      <c r="H1266" s="25"/>
      <c r="FB1266">
        <v>0</v>
      </c>
      <c r="FC1266">
        <v>1</v>
      </c>
    </row>
    <row r="1267" spans="1:159" x14ac:dyDescent="0.25">
      <c r="A1267" t="s">
        <v>40</v>
      </c>
      <c r="B1267" t="s">
        <v>11</v>
      </c>
      <c r="C1267" t="s">
        <v>81</v>
      </c>
      <c r="D1267" s="3">
        <v>45539</v>
      </c>
      <c r="F1267" s="25"/>
      <c r="G1267" s="25"/>
      <c r="H1267" s="25"/>
      <c r="FB1267">
        <v>0</v>
      </c>
      <c r="FC1267">
        <v>1</v>
      </c>
    </row>
    <row r="1268" spans="1:159" x14ac:dyDescent="0.25">
      <c r="A1268" t="s">
        <v>40</v>
      </c>
      <c r="B1268" t="s">
        <v>11</v>
      </c>
      <c r="C1268" t="s">
        <v>81</v>
      </c>
      <c r="D1268" s="3">
        <v>45540</v>
      </c>
      <c r="F1268" s="25"/>
      <c r="G1268" s="25"/>
      <c r="H1268" s="25"/>
      <c r="FB1268">
        <v>0</v>
      </c>
      <c r="FC1268">
        <v>1</v>
      </c>
    </row>
    <row r="1269" spans="1:159" x14ac:dyDescent="0.25">
      <c r="A1269" t="s">
        <v>40</v>
      </c>
      <c r="B1269" t="s">
        <v>11</v>
      </c>
      <c r="C1269" t="s">
        <v>81</v>
      </c>
      <c r="D1269" s="3">
        <v>45541</v>
      </c>
      <c r="F1269" s="25"/>
      <c r="G1269" s="25"/>
      <c r="H1269" s="25"/>
      <c r="FB1269">
        <v>0</v>
      </c>
      <c r="FC1269">
        <v>1</v>
      </c>
    </row>
    <row r="1270" spans="1:159" x14ac:dyDescent="0.25">
      <c r="A1270" t="s">
        <v>40</v>
      </c>
      <c r="B1270" t="s">
        <v>11</v>
      </c>
      <c r="C1270" t="s">
        <v>81</v>
      </c>
      <c r="D1270" s="3">
        <v>45558</v>
      </c>
      <c r="F1270" s="25"/>
      <c r="G1270" s="25"/>
      <c r="H1270" s="25"/>
      <c r="FB1270">
        <v>0</v>
      </c>
      <c r="FC1270">
        <v>1</v>
      </c>
    </row>
    <row r="1271" spans="1:159" x14ac:dyDescent="0.25">
      <c r="A1271" t="s">
        <v>40</v>
      </c>
      <c r="B1271" t="s">
        <v>11</v>
      </c>
      <c r="C1271" t="s">
        <v>81</v>
      </c>
      <c r="D1271" s="3">
        <v>45559</v>
      </c>
      <c r="F1271" s="25"/>
      <c r="G1271" s="25"/>
      <c r="H1271" s="25"/>
      <c r="FB1271">
        <v>0</v>
      </c>
      <c r="FC1271">
        <v>1</v>
      </c>
    </row>
    <row r="1272" spans="1:159" x14ac:dyDescent="0.25">
      <c r="A1272" t="s">
        <v>40</v>
      </c>
      <c r="B1272" t="s">
        <v>11</v>
      </c>
      <c r="C1272" t="s">
        <v>81</v>
      </c>
      <c r="D1272" s="3">
        <v>45566</v>
      </c>
      <c r="F1272" s="25"/>
      <c r="G1272" s="25"/>
      <c r="H1272" s="25"/>
      <c r="FB1272">
        <v>0</v>
      </c>
      <c r="FC1272">
        <v>1</v>
      </c>
    </row>
    <row r="1273" spans="1:159" x14ac:dyDescent="0.25">
      <c r="A1273" t="s">
        <v>40</v>
      </c>
      <c r="B1273" t="s">
        <v>11</v>
      </c>
      <c r="C1273" t="s">
        <v>81</v>
      </c>
      <c r="D1273" s="3">
        <v>45567</v>
      </c>
      <c r="F1273" s="25"/>
      <c r="G1273" s="25"/>
      <c r="H1273" s="25"/>
      <c r="FB1273">
        <v>0</v>
      </c>
      <c r="FC1273">
        <v>1</v>
      </c>
    </row>
    <row r="1274" spans="1:159" x14ac:dyDescent="0.25">
      <c r="A1274" t="s">
        <v>40</v>
      </c>
      <c r="B1274" t="s">
        <v>11</v>
      </c>
      <c r="C1274" t="s">
        <v>81</v>
      </c>
      <c r="D1274" s="3">
        <v>45568</v>
      </c>
      <c r="F1274" s="25"/>
      <c r="G1274" s="25"/>
      <c r="H1274" s="25"/>
      <c r="FB1274">
        <v>0</v>
      </c>
      <c r="FC1274">
        <v>1</v>
      </c>
    </row>
    <row r="1275" spans="1:159" x14ac:dyDescent="0.25">
      <c r="A1275" t="s">
        <v>40</v>
      </c>
      <c r="B1275" t="s">
        <v>11</v>
      </c>
      <c r="C1275" t="s">
        <v>81</v>
      </c>
      <c r="D1275" s="3">
        <v>45570</v>
      </c>
      <c r="F1275" s="25"/>
      <c r="G1275" s="25"/>
      <c r="H1275" s="25"/>
      <c r="FB1275">
        <v>0</v>
      </c>
      <c r="FC1275">
        <v>1</v>
      </c>
    </row>
    <row r="1276" spans="1:159" x14ac:dyDescent="0.25">
      <c r="A1276" t="s">
        <v>40</v>
      </c>
      <c r="B1276" t="s">
        <v>11</v>
      </c>
      <c r="C1276" t="s">
        <v>81</v>
      </c>
      <c r="D1276" s="3">
        <v>45571</v>
      </c>
      <c r="F1276" s="25"/>
      <c r="G1276" s="25"/>
      <c r="H1276" s="25"/>
      <c r="FB1276">
        <v>0</v>
      </c>
      <c r="FC1276">
        <v>1</v>
      </c>
    </row>
    <row r="1277" spans="1:159" x14ac:dyDescent="0.25">
      <c r="A1277" t="s">
        <v>40</v>
      </c>
      <c r="B1277" t="s">
        <v>11</v>
      </c>
      <c r="C1277" t="s">
        <v>82</v>
      </c>
      <c r="D1277" s="3">
        <v>45475</v>
      </c>
      <c r="FB1277">
        <v>0</v>
      </c>
      <c r="FC1277">
        <v>1</v>
      </c>
    </row>
    <row r="1278" spans="1:159" x14ac:dyDescent="0.25">
      <c r="A1278" t="s">
        <v>40</v>
      </c>
      <c r="B1278" t="s">
        <v>11</v>
      </c>
      <c r="C1278" t="s">
        <v>82</v>
      </c>
      <c r="D1278" s="3">
        <v>45476</v>
      </c>
      <c r="FB1278">
        <v>0</v>
      </c>
      <c r="FC1278">
        <v>1</v>
      </c>
    </row>
    <row r="1279" spans="1:159" x14ac:dyDescent="0.25">
      <c r="A1279" t="s">
        <v>40</v>
      </c>
      <c r="B1279" t="s">
        <v>11</v>
      </c>
      <c r="C1279" t="s">
        <v>82</v>
      </c>
      <c r="D1279" s="3">
        <v>45478</v>
      </c>
      <c r="FB1279">
        <v>0</v>
      </c>
      <c r="FC1279">
        <v>1</v>
      </c>
    </row>
    <row r="1280" spans="1:159" x14ac:dyDescent="0.25">
      <c r="A1280" t="s">
        <v>40</v>
      </c>
      <c r="B1280" t="s">
        <v>11</v>
      </c>
      <c r="C1280" t="s">
        <v>82</v>
      </c>
      <c r="D1280" s="3">
        <v>45479</v>
      </c>
      <c r="FB1280">
        <v>0</v>
      </c>
      <c r="FC1280">
        <v>1</v>
      </c>
    </row>
    <row r="1281" spans="1:159" x14ac:dyDescent="0.25">
      <c r="A1281" t="s">
        <v>40</v>
      </c>
      <c r="B1281" t="s">
        <v>11</v>
      </c>
      <c r="C1281" t="s">
        <v>82</v>
      </c>
      <c r="D1281" s="3">
        <v>45484</v>
      </c>
      <c r="FB1281">
        <v>0</v>
      </c>
      <c r="FC1281">
        <v>1</v>
      </c>
    </row>
    <row r="1282" spans="1:159" x14ac:dyDescent="0.25">
      <c r="A1282" t="s">
        <v>40</v>
      </c>
      <c r="B1282" t="s">
        <v>11</v>
      </c>
      <c r="C1282" t="s">
        <v>82</v>
      </c>
      <c r="D1282" s="3">
        <v>45485</v>
      </c>
      <c r="FB1282">
        <v>0</v>
      </c>
      <c r="FC1282">
        <v>1</v>
      </c>
    </row>
    <row r="1283" spans="1:159" x14ac:dyDescent="0.25">
      <c r="A1283" t="s">
        <v>40</v>
      </c>
      <c r="B1283" t="s">
        <v>11</v>
      </c>
      <c r="C1283" t="s">
        <v>82</v>
      </c>
      <c r="D1283" s="3">
        <v>45496</v>
      </c>
      <c r="FB1283">
        <v>0</v>
      </c>
      <c r="FC1283">
        <v>1</v>
      </c>
    </row>
    <row r="1284" spans="1:159" x14ac:dyDescent="0.25">
      <c r="A1284" t="s">
        <v>40</v>
      </c>
      <c r="B1284" t="s">
        <v>11</v>
      </c>
      <c r="C1284" t="s">
        <v>82</v>
      </c>
      <c r="D1284" s="3">
        <v>45539</v>
      </c>
      <c r="FB1284">
        <v>0</v>
      </c>
      <c r="FC1284">
        <v>1</v>
      </c>
    </row>
    <row r="1285" spans="1:159" x14ac:dyDescent="0.25">
      <c r="A1285" t="s">
        <v>40</v>
      </c>
      <c r="B1285" t="s">
        <v>11</v>
      </c>
      <c r="C1285" t="s">
        <v>82</v>
      </c>
      <c r="D1285" s="3">
        <v>45540</v>
      </c>
      <c r="FB1285">
        <v>0</v>
      </c>
      <c r="FC1285">
        <v>1</v>
      </c>
    </row>
    <row r="1286" spans="1:159" x14ac:dyDescent="0.25">
      <c r="A1286" t="s">
        <v>40</v>
      </c>
      <c r="B1286" t="s">
        <v>11</v>
      </c>
      <c r="C1286" t="s">
        <v>82</v>
      </c>
      <c r="D1286" s="3">
        <v>45541</v>
      </c>
      <c r="FB1286">
        <v>0</v>
      </c>
      <c r="FC1286">
        <v>1</v>
      </c>
    </row>
    <row r="1287" spans="1:159" x14ac:dyDescent="0.25">
      <c r="A1287" t="s">
        <v>40</v>
      </c>
      <c r="B1287" t="s">
        <v>11</v>
      </c>
      <c r="C1287" t="s">
        <v>82</v>
      </c>
      <c r="D1287" s="3">
        <v>45558</v>
      </c>
      <c r="FB1287">
        <v>0</v>
      </c>
      <c r="FC1287">
        <v>1</v>
      </c>
    </row>
    <row r="1288" spans="1:159" x14ac:dyDescent="0.25">
      <c r="A1288" t="s">
        <v>40</v>
      </c>
      <c r="B1288" t="s">
        <v>11</v>
      </c>
      <c r="C1288" t="s">
        <v>82</v>
      </c>
      <c r="D1288" s="3">
        <v>45559</v>
      </c>
      <c r="FB1288">
        <v>0</v>
      </c>
      <c r="FC1288">
        <v>1</v>
      </c>
    </row>
    <row r="1289" spans="1:159" x14ac:dyDescent="0.25">
      <c r="A1289" t="s">
        <v>40</v>
      </c>
      <c r="B1289" t="s">
        <v>11</v>
      </c>
      <c r="C1289" t="s">
        <v>82</v>
      </c>
      <c r="D1289" s="3">
        <v>45566</v>
      </c>
      <c r="FB1289">
        <v>0</v>
      </c>
      <c r="FC1289">
        <v>1</v>
      </c>
    </row>
    <row r="1290" spans="1:159" x14ac:dyDescent="0.25">
      <c r="A1290" t="s">
        <v>40</v>
      </c>
      <c r="B1290" t="s">
        <v>11</v>
      </c>
      <c r="C1290" t="s">
        <v>82</v>
      </c>
      <c r="D1290" s="3">
        <v>45567</v>
      </c>
      <c r="FB1290">
        <v>0</v>
      </c>
      <c r="FC1290">
        <v>1</v>
      </c>
    </row>
    <row r="1291" spans="1:159" x14ac:dyDescent="0.25">
      <c r="A1291" t="s">
        <v>40</v>
      </c>
      <c r="B1291" t="s">
        <v>11</v>
      </c>
      <c r="C1291" t="s">
        <v>82</v>
      </c>
      <c r="D1291" s="3">
        <v>45568</v>
      </c>
      <c r="FB1291">
        <v>0</v>
      </c>
      <c r="FC1291">
        <v>1</v>
      </c>
    </row>
    <row r="1292" spans="1:159" x14ac:dyDescent="0.25">
      <c r="A1292" t="s">
        <v>40</v>
      </c>
      <c r="B1292" t="s">
        <v>11</v>
      </c>
      <c r="C1292" t="s">
        <v>82</v>
      </c>
      <c r="D1292" s="3">
        <v>45570</v>
      </c>
      <c r="FB1292">
        <v>0</v>
      </c>
      <c r="FC1292">
        <v>1</v>
      </c>
    </row>
    <row r="1293" spans="1:159" x14ac:dyDescent="0.25">
      <c r="A1293" t="s">
        <v>40</v>
      </c>
      <c r="B1293" t="s">
        <v>11</v>
      </c>
      <c r="C1293" t="s">
        <v>82</v>
      </c>
      <c r="D1293" s="3">
        <v>45571</v>
      </c>
      <c r="FB1293">
        <v>0</v>
      </c>
      <c r="FC1293">
        <v>1</v>
      </c>
    </row>
    <row r="1294" spans="1:159" x14ac:dyDescent="0.25">
      <c r="A1294" t="s">
        <v>40</v>
      </c>
      <c r="B1294" t="s">
        <v>11</v>
      </c>
      <c r="C1294" t="s">
        <v>87</v>
      </c>
      <c r="D1294" s="3">
        <v>45475</v>
      </c>
      <c r="FB1294">
        <v>0</v>
      </c>
      <c r="FC1294">
        <v>1</v>
      </c>
    </row>
    <row r="1295" spans="1:159" x14ac:dyDescent="0.25">
      <c r="A1295" t="s">
        <v>40</v>
      </c>
      <c r="B1295" t="s">
        <v>11</v>
      </c>
      <c r="C1295" t="s">
        <v>87</v>
      </c>
      <c r="D1295" s="3">
        <v>45476</v>
      </c>
      <c r="FB1295">
        <v>0</v>
      </c>
      <c r="FC1295">
        <v>1</v>
      </c>
    </row>
    <row r="1296" spans="1:159" x14ac:dyDescent="0.25">
      <c r="A1296" t="s">
        <v>40</v>
      </c>
      <c r="B1296" t="s">
        <v>11</v>
      </c>
      <c r="C1296" t="s">
        <v>87</v>
      </c>
      <c r="D1296" s="3">
        <v>45478</v>
      </c>
      <c r="FB1296">
        <v>0</v>
      </c>
      <c r="FC1296">
        <v>1</v>
      </c>
    </row>
    <row r="1297" spans="1:159" x14ac:dyDescent="0.25">
      <c r="A1297" t="s">
        <v>40</v>
      </c>
      <c r="B1297" t="s">
        <v>11</v>
      </c>
      <c r="C1297" t="s">
        <v>87</v>
      </c>
      <c r="D1297" s="3">
        <v>45479</v>
      </c>
      <c r="FB1297">
        <v>0</v>
      </c>
      <c r="FC1297">
        <v>1</v>
      </c>
    </row>
    <row r="1298" spans="1:159" x14ac:dyDescent="0.25">
      <c r="A1298" t="s">
        <v>40</v>
      </c>
      <c r="B1298" t="s">
        <v>11</v>
      </c>
      <c r="C1298" t="s">
        <v>87</v>
      </c>
      <c r="D1298" s="3">
        <v>45484</v>
      </c>
      <c r="FB1298">
        <v>0</v>
      </c>
      <c r="FC1298">
        <v>1</v>
      </c>
    </row>
    <row r="1299" spans="1:159" x14ac:dyDescent="0.25">
      <c r="A1299" t="s">
        <v>40</v>
      </c>
      <c r="B1299" t="s">
        <v>11</v>
      </c>
      <c r="C1299" t="s">
        <v>87</v>
      </c>
      <c r="D1299" s="3">
        <v>45485</v>
      </c>
      <c r="FB1299">
        <v>0</v>
      </c>
      <c r="FC1299">
        <v>1</v>
      </c>
    </row>
    <row r="1300" spans="1:159" x14ac:dyDescent="0.25">
      <c r="A1300" t="s">
        <v>40</v>
      </c>
      <c r="B1300" t="s">
        <v>11</v>
      </c>
      <c r="C1300" t="s">
        <v>87</v>
      </c>
      <c r="D1300" s="3">
        <v>45496</v>
      </c>
      <c r="FB1300">
        <v>0</v>
      </c>
      <c r="FC1300">
        <v>1</v>
      </c>
    </row>
    <row r="1301" spans="1:159" x14ac:dyDescent="0.25">
      <c r="A1301" t="s">
        <v>40</v>
      </c>
      <c r="B1301" t="s">
        <v>11</v>
      </c>
      <c r="C1301" t="s">
        <v>87</v>
      </c>
      <c r="D1301" s="3">
        <v>45539</v>
      </c>
      <c r="FB1301">
        <v>0</v>
      </c>
      <c r="FC1301">
        <v>1</v>
      </c>
    </row>
    <row r="1302" spans="1:159" x14ac:dyDescent="0.25">
      <c r="A1302" t="s">
        <v>40</v>
      </c>
      <c r="B1302" t="s">
        <v>11</v>
      </c>
      <c r="C1302" t="s">
        <v>87</v>
      </c>
      <c r="D1302" s="3">
        <v>45540</v>
      </c>
      <c r="FB1302">
        <v>0</v>
      </c>
      <c r="FC1302">
        <v>1</v>
      </c>
    </row>
    <row r="1303" spans="1:159" x14ac:dyDescent="0.25">
      <c r="A1303" t="s">
        <v>40</v>
      </c>
      <c r="B1303" t="s">
        <v>11</v>
      </c>
      <c r="C1303" t="s">
        <v>87</v>
      </c>
      <c r="D1303" s="3">
        <v>45541</v>
      </c>
      <c r="FB1303">
        <v>0</v>
      </c>
      <c r="FC1303">
        <v>1</v>
      </c>
    </row>
    <row r="1304" spans="1:159" x14ac:dyDescent="0.25">
      <c r="A1304" t="s">
        <v>40</v>
      </c>
      <c r="B1304" t="s">
        <v>11</v>
      </c>
      <c r="C1304" t="s">
        <v>87</v>
      </c>
      <c r="D1304" s="3">
        <v>45558</v>
      </c>
      <c r="FB1304">
        <v>0</v>
      </c>
      <c r="FC1304">
        <v>1</v>
      </c>
    </row>
    <row r="1305" spans="1:159" x14ac:dyDescent="0.25">
      <c r="A1305" t="s">
        <v>40</v>
      </c>
      <c r="B1305" t="s">
        <v>11</v>
      </c>
      <c r="C1305" t="s">
        <v>87</v>
      </c>
      <c r="D1305" s="3">
        <v>45559</v>
      </c>
      <c r="FB1305">
        <v>0</v>
      </c>
      <c r="FC1305">
        <v>1</v>
      </c>
    </row>
    <row r="1306" spans="1:159" x14ac:dyDescent="0.25">
      <c r="A1306" t="s">
        <v>40</v>
      </c>
      <c r="B1306" t="s">
        <v>11</v>
      </c>
      <c r="C1306" t="s">
        <v>87</v>
      </c>
      <c r="D1306" s="3">
        <v>45566</v>
      </c>
      <c r="FB1306">
        <v>0</v>
      </c>
      <c r="FC1306">
        <v>1</v>
      </c>
    </row>
    <row r="1307" spans="1:159" x14ac:dyDescent="0.25">
      <c r="A1307" t="s">
        <v>40</v>
      </c>
      <c r="B1307" t="s">
        <v>11</v>
      </c>
      <c r="C1307" t="s">
        <v>87</v>
      </c>
      <c r="D1307" s="3">
        <v>45567</v>
      </c>
      <c r="FB1307">
        <v>0</v>
      </c>
      <c r="FC1307">
        <v>1</v>
      </c>
    </row>
    <row r="1308" spans="1:159" x14ac:dyDescent="0.25">
      <c r="A1308" t="s">
        <v>40</v>
      </c>
      <c r="B1308" t="s">
        <v>11</v>
      </c>
      <c r="C1308" t="s">
        <v>87</v>
      </c>
      <c r="D1308" s="3">
        <v>45568</v>
      </c>
      <c r="FB1308">
        <v>0</v>
      </c>
      <c r="FC1308">
        <v>1</v>
      </c>
    </row>
    <row r="1309" spans="1:159" x14ac:dyDescent="0.25">
      <c r="A1309" t="s">
        <v>40</v>
      </c>
      <c r="B1309" t="s">
        <v>11</v>
      </c>
      <c r="C1309" t="s">
        <v>87</v>
      </c>
      <c r="D1309" s="3">
        <v>45570</v>
      </c>
      <c r="FB1309">
        <v>0</v>
      </c>
      <c r="FC1309">
        <v>1</v>
      </c>
    </row>
    <row r="1310" spans="1:159" x14ac:dyDescent="0.25">
      <c r="A1310" t="s">
        <v>40</v>
      </c>
      <c r="B1310" t="s">
        <v>11</v>
      </c>
      <c r="C1310" t="s">
        <v>87</v>
      </c>
      <c r="D1310" s="3">
        <v>45571</v>
      </c>
      <c r="FB1310">
        <v>0</v>
      </c>
      <c r="FC1310">
        <v>1</v>
      </c>
    </row>
    <row r="1311" spans="1:159" x14ac:dyDescent="0.25">
      <c r="A1311" t="s">
        <v>40</v>
      </c>
      <c r="B1311" t="s">
        <v>11</v>
      </c>
      <c r="C1311" t="s">
        <v>85</v>
      </c>
      <c r="D1311" s="3">
        <v>45475</v>
      </c>
      <c r="FB1311">
        <v>0</v>
      </c>
      <c r="FC1311">
        <v>1</v>
      </c>
    </row>
    <row r="1312" spans="1:159" x14ac:dyDescent="0.25">
      <c r="A1312" t="s">
        <v>40</v>
      </c>
      <c r="B1312" t="s">
        <v>11</v>
      </c>
      <c r="C1312" t="s">
        <v>85</v>
      </c>
      <c r="D1312" s="3">
        <v>45476</v>
      </c>
      <c r="FB1312">
        <v>0</v>
      </c>
      <c r="FC1312">
        <v>1</v>
      </c>
    </row>
    <row r="1313" spans="1:159" x14ac:dyDescent="0.25">
      <c r="A1313" t="s">
        <v>40</v>
      </c>
      <c r="B1313" t="s">
        <v>11</v>
      </c>
      <c r="C1313" t="s">
        <v>85</v>
      </c>
      <c r="D1313" s="3">
        <v>45478</v>
      </c>
      <c r="FB1313">
        <v>0</v>
      </c>
      <c r="FC1313">
        <v>1</v>
      </c>
    </row>
    <row r="1314" spans="1:159" x14ac:dyDescent="0.25">
      <c r="A1314" t="s">
        <v>40</v>
      </c>
      <c r="B1314" t="s">
        <v>11</v>
      </c>
      <c r="C1314" t="s">
        <v>85</v>
      </c>
      <c r="D1314" s="3">
        <v>45479</v>
      </c>
      <c r="FB1314">
        <v>0</v>
      </c>
      <c r="FC1314">
        <v>1</v>
      </c>
    </row>
    <row r="1315" spans="1:159" x14ac:dyDescent="0.25">
      <c r="A1315" t="s">
        <v>40</v>
      </c>
      <c r="B1315" t="s">
        <v>11</v>
      </c>
      <c r="C1315" t="s">
        <v>85</v>
      </c>
      <c r="D1315" s="3">
        <v>45484</v>
      </c>
      <c r="FB1315">
        <v>0</v>
      </c>
      <c r="FC1315">
        <v>1</v>
      </c>
    </row>
    <row r="1316" spans="1:159" x14ac:dyDescent="0.25">
      <c r="A1316" t="s">
        <v>40</v>
      </c>
      <c r="B1316" t="s">
        <v>11</v>
      </c>
      <c r="C1316" t="s">
        <v>85</v>
      </c>
      <c r="D1316" s="3">
        <v>45485</v>
      </c>
      <c r="FB1316">
        <v>0</v>
      </c>
      <c r="FC1316">
        <v>1</v>
      </c>
    </row>
    <row r="1317" spans="1:159" x14ac:dyDescent="0.25">
      <c r="A1317" t="s">
        <v>40</v>
      </c>
      <c r="B1317" t="s">
        <v>11</v>
      </c>
      <c r="C1317" t="s">
        <v>85</v>
      </c>
      <c r="D1317" s="3">
        <v>45496</v>
      </c>
      <c r="FB1317">
        <v>0</v>
      </c>
      <c r="FC1317">
        <v>1</v>
      </c>
    </row>
    <row r="1318" spans="1:159" x14ac:dyDescent="0.25">
      <c r="A1318" t="s">
        <v>40</v>
      </c>
      <c r="B1318" t="s">
        <v>11</v>
      </c>
      <c r="C1318" t="s">
        <v>85</v>
      </c>
      <c r="D1318" s="3">
        <v>45539</v>
      </c>
      <c r="FB1318">
        <v>0</v>
      </c>
      <c r="FC1318">
        <v>1</v>
      </c>
    </row>
    <row r="1319" spans="1:159" x14ac:dyDescent="0.25">
      <c r="A1319" t="s">
        <v>40</v>
      </c>
      <c r="B1319" t="s">
        <v>11</v>
      </c>
      <c r="C1319" t="s">
        <v>85</v>
      </c>
      <c r="D1319" s="3">
        <v>45540</v>
      </c>
      <c r="FB1319">
        <v>0</v>
      </c>
      <c r="FC1319">
        <v>1</v>
      </c>
    </row>
    <row r="1320" spans="1:159" x14ac:dyDescent="0.25">
      <c r="A1320" t="s">
        <v>40</v>
      </c>
      <c r="B1320" t="s">
        <v>11</v>
      </c>
      <c r="C1320" t="s">
        <v>85</v>
      </c>
      <c r="D1320" s="3">
        <v>45541</v>
      </c>
      <c r="FB1320">
        <v>0</v>
      </c>
      <c r="FC1320">
        <v>1</v>
      </c>
    </row>
    <row r="1321" spans="1:159" x14ac:dyDescent="0.25">
      <c r="A1321" t="s">
        <v>40</v>
      </c>
      <c r="B1321" t="s">
        <v>11</v>
      </c>
      <c r="C1321" t="s">
        <v>85</v>
      </c>
      <c r="D1321" s="3">
        <v>45558</v>
      </c>
      <c r="FB1321">
        <v>0</v>
      </c>
      <c r="FC1321">
        <v>1</v>
      </c>
    </row>
    <row r="1322" spans="1:159" x14ac:dyDescent="0.25">
      <c r="A1322" t="s">
        <v>40</v>
      </c>
      <c r="B1322" t="s">
        <v>11</v>
      </c>
      <c r="C1322" t="s">
        <v>85</v>
      </c>
      <c r="D1322" s="3">
        <v>45559</v>
      </c>
      <c r="AR1322" s="20"/>
      <c r="FB1322">
        <v>0</v>
      </c>
      <c r="FC1322">
        <v>1</v>
      </c>
    </row>
    <row r="1323" spans="1:159" x14ac:dyDescent="0.25">
      <c r="A1323" t="s">
        <v>40</v>
      </c>
      <c r="B1323" t="s">
        <v>11</v>
      </c>
      <c r="C1323" t="s">
        <v>85</v>
      </c>
      <c r="D1323" s="3">
        <v>45566</v>
      </c>
      <c r="FB1323">
        <v>0</v>
      </c>
      <c r="FC1323">
        <v>1</v>
      </c>
    </row>
    <row r="1324" spans="1:159" x14ac:dyDescent="0.25">
      <c r="A1324" t="s">
        <v>40</v>
      </c>
      <c r="B1324" t="s">
        <v>11</v>
      </c>
      <c r="C1324" t="s">
        <v>85</v>
      </c>
      <c r="D1324" s="3">
        <v>45567</v>
      </c>
      <c r="FB1324">
        <v>0</v>
      </c>
      <c r="FC1324">
        <v>1</v>
      </c>
    </row>
    <row r="1325" spans="1:159" x14ac:dyDescent="0.25">
      <c r="A1325" t="s">
        <v>40</v>
      </c>
      <c r="B1325" t="s">
        <v>11</v>
      </c>
      <c r="C1325" t="s">
        <v>85</v>
      </c>
      <c r="D1325" s="3">
        <v>45568</v>
      </c>
      <c r="FB1325">
        <v>0</v>
      </c>
      <c r="FC1325">
        <v>1</v>
      </c>
    </row>
    <row r="1326" spans="1:159" x14ac:dyDescent="0.25">
      <c r="A1326" t="s">
        <v>40</v>
      </c>
      <c r="B1326" t="s">
        <v>11</v>
      </c>
      <c r="C1326" t="s">
        <v>85</v>
      </c>
      <c r="D1326" s="3">
        <v>45570</v>
      </c>
      <c r="FB1326">
        <v>0</v>
      </c>
      <c r="FC1326">
        <v>1</v>
      </c>
    </row>
    <row r="1327" spans="1:159" x14ac:dyDescent="0.25">
      <c r="A1327" t="s">
        <v>40</v>
      </c>
      <c r="B1327" t="s">
        <v>11</v>
      </c>
      <c r="C1327" t="s">
        <v>85</v>
      </c>
      <c r="D1327" s="3">
        <v>45571</v>
      </c>
      <c r="FB1327">
        <v>0</v>
      </c>
      <c r="FC1327">
        <v>1</v>
      </c>
    </row>
    <row r="1328" spans="1:159" x14ac:dyDescent="0.25">
      <c r="A1328" t="s">
        <v>40</v>
      </c>
      <c r="B1328" t="s">
        <v>11</v>
      </c>
      <c r="C1328" t="s">
        <v>86</v>
      </c>
      <c r="D1328" s="3">
        <v>45475</v>
      </c>
      <c r="FB1328">
        <v>0</v>
      </c>
      <c r="FC1328">
        <v>1</v>
      </c>
    </row>
    <row r="1329" spans="1:159" x14ac:dyDescent="0.25">
      <c r="A1329" t="s">
        <v>40</v>
      </c>
      <c r="B1329" t="s">
        <v>11</v>
      </c>
      <c r="C1329" t="s">
        <v>86</v>
      </c>
      <c r="D1329" s="3">
        <v>45476</v>
      </c>
      <c r="FB1329">
        <v>0</v>
      </c>
      <c r="FC1329">
        <v>1</v>
      </c>
    </row>
    <row r="1330" spans="1:159" x14ac:dyDescent="0.25">
      <c r="A1330" t="s">
        <v>40</v>
      </c>
      <c r="B1330" t="s">
        <v>11</v>
      </c>
      <c r="C1330" t="s">
        <v>86</v>
      </c>
      <c r="D1330" s="3">
        <v>45478</v>
      </c>
      <c r="FB1330">
        <v>0</v>
      </c>
      <c r="FC1330">
        <v>1</v>
      </c>
    </row>
    <row r="1331" spans="1:159" x14ac:dyDescent="0.25">
      <c r="A1331" t="s">
        <v>40</v>
      </c>
      <c r="B1331" t="s">
        <v>11</v>
      </c>
      <c r="C1331" t="s">
        <v>86</v>
      </c>
      <c r="D1331" s="3">
        <v>45479</v>
      </c>
      <c r="FB1331">
        <v>0</v>
      </c>
      <c r="FC1331">
        <v>1</v>
      </c>
    </row>
    <row r="1332" spans="1:159" x14ac:dyDescent="0.25">
      <c r="A1332" t="s">
        <v>40</v>
      </c>
      <c r="B1332" t="s">
        <v>11</v>
      </c>
      <c r="C1332" t="s">
        <v>86</v>
      </c>
      <c r="D1332" s="3">
        <v>45484</v>
      </c>
      <c r="FB1332">
        <v>0</v>
      </c>
      <c r="FC1332">
        <v>1</v>
      </c>
    </row>
    <row r="1333" spans="1:159" x14ac:dyDescent="0.25">
      <c r="A1333" t="s">
        <v>40</v>
      </c>
      <c r="B1333" t="s">
        <v>11</v>
      </c>
      <c r="C1333" t="s">
        <v>86</v>
      </c>
      <c r="D1333" s="3">
        <v>45485</v>
      </c>
      <c r="FB1333">
        <v>0</v>
      </c>
      <c r="FC1333">
        <v>1</v>
      </c>
    </row>
    <row r="1334" spans="1:159" x14ac:dyDescent="0.25">
      <c r="A1334" t="s">
        <v>40</v>
      </c>
      <c r="B1334" t="s">
        <v>11</v>
      </c>
      <c r="C1334" t="s">
        <v>86</v>
      </c>
      <c r="D1334" s="3">
        <v>45496</v>
      </c>
      <c r="FB1334">
        <v>0</v>
      </c>
      <c r="FC1334">
        <v>1</v>
      </c>
    </row>
    <row r="1335" spans="1:159" x14ac:dyDescent="0.25">
      <c r="A1335" t="s">
        <v>40</v>
      </c>
      <c r="B1335" t="s">
        <v>11</v>
      </c>
      <c r="C1335" t="s">
        <v>86</v>
      </c>
      <c r="D1335" s="3">
        <v>45539</v>
      </c>
      <c r="FB1335">
        <v>0</v>
      </c>
      <c r="FC1335">
        <v>1</v>
      </c>
    </row>
    <row r="1336" spans="1:159" x14ac:dyDescent="0.25">
      <c r="A1336" t="s">
        <v>40</v>
      </c>
      <c r="B1336" t="s">
        <v>11</v>
      </c>
      <c r="C1336" t="s">
        <v>86</v>
      </c>
      <c r="D1336" s="3">
        <v>45540</v>
      </c>
      <c r="FB1336">
        <v>0</v>
      </c>
      <c r="FC1336">
        <v>1</v>
      </c>
    </row>
    <row r="1337" spans="1:159" x14ac:dyDescent="0.25">
      <c r="A1337" t="s">
        <v>40</v>
      </c>
      <c r="B1337" t="s">
        <v>11</v>
      </c>
      <c r="C1337" t="s">
        <v>86</v>
      </c>
      <c r="D1337" s="3">
        <v>45541</v>
      </c>
      <c r="FB1337">
        <v>0</v>
      </c>
      <c r="FC1337">
        <v>1</v>
      </c>
    </row>
    <row r="1338" spans="1:159" x14ac:dyDescent="0.25">
      <c r="A1338" t="s">
        <v>40</v>
      </c>
      <c r="B1338" t="s">
        <v>11</v>
      </c>
      <c r="C1338" t="s">
        <v>86</v>
      </c>
      <c r="D1338" s="3">
        <v>45558</v>
      </c>
      <c r="FB1338">
        <v>0</v>
      </c>
      <c r="FC1338">
        <v>1</v>
      </c>
    </row>
    <row r="1339" spans="1:159" x14ac:dyDescent="0.25">
      <c r="A1339" t="s">
        <v>40</v>
      </c>
      <c r="B1339" t="s">
        <v>11</v>
      </c>
      <c r="C1339" t="s">
        <v>86</v>
      </c>
      <c r="D1339" s="3">
        <v>45559</v>
      </c>
      <c r="FB1339">
        <v>0</v>
      </c>
      <c r="FC1339">
        <v>1</v>
      </c>
    </row>
    <row r="1340" spans="1:159" x14ac:dyDescent="0.25">
      <c r="A1340" t="s">
        <v>40</v>
      </c>
      <c r="B1340" t="s">
        <v>11</v>
      </c>
      <c r="C1340" t="s">
        <v>86</v>
      </c>
      <c r="D1340" s="3">
        <v>45566</v>
      </c>
      <c r="FB1340">
        <v>0</v>
      </c>
      <c r="FC1340">
        <v>1</v>
      </c>
    </row>
    <row r="1341" spans="1:159" x14ac:dyDescent="0.25">
      <c r="A1341" t="s">
        <v>40</v>
      </c>
      <c r="B1341" t="s">
        <v>11</v>
      </c>
      <c r="C1341" t="s">
        <v>86</v>
      </c>
      <c r="D1341" s="3">
        <v>45567</v>
      </c>
      <c r="FB1341">
        <v>0</v>
      </c>
      <c r="FC1341">
        <v>1</v>
      </c>
    </row>
    <row r="1342" spans="1:159" x14ac:dyDescent="0.25">
      <c r="A1342" t="s">
        <v>40</v>
      </c>
      <c r="B1342" t="s">
        <v>11</v>
      </c>
      <c r="C1342" t="s">
        <v>86</v>
      </c>
      <c r="D1342" s="3">
        <v>45568</v>
      </c>
      <c r="FB1342">
        <v>0</v>
      </c>
      <c r="FC1342">
        <v>1</v>
      </c>
    </row>
    <row r="1343" spans="1:159" x14ac:dyDescent="0.25">
      <c r="A1343" t="s">
        <v>40</v>
      </c>
      <c r="B1343" t="s">
        <v>11</v>
      </c>
      <c r="C1343" t="s">
        <v>86</v>
      </c>
      <c r="D1343" s="3">
        <v>45570</v>
      </c>
      <c r="FB1343">
        <v>0</v>
      </c>
      <c r="FC1343">
        <v>1</v>
      </c>
    </row>
    <row r="1344" spans="1:159" x14ac:dyDescent="0.25">
      <c r="A1344" t="s">
        <v>40</v>
      </c>
      <c r="B1344" t="s">
        <v>11</v>
      </c>
      <c r="C1344" t="s">
        <v>86</v>
      </c>
      <c r="D1344" s="3">
        <v>45571</v>
      </c>
      <c r="FB1344">
        <v>0</v>
      </c>
      <c r="FC1344">
        <v>1</v>
      </c>
    </row>
    <row r="1345" spans="1:159" x14ac:dyDescent="0.25">
      <c r="A1345" t="s">
        <v>40</v>
      </c>
      <c r="B1345" t="s">
        <v>11</v>
      </c>
      <c r="C1345" t="s">
        <v>76</v>
      </c>
      <c r="D1345" s="3">
        <v>45475</v>
      </c>
      <c r="FB1345">
        <v>0</v>
      </c>
      <c r="FC1345">
        <v>1</v>
      </c>
    </row>
    <row r="1346" spans="1:159" x14ac:dyDescent="0.25">
      <c r="A1346" t="s">
        <v>40</v>
      </c>
      <c r="B1346" t="s">
        <v>11</v>
      </c>
      <c r="C1346" t="s">
        <v>76</v>
      </c>
      <c r="D1346" s="3">
        <v>45476</v>
      </c>
      <c r="FB1346">
        <v>0</v>
      </c>
      <c r="FC1346">
        <v>1</v>
      </c>
    </row>
    <row r="1347" spans="1:159" x14ac:dyDescent="0.25">
      <c r="A1347" t="s">
        <v>40</v>
      </c>
      <c r="B1347" t="s">
        <v>11</v>
      </c>
      <c r="C1347" t="s">
        <v>76</v>
      </c>
      <c r="D1347" s="3">
        <v>45478</v>
      </c>
      <c r="FB1347">
        <v>0</v>
      </c>
      <c r="FC1347">
        <v>1</v>
      </c>
    </row>
    <row r="1348" spans="1:159" x14ac:dyDescent="0.25">
      <c r="A1348" t="s">
        <v>40</v>
      </c>
      <c r="B1348" t="s">
        <v>11</v>
      </c>
      <c r="C1348" t="s">
        <v>76</v>
      </c>
      <c r="D1348" s="3">
        <v>45479</v>
      </c>
      <c r="FB1348">
        <v>0</v>
      </c>
      <c r="FC1348">
        <v>1</v>
      </c>
    </row>
    <row r="1349" spans="1:159" x14ac:dyDescent="0.25">
      <c r="A1349" t="s">
        <v>40</v>
      </c>
      <c r="B1349" t="s">
        <v>11</v>
      </c>
      <c r="C1349" t="s">
        <v>76</v>
      </c>
      <c r="D1349" s="3">
        <v>45484</v>
      </c>
      <c r="FB1349">
        <v>0</v>
      </c>
      <c r="FC1349">
        <v>1</v>
      </c>
    </row>
    <row r="1350" spans="1:159" x14ac:dyDescent="0.25">
      <c r="A1350" t="s">
        <v>40</v>
      </c>
      <c r="B1350" t="s">
        <v>11</v>
      </c>
      <c r="C1350" t="s">
        <v>76</v>
      </c>
      <c r="D1350" s="3">
        <v>45485</v>
      </c>
      <c r="FB1350">
        <v>0</v>
      </c>
      <c r="FC1350">
        <v>1</v>
      </c>
    </row>
    <row r="1351" spans="1:159" x14ac:dyDescent="0.25">
      <c r="A1351" t="s">
        <v>40</v>
      </c>
      <c r="B1351" t="s">
        <v>11</v>
      </c>
      <c r="C1351" t="s">
        <v>76</v>
      </c>
      <c r="D1351" s="3">
        <v>45496</v>
      </c>
      <c r="FB1351">
        <v>0</v>
      </c>
      <c r="FC1351">
        <v>1</v>
      </c>
    </row>
    <row r="1352" spans="1:159" x14ac:dyDescent="0.25">
      <c r="A1352" t="s">
        <v>40</v>
      </c>
      <c r="B1352" t="s">
        <v>11</v>
      </c>
      <c r="C1352" t="s">
        <v>76</v>
      </c>
      <c r="D1352" s="3">
        <v>45539</v>
      </c>
      <c r="FB1352">
        <v>0</v>
      </c>
      <c r="FC1352">
        <v>1</v>
      </c>
    </row>
    <row r="1353" spans="1:159" x14ac:dyDescent="0.25">
      <c r="A1353" t="s">
        <v>40</v>
      </c>
      <c r="B1353" t="s">
        <v>11</v>
      </c>
      <c r="C1353" t="s">
        <v>76</v>
      </c>
      <c r="D1353" s="3">
        <v>45540</v>
      </c>
      <c r="FB1353">
        <v>0</v>
      </c>
      <c r="FC1353">
        <v>1</v>
      </c>
    </row>
    <row r="1354" spans="1:159" x14ac:dyDescent="0.25">
      <c r="A1354" t="s">
        <v>40</v>
      </c>
      <c r="B1354" t="s">
        <v>11</v>
      </c>
      <c r="C1354" t="s">
        <v>76</v>
      </c>
      <c r="D1354" s="3">
        <v>45541</v>
      </c>
      <c r="FB1354">
        <v>0</v>
      </c>
      <c r="FC1354">
        <v>1</v>
      </c>
    </row>
    <row r="1355" spans="1:159" x14ac:dyDescent="0.25">
      <c r="A1355" t="s">
        <v>40</v>
      </c>
      <c r="B1355" t="s">
        <v>11</v>
      </c>
      <c r="C1355" t="s">
        <v>76</v>
      </c>
      <c r="D1355" s="3">
        <v>45558</v>
      </c>
      <c r="FB1355">
        <v>0</v>
      </c>
      <c r="FC1355">
        <v>1</v>
      </c>
    </row>
    <row r="1356" spans="1:159" x14ac:dyDescent="0.25">
      <c r="A1356" t="s">
        <v>40</v>
      </c>
      <c r="B1356" t="s">
        <v>11</v>
      </c>
      <c r="C1356" t="s">
        <v>76</v>
      </c>
      <c r="D1356" s="3">
        <v>45559</v>
      </c>
      <c r="FB1356">
        <v>0</v>
      </c>
      <c r="FC1356">
        <v>1</v>
      </c>
    </row>
    <row r="1357" spans="1:159" x14ac:dyDescent="0.25">
      <c r="A1357" t="s">
        <v>40</v>
      </c>
      <c r="B1357" t="s">
        <v>11</v>
      </c>
      <c r="C1357" t="s">
        <v>76</v>
      </c>
      <c r="D1357" s="3">
        <v>45566</v>
      </c>
      <c r="FB1357">
        <v>0</v>
      </c>
      <c r="FC1357">
        <v>1</v>
      </c>
    </row>
    <row r="1358" spans="1:159" x14ac:dyDescent="0.25">
      <c r="A1358" t="s">
        <v>40</v>
      </c>
      <c r="B1358" t="s">
        <v>11</v>
      </c>
      <c r="C1358" t="s">
        <v>76</v>
      </c>
      <c r="D1358" s="3">
        <v>45567</v>
      </c>
      <c r="FB1358">
        <v>0</v>
      </c>
      <c r="FC1358">
        <v>1</v>
      </c>
    </row>
    <row r="1359" spans="1:159" x14ac:dyDescent="0.25">
      <c r="A1359" t="s">
        <v>40</v>
      </c>
      <c r="B1359" t="s">
        <v>11</v>
      </c>
      <c r="C1359" t="s">
        <v>76</v>
      </c>
      <c r="D1359" s="3">
        <v>45568</v>
      </c>
      <c r="FB1359">
        <v>0</v>
      </c>
      <c r="FC1359">
        <v>1</v>
      </c>
    </row>
    <row r="1360" spans="1:159" x14ac:dyDescent="0.25">
      <c r="A1360" t="s">
        <v>40</v>
      </c>
      <c r="B1360" t="s">
        <v>11</v>
      </c>
      <c r="C1360" t="s">
        <v>76</v>
      </c>
      <c r="D1360" s="3">
        <v>45570</v>
      </c>
      <c r="FB1360">
        <v>0</v>
      </c>
      <c r="FC1360">
        <v>1</v>
      </c>
    </row>
    <row r="1361" spans="1:159" x14ac:dyDescent="0.25">
      <c r="A1361" t="s">
        <v>40</v>
      </c>
      <c r="B1361" t="s">
        <v>11</v>
      </c>
      <c r="C1361" t="s">
        <v>76</v>
      </c>
      <c r="D1361" s="3">
        <v>45571</v>
      </c>
      <c r="FB1361">
        <v>0</v>
      </c>
      <c r="FC1361">
        <v>1</v>
      </c>
    </row>
    <row r="1362" spans="1:159" x14ac:dyDescent="0.25">
      <c r="A1362" t="s">
        <v>40</v>
      </c>
      <c r="B1362" t="s">
        <v>11</v>
      </c>
      <c r="C1362" t="s">
        <v>75</v>
      </c>
      <c r="D1362" s="3">
        <v>45475</v>
      </c>
      <c r="FB1362">
        <v>0</v>
      </c>
      <c r="FC1362">
        <v>1</v>
      </c>
    </row>
    <row r="1363" spans="1:159" x14ac:dyDescent="0.25">
      <c r="A1363" t="s">
        <v>40</v>
      </c>
      <c r="B1363" t="s">
        <v>11</v>
      </c>
      <c r="C1363" t="s">
        <v>75</v>
      </c>
      <c r="D1363" s="3">
        <v>45476</v>
      </c>
      <c r="FB1363">
        <v>0</v>
      </c>
      <c r="FC1363">
        <v>1</v>
      </c>
    </row>
    <row r="1364" spans="1:159" x14ac:dyDescent="0.25">
      <c r="A1364" t="s">
        <v>40</v>
      </c>
      <c r="B1364" t="s">
        <v>11</v>
      </c>
      <c r="C1364" t="s">
        <v>75</v>
      </c>
      <c r="D1364" s="3">
        <v>45478</v>
      </c>
      <c r="FB1364">
        <v>0</v>
      </c>
      <c r="FC1364">
        <v>1</v>
      </c>
    </row>
    <row r="1365" spans="1:159" x14ac:dyDescent="0.25">
      <c r="A1365" t="s">
        <v>40</v>
      </c>
      <c r="B1365" t="s">
        <v>11</v>
      </c>
      <c r="C1365" t="s">
        <v>75</v>
      </c>
      <c r="D1365" s="3">
        <v>45479</v>
      </c>
      <c r="FB1365">
        <v>0</v>
      </c>
      <c r="FC1365">
        <v>1</v>
      </c>
    </row>
    <row r="1366" spans="1:159" x14ac:dyDescent="0.25">
      <c r="A1366" t="s">
        <v>40</v>
      </c>
      <c r="B1366" t="s">
        <v>11</v>
      </c>
      <c r="C1366" t="s">
        <v>75</v>
      </c>
      <c r="D1366" s="3">
        <v>45484</v>
      </c>
      <c r="FB1366">
        <v>0</v>
      </c>
      <c r="FC1366">
        <v>1</v>
      </c>
    </row>
    <row r="1367" spans="1:159" x14ac:dyDescent="0.25">
      <c r="A1367" t="s">
        <v>40</v>
      </c>
      <c r="B1367" t="s">
        <v>11</v>
      </c>
      <c r="C1367" t="s">
        <v>75</v>
      </c>
      <c r="D1367" s="3">
        <v>45485</v>
      </c>
      <c r="FB1367">
        <v>0</v>
      </c>
      <c r="FC1367">
        <v>1</v>
      </c>
    </row>
    <row r="1368" spans="1:159" x14ac:dyDescent="0.25">
      <c r="A1368" t="s">
        <v>40</v>
      </c>
      <c r="B1368" t="s">
        <v>11</v>
      </c>
      <c r="C1368" t="s">
        <v>75</v>
      </c>
      <c r="D1368" s="3">
        <v>45496</v>
      </c>
      <c r="FB1368">
        <v>0</v>
      </c>
      <c r="FC1368">
        <v>1</v>
      </c>
    </row>
    <row r="1369" spans="1:159" x14ac:dyDescent="0.25">
      <c r="A1369" t="s">
        <v>40</v>
      </c>
      <c r="B1369" t="s">
        <v>11</v>
      </c>
      <c r="C1369" t="s">
        <v>75</v>
      </c>
      <c r="D1369" s="3">
        <v>45539</v>
      </c>
      <c r="FB1369">
        <v>0</v>
      </c>
      <c r="FC1369">
        <v>1</v>
      </c>
    </row>
    <row r="1370" spans="1:159" x14ac:dyDescent="0.25">
      <c r="A1370" t="s">
        <v>40</v>
      </c>
      <c r="B1370" t="s">
        <v>11</v>
      </c>
      <c r="C1370" t="s">
        <v>75</v>
      </c>
      <c r="D1370" s="3">
        <v>45540</v>
      </c>
      <c r="FB1370">
        <v>0</v>
      </c>
      <c r="FC1370">
        <v>1</v>
      </c>
    </row>
    <row r="1371" spans="1:159" x14ac:dyDescent="0.25">
      <c r="A1371" t="s">
        <v>40</v>
      </c>
      <c r="B1371" t="s">
        <v>11</v>
      </c>
      <c r="C1371" t="s">
        <v>75</v>
      </c>
      <c r="D1371" s="3">
        <v>45541</v>
      </c>
      <c r="FB1371">
        <v>0</v>
      </c>
      <c r="FC1371">
        <v>1</v>
      </c>
    </row>
    <row r="1372" spans="1:159" x14ac:dyDescent="0.25">
      <c r="A1372" t="s">
        <v>40</v>
      </c>
      <c r="B1372" t="s">
        <v>11</v>
      </c>
      <c r="C1372" t="s">
        <v>75</v>
      </c>
      <c r="D1372" s="3">
        <v>45558</v>
      </c>
      <c r="FB1372">
        <v>0</v>
      </c>
      <c r="FC1372">
        <v>1</v>
      </c>
    </row>
    <row r="1373" spans="1:159" x14ac:dyDescent="0.25">
      <c r="A1373" t="s">
        <v>40</v>
      </c>
      <c r="B1373" t="s">
        <v>11</v>
      </c>
      <c r="C1373" t="s">
        <v>75</v>
      </c>
      <c r="D1373" s="3">
        <v>45559</v>
      </c>
      <c r="FB1373">
        <v>0</v>
      </c>
      <c r="FC1373">
        <v>1</v>
      </c>
    </row>
    <row r="1374" spans="1:159" x14ac:dyDescent="0.25">
      <c r="A1374" t="s">
        <v>40</v>
      </c>
      <c r="B1374" t="s">
        <v>11</v>
      </c>
      <c r="C1374" t="s">
        <v>75</v>
      </c>
      <c r="D1374" s="3">
        <v>45566</v>
      </c>
      <c r="FB1374">
        <v>0</v>
      </c>
      <c r="FC1374">
        <v>1</v>
      </c>
    </row>
    <row r="1375" spans="1:159" x14ac:dyDescent="0.25">
      <c r="A1375" t="s">
        <v>40</v>
      </c>
      <c r="B1375" t="s">
        <v>11</v>
      </c>
      <c r="C1375" t="s">
        <v>75</v>
      </c>
      <c r="D1375" s="3">
        <v>45567</v>
      </c>
      <c r="FB1375">
        <v>0</v>
      </c>
      <c r="FC1375">
        <v>1</v>
      </c>
    </row>
    <row r="1376" spans="1:159" x14ac:dyDescent="0.25">
      <c r="A1376" t="s">
        <v>40</v>
      </c>
      <c r="B1376" t="s">
        <v>11</v>
      </c>
      <c r="C1376" t="s">
        <v>75</v>
      </c>
      <c r="D1376" s="3">
        <v>45568</v>
      </c>
      <c r="FB1376">
        <v>0</v>
      </c>
      <c r="FC1376">
        <v>1</v>
      </c>
    </row>
    <row r="1377" spans="1:159" x14ac:dyDescent="0.25">
      <c r="A1377" t="s">
        <v>40</v>
      </c>
      <c r="B1377" t="s">
        <v>11</v>
      </c>
      <c r="C1377" t="s">
        <v>75</v>
      </c>
      <c r="D1377" s="3">
        <v>45570</v>
      </c>
      <c r="FB1377">
        <v>0</v>
      </c>
      <c r="FC1377">
        <v>1</v>
      </c>
    </row>
    <row r="1378" spans="1:159" x14ac:dyDescent="0.25">
      <c r="A1378" t="s">
        <v>40</v>
      </c>
      <c r="B1378" t="s">
        <v>11</v>
      </c>
      <c r="C1378" t="s">
        <v>75</v>
      </c>
      <c r="D1378" s="3">
        <v>45571</v>
      </c>
      <c r="FB1378">
        <v>0</v>
      </c>
      <c r="FC1378">
        <v>1</v>
      </c>
    </row>
    <row r="1379" spans="1:159" x14ac:dyDescent="0.25">
      <c r="A1379" t="s">
        <v>40</v>
      </c>
      <c r="B1379" t="s">
        <v>11</v>
      </c>
      <c r="C1379" t="s">
        <v>77</v>
      </c>
      <c r="D1379" s="3">
        <v>45475</v>
      </c>
      <c r="FB1379">
        <v>0</v>
      </c>
      <c r="FC1379">
        <v>1</v>
      </c>
    </row>
    <row r="1380" spans="1:159" x14ac:dyDescent="0.25">
      <c r="A1380" t="s">
        <v>40</v>
      </c>
      <c r="B1380" t="s">
        <v>11</v>
      </c>
      <c r="C1380" t="s">
        <v>77</v>
      </c>
      <c r="D1380" s="3">
        <v>45476</v>
      </c>
      <c r="FB1380">
        <v>0</v>
      </c>
      <c r="FC1380">
        <v>1</v>
      </c>
    </row>
    <row r="1381" spans="1:159" x14ac:dyDescent="0.25">
      <c r="A1381" t="s">
        <v>40</v>
      </c>
      <c r="B1381" t="s">
        <v>11</v>
      </c>
      <c r="C1381" t="s">
        <v>77</v>
      </c>
      <c r="D1381" s="3">
        <v>45478</v>
      </c>
      <c r="FB1381">
        <v>0</v>
      </c>
      <c r="FC1381">
        <v>1</v>
      </c>
    </row>
    <row r="1382" spans="1:159" x14ac:dyDescent="0.25">
      <c r="A1382" t="s">
        <v>40</v>
      </c>
      <c r="B1382" t="s">
        <v>11</v>
      </c>
      <c r="C1382" t="s">
        <v>77</v>
      </c>
      <c r="D1382" s="3">
        <v>45479</v>
      </c>
      <c r="FB1382">
        <v>0</v>
      </c>
      <c r="FC1382">
        <v>1</v>
      </c>
    </row>
    <row r="1383" spans="1:159" x14ac:dyDescent="0.25">
      <c r="A1383" t="s">
        <v>40</v>
      </c>
      <c r="B1383" t="s">
        <v>11</v>
      </c>
      <c r="C1383" t="s">
        <v>77</v>
      </c>
      <c r="D1383" s="3">
        <v>45484</v>
      </c>
      <c r="FB1383">
        <v>0</v>
      </c>
      <c r="FC1383">
        <v>1</v>
      </c>
    </row>
    <row r="1384" spans="1:159" x14ac:dyDescent="0.25">
      <c r="A1384" t="s">
        <v>40</v>
      </c>
      <c r="B1384" t="s">
        <v>11</v>
      </c>
      <c r="C1384" t="s">
        <v>77</v>
      </c>
      <c r="D1384" s="3">
        <v>45485</v>
      </c>
      <c r="FB1384">
        <v>0</v>
      </c>
      <c r="FC1384">
        <v>1</v>
      </c>
    </row>
    <row r="1385" spans="1:159" x14ac:dyDescent="0.25">
      <c r="A1385" t="s">
        <v>40</v>
      </c>
      <c r="B1385" t="s">
        <v>11</v>
      </c>
      <c r="C1385" t="s">
        <v>77</v>
      </c>
      <c r="D1385" s="3">
        <v>45496</v>
      </c>
      <c r="FB1385">
        <v>0</v>
      </c>
      <c r="FC1385">
        <v>1</v>
      </c>
    </row>
    <row r="1386" spans="1:159" x14ac:dyDescent="0.25">
      <c r="A1386" t="s">
        <v>40</v>
      </c>
      <c r="B1386" t="s">
        <v>11</v>
      </c>
      <c r="C1386" t="s">
        <v>77</v>
      </c>
      <c r="D1386" s="3">
        <v>45539</v>
      </c>
      <c r="FB1386">
        <v>0</v>
      </c>
      <c r="FC1386">
        <v>1</v>
      </c>
    </row>
    <row r="1387" spans="1:159" x14ac:dyDescent="0.25">
      <c r="A1387" t="s">
        <v>40</v>
      </c>
      <c r="B1387" t="s">
        <v>11</v>
      </c>
      <c r="C1387" t="s">
        <v>77</v>
      </c>
      <c r="D1387" s="3">
        <v>45540</v>
      </c>
      <c r="FB1387">
        <v>0</v>
      </c>
      <c r="FC1387">
        <v>1</v>
      </c>
    </row>
    <row r="1388" spans="1:159" x14ac:dyDescent="0.25">
      <c r="A1388" t="s">
        <v>40</v>
      </c>
      <c r="B1388" t="s">
        <v>11</v>
      </c>
      <c r="C1388" t="s">
        <v>77</v>
      </c>
      <c r="D1388" s="3">
        <v>45541</v>
      </c>
      <c r="FB1388">
        <v>0</v>
      </c>
      <c r="FC1388">
        <v>1</v>
      </c>
    </row>
    <row r="1389" spans="1:159" x14ac:dyDescent="0.25">
      <c r="A1389" t="s">
        <v>40</v>
      </c>
      <c r="B1389" t="s">
        <v>11</v>
      </c>
      <c r="C1389" t="s">
        <v>77</v>
      </c>
      <c r="D1389" s="3">
        <v>45558</v>
      </c>
      <c r="FB1389">
        <v>0</v>
      </c>
      <c r="FC1389">
        <v>1</v>
      </c>
    </row>
    <row r="1390" spans="1:159" x14ac:dyDescent="0.25">
      <c r="A1390" t="s">
        <v>40</v>
      </c>
      <c r="B1390" t="s">
        <v>11</v>
      </c>
      <c r="C1390" t="s">
        <v>77</v>
      </c>
      <c r="D1390" s="3">
        <v>45559</v>
      </c>
      <c r="FB1390">
        <v>0</v>
      </c>
      <c r="FC1390">
        <v>1</v>
      </c>
    </row>
    <row r="1391" spans="1:159" x14ac:dyDescent="0.25">
      <c r="A1391" t="s">
        <v>40</v>
      </c>
      <c r="B1391" t="s">
        <v>11</v>
      </c>
      <c r="C1391" t="s">
        <v>77</v>
      </c>
      <c r="D1391" s="3">
        <v>45566</v>
      </c>
      <c r="FB1391">
        <v>0</v>
      </c>
      <c r="FC1391">
        <v>1</v>
      </c>
    </row>
    <row r="1392" spans="1:159" x14ac:dyDescent="0.25">
      <c r="A1392" t="s">
        <v>40</v>
      </c>
      <c r="B1392" t="s">
        <v>11</v>
      </c>
      <c r="C1392" t="s">
        <v>77</v>
      </c>
      <c r="D1392" s="3">
        <v>45567</v>
      </c>
      <c r="FB1392">
        <v>0</v>
      </c>
      <c r="FC1392">
        <v>1</v>
      </c>
    </row>
    <row r="1393" spans="1:159" x14ac:dyDescent="0.25">
      <c r="A1393" t="s">
        <v>40</v>
      </c>
      <c r="B1393" t="s">
        <v>11</v>
      </c>
      <c r="C1393" t="s">
        <v>77</v>
      </c>
      <c r="D1393" s="3">
        <v>45568</v>
      </c>
      <c r="FB1393">
        <v>0</v>
      </c>
      <c r="FC1393">
        <v>1</v>
      </c>
    </row>
    <row r="1394" spans="1:159" x14ac:dyDescent="0.25">
      <c r="A1394" t="s">
        <v>40</v>
      </c>
      <c r="B1394" t="s">
        <v>11</v>
      </c>
      <c r="C1394" t="s">
        <v>77</v>
      </c>
      <c r="D1394" s="3">
        <v>45570</v>
      </c>
      <c r="FB1394">
        <v>0</v>
      </c>
      <c r="FC1394">
        <v>1</v>
      </c>
    </row>
    <row r="1395" spans="1:159" x14ac:dyDescent="0.25">
      <c r="A1395" t="s">
        <v>40</v>
      </c>
      <c r="B1395" t="s">
        <v>11</v>
      </c>
      <c r="C1395" t="s">
        <v>77</v>
      </c>
      <c r="D1395" s="3">
        <v>45571</v>
      </c>
      <c r="FB1395">
        <v>0</v>
      </c>
      <c r="FC1395">
        <v>1</v>
      </c>
    </row>
    <row r="1396" spans="1:159" x14ac:dyDescent="0.25">
      <c r="A1396" t="s">
        <v>40</v>
      </c>
      <c r="B1396" t="s">
        <v>11</v>
      </c>
      <c r="C1396" t="s">
        <v>84</v>
      </c>
      <c r="D1396" s="3">
        <v>45475</v>
      </c>
      <c r="FB1396">
        <v>0</v>
      </c>
      <c r="FC1396">
        <v>1</v>
      </c>
    </row>
    <row r="1397" spans="1:159" x14ac:dyDescent="0.25">
      <c r="A1397" t="s">
        <v>40</v>
      </c>
      <c r="B1397" t="s">
        <v>11</v>
      </c>
      <c r="C1397" t="s">
        <v>84</v>
      </c>
      <c r="D1397" s="3">
        <v>45476</v>
      </c>
      <c r="FB1397">
        <v>0</v>
      </c>
      <c r="FC1397">
        <v>1</v>
      </c>
    </row>
    <row r="1398" spans="1:159" x14ac:dyDescent="0.25">
      <c r="A1398" t="s">
        <v>40</v>
      </c>
      <c r="B1398" t="s">
        <v>11</v>
      </c>
      <c r="C1398" t="s">
        <v>84</v>
      </c>
      <c r="D1398" s="3">
        <v>45478</v>
      </c>
      <c r="FB1398">
        <v>0</v>
      </c>
      <c r="FC1398">
        <v>1</v>
      </c>
    </row>
    <row r="1399" spans="1:159" x14ac:dyDescent="0.25">
      <c r="A1399" t="s">
        <v>40</v>
      </c>
      <c r="B1399" t="s">
        <v>11</v>
      </c>
      <c r="C1399" t="s">
        <v>84</v>
      </c>
      <c r="D1399" s="3">
        <v>45479</v>
      </c>
      <c r="FB1399">
        <v>0</v>
      </c>
      <c r="FC1399">
        <v>1</v>
      </c>
    </row>
    <row r="1400" spans="1:159" x14ac:dyDescent="0.25">
      <c r="A1400" t="s">
        <v>40</v>
      </c>
      <c r="B1400" t="s">
        <v>11</v>
      </c>
      <c r="C1400" t="s">
        <v>84</v>
      </c>
      <c r="D1400" s="3">
        <v>45484</v>
      </c>
      <c r="FB1400">
        <v>0</v>
      </c>
      <c r="FC1400">
        <v>1</v>
      </c>
    </row>
    <row r="1401" spans="1:159" x14ac:dyDescent="0.25">
      <c r="A1401" t="s">
        <v>40</v>
      </c>
      <c r="B1401" t="s">
        <v>11</v>
      </c>
      <c r="C1401" t="s">
        <v>84</v>
      </c>
      <c r="D1401" s="3">
        <v>45485</v>
      </c>
      <c r="FB1401">
        <v>0</v>
      </c>
      <c r="FC1401">
        <v>1</v>
      </c>
    </row>
    <row r="1402" spans="1:159" x14ac:dyDescent="0.25">
      <c r="A1402" t="s">
        <v>40</v>
      </c>
      <c r="B1402" t="s">
        <v>11</v>
      </c>
      <c r="C1402" t="s">
        <v>84</v>
      </c>
      <c r="D1402" s="3">
        <v>45496</v>
      </c>
      <c r="FB1402">
        <v>0</v>
      </c>
      <c r="FC1402">
        <v>1</v>
      </c>
    </row>
    <row r="1403" spans="1:159" x14ac:dyDescent="0.25">
      <c r="A1403" t="s">
        <v>40</v>
      </c>
      <c r="B1403" t="s">
        <v>11</v>
      </c>
      <c r="C1403" t="s">
        <v>84</v>
      </c>
      <c r="D1403" s="3">
        <v>45539</v>
      </c>
      <c r="FB1403">
        <v>0</v>
      </c>
      <c r="FC1403">
        <v>1</v>
      </c>
    </row>
    <row r="1404" spans="1:159" x14ac:dyDescent="0.25">
      <c r="A1404" t="s">
        <v>40</v>
      </c>
      <c r="B1404" t="s">
        <v>11</v>
      </c>
      <c r="C1404" t="s">
        <v>84</v>
      </c>
      <c r="D1404" s="3">
        <v>45540</v>
      </c>
      <c r="FB1404">
        <v>0</v>
      </c>
      <c r="FC1404">
        <v>1</v>
      </c>
    </row>
    <row r="1405" spans="1:159" x14ac:dyDescent="0.25">
      <c r="A1405" t="s">
        <v>40</v>
      </c>
      <c r="B1405" t="s">
        <v>11</v>
      </c>
      <c r="C1405" t="s">
        <v>84</v>
      </c>
      <c r="D1405" s="3">
        <v>45541</v>
      </c>
      <c r="FB1405">
        <v>0</v>
      </c>
      <c r="FC1405">
        <v>1</v>
      </c>
    </row>
    <row r="1406" spans="1:159" x14ac:dyDescent="0.25">
      <c r="A1406" t="s">
        <v>40</v>
      </c>
      <c r="B1406" t="s">
        <v>11</v>
      </c>
      <c r="C1406" t="s">
        <v>84</v>
      </c>
      <c r="D1406" s="3">
        <v>45558</v>
      </c>
      <c r="FB1406">
        <v>0</v>
      </c>
      <c r="FC1406">
        <v>1</v>
      </c>
    </row>
    <row r="1407" spans="1:159" x14ac:dyDescent="0.25">
      <c r="A1407" t="s">
        <v>40</v>
      </c>
      <c r="B1407" t="s">
        <v>11</v>
      </c>
      <c r="C1407" t="s">
        <v>84</v>
      </c>
      <c r="D1407" s="3">
        <v>45559</v>
      </c>
      <c r="FB1407">
        <v>0</v>
      </c>
      <c r="FC1407">
        <v>1</v>
      </c>
    </row>
    <row r="1408" spans="1:159" x14ac:dyDescent="0.25">
      <c r="A1408" t="s">
        <v>40</v>
      </c>
      <c r="B1408" t="s">
        <v>11</v>
      </c>
      <c r="C1408" t="s">
        <v>84</v>
      </c>
      <c r="D1408" s="3">
        <v>45566</v>
      </c>
      <c r="FB1408">
        <v>0</v>
      </c>
      <c r="FC1408">
        <v>1</v>
      </c>
    </row>
    <row r="1409" spans="1:159" x14ac:dyDescent="0.25">
      <c r="A1409" t="s">
        <v>40</v>
      </c>
      <c r="B1409" t="s">
        <v>11</v>
      </c>
      <c r="C1409" t="s">
        <v>84</v>
      </c>
      <c r="D1409" s="3">
        <v>45567</v>
      </c>
      <c r="FB1409">
        <v>0</v>
      </c>
      <c r="FC1409">
        <v>1</v>
      </c>
    </row>
    <row r="1410" spans="1:159" x14ac:dyDescent="0.25">
      <c r="A1410" t="s">
        <v>40</v>
      </c>
      <c r="B1410" t="s">
        <v>11</v>
      </c>
      <c r="C1410" t="s">
        <v>84</v>
      </c>
      <c r="D1410" s="3">
        <v>45568</v>
      </c>
      <c r="FB1410">
        <v>0</v>
      </c>
      <c r="FC1410">
        <v>1</v>
      </c>
    </row>
    <row r="1411" spans="1:159" x14ac:dyDescent="0.25">
      <c r="A1411" t="s">
        <v>40</v>
      </c>
      <c r="B1411" t="s">
        <v>11</v>
      </c>
      <c r="C1411" t="s">
        <v>84</v>
      </c>
      <c r="D1411" s="3">
        <v>45570</v>
      </c>
      <c r="FB1411">
        <v>0</v>
      </c>
      <c r="FC1411">
        <v>1</v>
      </c>
    </row>
    <row r="1412" spans="1:159" x14ac:dyDescent="0.25">
      <c r="A1412" t="s">
        <v>40</v>
      </c>
      <c r="B1412" t="s">
        <v>11</v>
      </c>
      <c r="C1412" t="s">
        <v>84</v>
      </c>
      <c r="D1412" s="3">
        <v>45571</v>
      </c>
      <c r="FB1412">
        <v>0</v>
      </c>
      <c r="FC1412">
        <v>1</v>
      </c>
    </row>
    <row r="1413" spans="1:159" x14ac:dyDescent="0.25">
      <c r="A1413" t="s">
        <v>40</v>
      </c>
      <c r="B1413" t="s">
        <v>11</v>
      </c>
      <c r="C1413" t="s">
        <v>72</v>
      </c>
      <c r="D1413" s="3">
        <v>45475</v>
      </c>
      <c r="FB1413">
        <v>0</v>
      </c>
      <c r="FC1413">
        <v>1</v>
      </c>
    </row>
    <row r="1414" spans="1:159" x14ac:dyDescent="0.25">
      <c r="A1414" t="s">
        <v>40</v>
      </c>
      <c r="B1414" t="s">
        <v>11</v>
      </c>
      <c r="C1414" t="s">
        <v>72</v>
      </c>
      <c r="D1414" s="3">
        <v>45476</v>
      </c>
      <c r="FB1414">
        <v>0</v>
      </c>
      <c r="FC1414">
        <v>1</v>
      </c>
    </row>
    <row r="1415" spans="1:159" x14ac:dyDescent="0.25">
      <c r="A1415" t="s">
        <v>40</v>
      </c>
      <c r="B1415" t="s">
        <v>11</v>
      </c>
      <c r="C1415" t="s">
        <v>72</v>
      </c>
      <c r="D1415" s="3">
        <v>45478</v>
      </c>
      <c r="FB1415">
        <v>0</v>
      </c>
      <c r="FC1415">
        <v>1</v>
      </c>
    </row>
    <row r="1416" spans="1:159" x14ac:dyDescent="0.25">
      <c r="A1416" t="s">
        <v>40</v>
      </c>
      <c r="B1416" t="s">
        <v>11</v>
      </c>
      <c r="C1416" t="s">
        <v>72</v>
      </c>
      <c r="D1416" s="3">
        <v>45479</v>
      </c>
      <c r="FB1416">
        <v>0</v>
      </c>
      <c r="FC1416">
        <v>1</v>
      </c>
    </row>
    <row r="1417" spans="1:159" x14ac:dyDescent="0.25">
      <c r="A1417" t="s">
        <v>40</v>
      </c>
      <c r="B1417" t="s">
        <v>11</v>
      </c>
      <c r="C1417" t="s">
        <v>72</v>
      </c>
      <c r="D1417" s="3">
        <v>45484</v>
      </c>
      <c r="FB1417">
        <v>0</v>
      </c>
      <c r="FC1417">
        <v>1</v>
      </c>
    </row>
    <row r="1418" spans="1:159" x14ac:dyDescent="0.25">
      <c r="A1418" t="s">
        <v>40</v>
      </c>
      <c r="B1418" t="s">
        <v>11</v>
      </c>
      <c r="C1418" t="s">
        <v>72</v>
      </c>
      <c r="D1418" s="3">
        <v>45485</v>
      </c>
      <c r="FB1418">
        <v>0</v>
      </c>
      <c r="FC1418">
        <v>1</v>
      </c>
    </row>
    <row r="1419" spans="1:159" x14ac:dyDescent="0.25">
      <c r="A1419" t="s">
        <v>40</v>
      </c>
      <c r="B1419" t="s">
        <v>11</v>
      </c>
      <c r="C1419" t="s">
        <v>72</v>
      </c>
      <c r="D1419" s="3">
        <v>45496</v>
      </c>
      <c r="FB1419">
        <v>0</v>
      </c>
      <c r="FC1419">
        <v>1</v>
      </c>
    </row>
    <row r="1420" spans="1:159" x14ac:dyDescent="0.25">
      <c r="A1420" t="s">
        <v>40</v>
      </c>
      <c r="B1420" t="s">
        <v>11</v>
      </c>
      <c r="C1420" t="s">
        <v>72</v>
      </c>
      <c r="D1420" s="3">
        <v>45539</v>
      </c>
      <c r="FB1420">
        <v>0</v>
      </c>
      <c r="FC1420">
        <v>1</v>
      </c>
    </row>
    <row r="1421" spans="1:159" x14ac:dyDescent="0.25">
      <c r="A1421" t="s">
        <v>40</v>
      </c>
      <c r="B1421" t="s">
        <v>11</v>
      </c>
      <c r="C1421" t="s">
        <v>72</v>
      </c>
      <c r="D1421" s="3">
        <v>45540</v>
      </c>
      <c r="FB1421">
        <v>0</v>
      </c>
      <c r="FC1421">
        <v>1</v>
      </c>
    </row>
    <row r="1422" spans="1:159" x14ac:dyDescent="0.25">
      <c r="A1422" t="s">
        <v>40</v>
      </c>
      <c r="B1422" t="s">
        <v>11</v>
      </c>
      <c r="C1422" t="s">
        <v>72</v>
      </c>
      <c r="D1422" s="3">
        <v>45541</v>
      </c>
      <c r="FB1422">
        <v>0</v>
      </c>
      <c r="FC1422">
        <v>1</v>
      </c>
    </row>
    <row r="1423" spans="1:159" x14ac:dyDescent="0.25">
      <c r="A1423" t="s">
        <v>40</v>
      </c>
      <c r="B1423" t="s">
        <v>11</v>
      </c>
      <c r="C1423" t="s">
        <v>72</v>
      </c>
      <c r="D1423" s="3">
        <v>45558</v>
      </c>
      <c r="FB1423">
        <v>0</v>
      </c>
      <c r="FC1423">
        <v>1</v>
      </c>
    </row>
    <row r="1424" spans="1:159" x14ac:dyDescent="0.25">
      <c r="A1424" t="s">
        <v>40</v>
      </c>
      <c r="B1424" t="s">
        <v>11</v>
      </c>
      <c r="C1424" t="s">
        <v>72</v>
      </c>
      <c r="D1424" s="3">
        <v>45559</v>
      </c>
      <c r="FB1424">
        <v>0</v>
      </c>
      <c r="FC1424">
        <v>1</v>
      </c>
    </row>
    <row r="1425" spans="1:159" x14ac:dyDescent="0.25">
      <c r="A1425" t="s">
        <v>40</v>
      </c>
      <c r="B1425" t="s">
        <v>11</v>
      </c>
      <c r="C1425" t="s">
        <v>72</v>
      </c>
      <c r="D1425" s="3">
        <v>45566</v>
      </c>
      <c r="FB1425">
        <v>0</v>
      </c>
      <c r="FC1425">
        <v>1</v>
      </c>
    </row>
    <row r="1426" spans="1:159" x14ac:dyDescent="0.25">
      <c r="A1426" t="s">
        <v>40</v>
      </c>
      <c r="B1426" t="s">
        <v>11</v>
      </c>
      <c r="C1426" t="s">
        <v>72</v>
      </c>
      <c r="D1426" s="3">
        <v>45567</v>
      </c>
      <c r="FB1426">
        <v>0</v>
      </c>
      <c r="FC1426">
        <v>1</v>
      </c>
    </row>
    <row r="1427" spans="1:159" x14ac:dyDescent="0.25">
      <c r="A1427" t="s">
        <v>40</v>
      </c>
      <c r="B1427" t="s">
        <v>11</v>
      </c>
      <c r="C1427" t="s">
        <v>72</v>
      </c>
      <c r="D1427" s="3">
        <v>45568</v>
      </c>
      <c r="FB1427">
        <v>0</v>
      </c>
      <c r="FC1427">
        <v>1</v>
      </c>
    </row>
    <row r="1428" spans="1:159" x14ac:dyDescent="0.25">
      <c r="A1428" t="s">
        <v>40</v>
      </c>
      <c r="B1428" t="s">
        <v>11</v>
      </c>
      <c r="C1428" t="s">
        <v>72</v>
      </c>
      <c r="D1428" s="3">
        <v>45570</v>
      </c>
      <c r="FB1428">
        <v>0</v>
      </c>
      <c r="FC1428">
        <v>1</v>
      </c>
    </row>
    <row r="1429" spans="1:159" x14ac:dyDescent="0.25">
      <c r="A1429" t="s">
        <v>40</v>
      </c>
      <c r="B1429" t="s">
        <v>11</v>
      </c>
      <c r="C1429" t="s">
        <v>72</v>
      </c>
      <c r="D1429" s="3">
        <v>45571</v>
      </c>
      <c r="FB1429">
        <v>0</v>
      </c>
      <c r="FC1429">
        <v>1</v>
      </c>
    </row>
    <row r="1430" spans="1:159" x14ac:dyDescent="0.25">
      <c r="A1430" t="s">
        <v>40</v>
      </c>
      <c r="B1430" t="s">
        <v>11</v>
      </c>
      <c r="C1430" t="s">
        <v>80</v>
      </c>
      <c r="D1430" s="3">
        <v>45475</v>
      </c>
      <c r="FB1430">
        <v>0</v>
      </c>
      <c r="FC1430">
        <v>1</v>
      </c>
    </row>
    <row r="1431" spans="1:159" x14ac:dyDescent="0.25">
      <c r="A1431" t="s">
        <v>40</v>
      </c>
      <c r="B1431" t="s">
        <v>11</v>
      </c>
      <c r="C1431" t="s">
        <v>80</v>
      </c>
      <c r="D1431" s="3">
        <v>45476</v>
      </c>
      <c r="FB1431">
        <v>0</v>
      </c>
      <c r="FC1431">
        <v>1</v>
      </c>
    </row>
    <row r="1432" spans="1:159" x14ac:dyDescent="0.25">
      <c r="A1432" t="s">
        <v>40</v>
      </c>
      <c r="B1432" t="s">
        <v>11</v>
      </c>
      <c r="C1432" t="s">
        <v>80</v>
      </c>
      <c r="D1432" s="3">
        <v>45478</v>
      </c>
      <c r="FB1432">
        <v>0</v>
      </c>
      <c r="FC1432">
        <v>1</v>
      </c>
    </row>
    <row r="1433" spans="1:159" x14ac:dyDescent="0.25">
      <c r="A1433" t="s">
        <v>40</v>
      </c>
      <c r="B1433" t="s">
        <v>11</v>
      </c>
      <c r="C1433" t="s">
        <v>80</v>
      </c>
      <c r="D1433" s="3">
        <v>45479</v>
      </c>
      <c r="FB1433">
        <v>0</v>
      </c>
      <c r="FC1433">
        <v>1</v>
      </c>
    </row>
    <row r="1434" spans="1:159" x14ac:dyDescent="0.25">
      <c r="A1434" t="s">
        <v>40</v>
      </c>
      <c r="B1434" t="s">
        <v>11</v>
      </c>
      <c r="C1434" t="s">
        <v>80</v>
      </c>
      <c r="D1434" s="3">
        <v>45484</v>
      </c>
      <c r="FB1434">
        <v>0</v>
      </c>
      <c r="FC1434">
        <v>1</v>
      </c>
    </row>
    <row r="1435" spans="1:159" x14ac:dyDescent="0.25">
      <c r="A1435" t="s">
        <v>40</v>
      </c>
      <c r="B1435" t="s">
        <v>11</v>
      </c>
      <c r="C1435" t="s">
        <v>80</v>
      </c>
      <c r="D1435" s="3">
        <v>45485</v>
      </c>
      <c r="FB1435">
        <v>0</v>
      </c>
      <c r="FC1435">
        <v>1</v>
      </c>
    </row>
    <row r="1436" spans="1:159" x14ac:dyDescent="0.25">
      <c r="A1436" t="s">
        <v>40</v>
      </c>
      <c r="B1436" t="s">
        <v>11</v>
      </c>
      <c r="C1436" t="s">
        <v>80</v>
      </c>
      <c r="D1436" s="3">
        <v>45496</v>
      </c>
      <c r="FB1436">
        <v>0</v>
      </c>
      <c r="FC1436">
        <v>1</v>
      </c>
    </row>
    <row r="1437" spans="1:159" x14ac:dyDescent="0.25">
      <c r="A1437" t="s">
        <v>40</v>
      </c>
      <c r="B1437" t="s">
        <v>11</v>
      </c>
      <c r="C1437" t="s">
        <v>80</v>
      </c>
      <c r="D1437" s="3">
        <v>45539</v>
      </c>
      <c r="FB1437">
        <v>0</v>
      </c>
      <c r="FC1437">
        <v>1</v>
      </c>
    </row>
    <row r="1438" spans="1:159" x14ac:dyDescent="0.25">
      <c r="A1438" t="s">
        <v>40</v>
      </c>
      <c r="B1438" t="s">
        <v>11</v>
      </c>
      <c r="C1438" t="s">
        <v>80</v>
      </c>
      <c r="D1438" s="3">
        <v>45540</v>
      </c>
      <c r="FB1438">
        <v>0</v>
      </c>
      <c r="FC1438">
        <v>1</v>
      </c>
    </row>
    <row r="1439" spans="1:159" x14ac:dyDescent="0.25">
      <c r="A1439" t="s">
        <v>40</v>
      </c>
      <c r="B1439" t="s">
        <v>11</v>
      </c>
      <c r="C1439" t="s">
        <v>80</v>
      </c>
      <c r="D1439" s="3">
        <v>45541</v>
      </c>
      <c r="FB1439">
        <v>0</v>
      </c>
      <c r="FC1439">
        <v>1</v>
      </c>
    </row>
    <row r="1440" spans="1:159" x14ac:dyDescent="0.25">
      <c r="A1440" t="s">
        <v>40</v>
      </c>
      <c r="B1440" t="s">
        <v>11</v>
      </c>
      <c r="C1440" t="s">
        <v>80</v>
      </c>
      <c r="D1440" s="3">
        <v>45558</v>
      </c>
      <c r="FB1440">
        <v>0</v>
      </c>
      <c r="FC1440">
        <v>1</v>
      </c>
    </row>
    <row r="1441" spans="1:159" x14ac:dyDescent="0.25">
      <c r="A1441" t="s">
        <v>40</v>
      </c>
      <c r="B1441" t="s">
        <v>11</v>
      </c>
      <c r="C1441" t="s">
        <v>80</v>
      </c>
      <c r="D1441" s="3">
        <v>45559</v>
      </c>
      <c r="FB1441">
        <v>0</v>
      </c>
      <c r="FC1441">
        <v>1</v>
      </c>
    </row>
    <row r="1442" spans="1:159" x14ac:dyDescent="0.25">
      <c r="A1442" t="s">
        <v>40</v>
      </c>
      <c r="B1442" t="s">
        <v>11</v>
      </c>
      <c r="C1442" t="s">
        <v>80</v>
      </c>
      <c r="D1442" s="3">
        <v>45566</v>
      </c>
      <c r="FB1442">
        <v>0</v>
      </c>
      <c r="FC1442">
        <v>1</v>
      </c>
    </row>
    <row r="1443" spans="1:159" x14ac:dyDescent="0.25">
      <c r="A1443" t="s">
        <v>40</v>
      </c>
      <c r="B1443" t="s">
        <v>11</v>
      </c>
      <c r="C1443" t="s">
        <v>80</v>
      </c>
      <c r="D1443" s="3">
        <v>45567</v>
      </c>
      <c r="FB1443">
        <v>0</v>
      </c>
      <c r="FC1443">
        <v>1</v>
      </c>
    </row>
    <row r="1444" spans="1:159" x14ac:dyDescent="0.25">
      <c r="A1444" t="s">
        <v>40</v>
      </c>
      <c r="B1444" t="s">
        <v>11</v>
      </c>
      <c r="C1444" t="s">
        <v>80</v>
      </c>
      <c r="D1444" s="3">
        <v>45568</v>
      </c>
      <c r="FB1444">
        <v>0</v>
      </c>
      <c r="FC1444">
        <v>1</v>
      </c>
    </row>
    <row r="1445" spans="1:159" x14ac:dyDescent="0.25">
      <c r="A1445" t="s">
        <v>40</v>
      </c>
      <c r="B1445" t="s">
        <v>11</v>
      </c>
      <c r="C1445" t="s">
        <v>80</v>
      </c>
      <c r="D1445" s="3">
        <v>45570</v>
      </c>
      <c r="FB1445">
        <v>0</v>
      </c>
      <c r="FC1445">
        <v>1</v>
      </c>
    </row>
    <row r="1446" spans="1:159" x14ac:dyDescent="0.25">
      <c r="A1446" t="s">
        <v>40</v>
      </c>
      <c r="B1446" t="s">
        <v>11</v>
      </c>
      <c r="C1446" t="s">
        <v>80</v>
      </c>
      <c r="D1446" s="3">
        <v>45571</v>
      </c>
      <c r="FB1446">
        <v>0</v>
      </c>
      <c r="FC1446">
        <v>1</v>
      </c>
    </row>
    <row r="1447" spans="1:159" x14ac:dyDescent="0.25">
      <c r="A1447" t="s">
        <v>40</v>
      </c>
      <c r="B1447" t="s">
        <v>32</v>
      </c>
      <c r="C1447" t="s">
        <v>78</v>
      </c>
      <c r="D1447" s="3">
        <v>45475</v>
      </c>
      <c r="FB1447">
        <v>0</v>
      </c>
      <c r="FC1447">
        <v>1</v>
      </c>
    </row>
    <row r="1448" spans="1:159" x14ac:dyDescent="0.25">
      <c r="A1448" t="s">
        <v>40</v>
      </c>
      <c r="B1448" t="s">
        <v>32</v>
      </c>
      <c r="C1448" t="s">
        <v>78</v>
      </c>
      <c r="D1448" s="3">
        <v>45476</v>
      </c>
      <c r="FB1448">
        <v>0</v>
      </c>
      <c r="FC1448">
        <v>1</v>
      </c>
    </row>
    <row r="1449" spans="1:159" x14ac:dyDescent="0.25">
      <c r="A1449" t="s">
        <v>40</v>
      </c>
      <c r="B1449" t="s">
        <v>32</v>
      </c>
      <c r="C1449" t="s">
        <v>78</v>
      </c>
      <c r="D1449" s="3">
        <v>45478</v>
      </c>
      <c r="FB1449">
        <v>0</v>
      </c>
      <c r="FC1449">
        <v>1</v>
      </c>
    </row>
    <row r="1450" spans="1:159" x14ac:dyDescent="0.25">
      <c r="A1450" t="s">
        <v>40</v>
      </c>
      <c r="B1450" t="s">
        <v>32</v>
      </c>
      <c r="C1450" t="s">
        <v>78</v>
      </c>
      <c r="D1450" s="3">
        <v>45479</v>
      </c>
      <c r="FB1450">
        <v>0</v>
      </c>
      <c r="FC1450">
        <v>1</v>
      </c>
    </row>
    <row r="1451" spans="1:159" x14ac:dyDescent="0.25">
      <c r="A1451" t="s">
        <v>40</v>
      </c>
      <c r="B1451" t="s">
        <v>32</v>
      </c>
      <c r="C1451" t="s">
        <v>78</v>
      </c>
      <c r="D1451" s="3">
        <v>45484</v>
      </c>
      <c r="FB1451">
        <v>0</v>
      </c>
      <c r="FC1451">
        <v>1</v>
      </c>
    </row>
    <row r="1452" spans="1:159" x14ac:dyDescent="0.25">
      <c r="A1452" t="s">
        <v>40</v>
      </c>
      <c r="B1452" t="s">
        <v>32</v>
      </c>
      <c r="C1452" t="s">
        <v>78</v>
      </c>
      <c r="D1452" s="3">
        <v>45485</v>
      </c>
      <c r="FB1452">
        <v>0</v>
      </c>
      <c r="FC1452">
        <v>1</v>
      </c>
    </row>
    <row r="1453" spans="1:159" x14ac:dyDescent="0.25">
      <c r="A1453" t="s">
        <v>40</v>
      </c>
      <c r="B1453" t="s">
        <v>32</v>
      </c>
      <c r="C1453" t="s">
        <v>78</v>
      </c>
      <c r="D1453" s="3">
        <v>45496</v>
      </c>
      <c r="FB1453">
        <v>0</v>
      </c>
      <c r="FC1453">
        <v>1</v>
      </c>
    </row>
    <row r="1454" spans="1:159" x14ac:dyDescent="0.25">
      <c r="A1454" t="s">
        <v>40</v>
      </c>
      <c r="B1454" t="s">
        <v>32</v>
      </c>
      <c r="C1454" t="s">
        <v>78</v>
      </c>
      <c r="D1454" s="3">
        <v>45539</v>
      </c>
      <c r="FB1454">
        <v>0</v>
      </c>
      <c r="FC1454">
        <v>1</v>
      </c>
    </row>
    <row r="1455" spans="1:159" x14ac:dyDescent="0.25">
      <c r="A1455" t="s">
        <v>40</v>
      </c>
      <c r="B1455" t="s">
        <v>32</v>
      </c>
      <c r="C1455" t="s">
        <v>78</v>
      </c>
      <c r="D1455" s="3">
        <v>45540</v>
      </c>
      <c r="FB1455">
        <v>0</v>
      </c>
      <c r="FC1455">
        <v>1</v>
      </c>
    </row>
    <row r="1456" spans="1:159" x14ac:dyDescent="0.25">
      <c r="A1456" t="s">
        <v>40</v>
      </c>
      <c r="B1456" t="s">
        <v>32</v>
      </c>
      <c r="C1456" t="s">
        <v>78</v>
      </c>
      <c r="D1456" s="3">
        <v>45541</v>
      </c>
      <c r="FB1456">
        <v>0</v>
      </c>
      <c r="FC1456">
        <v>1</v>
      </c>
    </row>
    <row r="1457" spans="1:159" x14ac:dyDescent="0.25">
      <c r="A1457" t="s">
        <v>40</v>
      </c>
      <c r="B1457" t="s">
        <v>32</v>
      </c>
      <c r="C1457" t="s">
        <v>78</v>
      </c>
      <c r="D1457" s="3">
        <v>45558</v>
      </c>
      <c r="FB1457">
        <v>0</v>
      </c>
      <c r="FC1457">
        <v>1</v>
      </c>
    </row>
    <row r="1458" spans="1:159" x14ac:dyDescent="0.25">
      <c r="A1458" t="s">
        <v>40</v>
      </c>
      <c r="B1458" t="s">
        <v>32</v>
      </c>
      <c r="C1458" t="s">
        <v>78</v>
      </c>
      <c r="D1458" s="3">
        <v>45559</v>
      </c>
      <c r="FB1458">
        <v>0</v>
      </c>
      <c r="FC1458">
        <v>1</v>
      </c>
    </row>
    <row r="1459" spans="1:159" x14ac:dyDescent="0.25">
      <c r="A1459" t="s">
        <v>40</v>
      </c>
      <c r="B1459" t="s">
        <v>32</v>
      </c>
      <c r="C1459" t="s">
        <v>78</v>
      </c>
      <c r="D1459" s="3">
        <v>45566</v>
      </c>
      <c r="FB1459">
        <v>0</v>
      </c>
      <c r="FC1459">
        <v>1</v>
      </c>
    </row>
    <row r="1460" spans="1:159" x14ac:dyDescent="0.25">
      <c r="A1460" t="s">
        <v>40</v>
      </c>
      <c r="B1460" t="s">
        <v>32</v>
      </c>
      <c r="C1460" t="s">
        <v>78</v>
      </c>
      <c r="D1460" s="3">
        <v>45567</v>
      </c>
      <c r="FB1460">
        <v>0</v>
      </c>
      <c r="FC1460">
        <v>1</v>
      </c>
    </row>
    <row r="1461" spans="1:159" x14ac:dyDescent="0.25">
      <c r="A1461" t="s">
        <v>40</v>
      </c>
      <c r="B1461" t="s">
        <v>32</v>
      </c>
      <c r="C1461" t="s">
        <v>78</v>
      </c>
      <c r="D1461" s="3">
        <v>45568</v>
      </c>
      <c r="FB1461">
        <v>0</v>
      </c>
      <c r="FC1461">
        <v>1</v>
      </c>
    </row>
    <row r="1462" spans="1:159" x14ac:dyDescent="0.25">
      <c r="A1462" t="s">
        <v>40</v>
      </c>
      <c r="B1462" t="s">
        <v>32</v>
      </c>
      <c r="C1462" t="s">
        <v>78</v>
      </c>
      <c r="D1462" s="3">
        <v>45570</v>
      </c>
      <c r="FB1462">
        <v>0</v>
      </c>
      <c r="FC1462">
        <v>1</v>
      </c>
    </row>
    <row r="1463" spans="1:159" x14ac:dyDescent="0.25">
      <c r="A1463" t="s">
        <v>40</v>
      </c>
      <c r="B1463" t="s">
        <v>32</v>
      </c>
      <c r="C1463" t="s">
        <v>78</v>
      </c>
      <c r="D1463" s="3">
        <v>45571</v>
      </c>
      <c r="FB1463">
        <v>0</v>
      </c>
      <c r="FC1463">
        <v>1</v>
      </c>
    </row>
    <row r="1464" spans="1:159" x14ac:dyDescent="0.25">
      <c r="A1464" t="s">
        <v>40</v>
      </c>
      <c r="B1464" t="s">
        <v>32</v>
      </c>
      <c r="C1464" t="s">
        <v>79</v>
      </c>
      <c r="D1464" s="3">
        <v>45475</v>
      </c>
      <c r="FB1464">
        <v>0</v>
      </c>
      <c r="FC1464">
        <v>1</v>
      </c>
    </row>
    <row r="1465" spans="1:159" x14ac:dyDescent="0.25">
      <c r="A1465" t="s">
        <v>40</v>
      </c>
      <c r="B1465" t="s">
        <v>32</v>
      </c>
      <c r="C1465" t="s">
        <v>79</v>
      </c>
      <c r="D1465" s="3">
        <v>45476</v>
      </c>
      <c r="FB1465">
        <v>0</v>
      </c>
      <c r="FC1465">
        <v>1</v>
      </c>
    </row>
    <row r="1466" spans="1:159" x14ac:dyDescent="0.25">
      <c r="A1466" t="s">
        <v>40</v>
      </c>
      <c r="B1466" t="s">
        <v>32</v>
      </c>
      <c r="C1466" t="s">
        <v>79</v>
      </c>
      <c r="D1466" s="3">
        <v>45478</v>
      </c>
      <c r="FB1466">
        <v>0</v>
      </c>
      <c r="FC1466">
        <v>1</v>
      </c>
    </row>
    <row r="1467" spans="1:159" x14ac:dyDescent="0.25">
      <c r="A1467" t="s">
        <v>40</v>
      </c>
      <c r="B1467" t="s">
        <v>32</v>
      </c>
      <c r="C1467" t="s">
        <v>79</v>
      </c>
      <c r="D1467" s="3">
        <v>45479</v>
      </c>
      <c r="FB1467">
        <v>0</v>
      </c>
      <c r="FC1467">
        <v>1</v>
      </c>
    </row>
    <row r="1468" spans="1:159" x14ac:dyDescent="0.25">
      <c r="A1468" t="s">
        <v>40</v>
      </c>
      <c r="B1468" t="s">
        <v>32</v>
      </c>
      <c r="C1468" t="s">
        <v>79</v>
      </c>
      <c r="D1468" s="3">
        <v>45484</v>
      </c>
      <c r="FB1468">
        <v>0</v>
      </c>
      <c r="FC1468">
        <v>1</v>
      </c>
    </row>
    <row r="1469" spans="1:159" x14ac:dyDescent="0.25">
      <c r="A1469" t="s">
        <v>40</v>
      </c>
      <c r="B1469" t="s">
        <v>32</v>
      </c>
      <c r="C1469" t="s">
        <v>79</v>
      </c>
      <c r="D1469" s="3">
        <v>45485</v>
      </c>
      <c r="FB1469">
        <v>0</v>
      </c>
      <c r="FC1469">
        <v>1</v>
      </c>
    </row>
    <row r="1470" spans="1:159" x14ac:dyDescent="0.25">
      <c r="A1470" t="s">
        <v>40</v>
      </c>
      <c r="B1470" t="s">
        <v>32</v>
      </c>
      <c r="C1470" t="s">
        <v>79</v>
      </c>
      <c r="D1470" s="3">
        <v>45496</v>
      </c>
      <c r="FB1470">
        <v>0</v>
      </c>
      <c r="FC1470">
        <v>1</v>
      </c>
    </row>
    <row r="1471" spans="1:159" x14ac:dyDescent="0.25">
      <c r="A1471" t="s">
        <v>40</v>
      </c>
      <c r="B1471" t="s">
        <v>32</v>
      </c>
      <c r="C1471" t="s">
        <v>79</v>
      </c>
      <c r="D1471" s="3">
        <v>45539</v>
      </c>
      <c r="FB1471">
        <v>0</v>
      </c>
      <c r="FC1471">
        <v>1</v>
      </c>
    </row>
    <row r="1472" spans="1:159" x14ac:dyDescent="0.25">
      <c r="A1472" t="s">
        <v>40</v>
      </c>
      <c r="B1472" t="s">
        <v>32</v>
      </c>
      <c r="C1472" t="s">
        <v>79</v>
      </c>
      <c r="D1472" s="3">
        <v>45540</v>
      </c>
      <c r="FB1472">
        <v>0</v>
      </c>
      <c r="FC1472">
        <v>1</v>
      </c>
    </row>
    <row r="1473" spans="1:159" x14ac:dyDescent="0.25">
      <c r="A1473" t="s">
        <v>40</v>
      </c>
      <c r="B1473" t="s">
        <v>32</v>
      </c>
      <c r="C1473" t="s">
        <v>79</v>
      </c>
      <c r="D1473" s="3">
        <v>45541</v>
      </c>
      <c r="FB1473">
        <v>0</v>
      </c>
      <c r="FC1473">
        <v>1</v>
      </c>
    </row>
    <row r="1474" spans="1:159" x14ac:dyDescent="0.25">
      <c r="A1474" t="s">
        <v>40</v>
      </c>
      <c r="B1474" t="s">
        <v>32</v>
      </c>
      <c r="C1474" t="s">
        <v>79</v>
      </c>
      <c r="D1474" s="3">
        <v>45558</v>
      </c>
      <c r="FB1474">
        <v>0</v>
      </c>
      <c r="FC1474">
        <v>1</v>
      </c>
    </row>
    <row r="1475" spans="1:159" x14ac:dyDescent="0.25">
      <c r="A1475" t="s">
        <v>40</v>
      </c>
      <c r="B1475" t="s">
        <v>32</v>
      </c>
      <c r="C1475" t="s">
        <v>79</v>
      </c>
      <c r="D1475" s="3">
        <v>45559</v>
      </c>
      <c r="FB1475">
        <v>0</v>
      </c>
      <c r="FC1475">
        <v>1</v>
      </c>
    </row>
    <row r="1476" spans="1:159" x14ac:dyDescent="0.25">
      <c r="A1476" t="s">
        <v>40</v>
      </c>
      <c r="B1476" t="s">
        <v>32</v>
      </c>
      <c r="C1476" t="s">
        <v>79</v>
      </c>
      <c r="D1476" s="3">
        <v>45566</v>
      </c>
      <c r="FB1476">
        <v>0</v>
      </c>
      <c r="FC1476">
        <v>1</v>
      </c>
    </row>
    <row r="1477" spans="1:159" x14ac:dyDescent="0.25">
      <c r="A1477" t="s">
        <v>40</v>
      </c>
      <c r="B1477" t="s">
        <v>32</v>
      </c>
      <c r="C1477" t="s">
        <v>79</v>
      </c>
      <c r="D1477" s="3">
        <v>45567</v>
      </c>
      <c r="FB1477">
        <v>0</v>
      </c>
      <c r="FC1477">
        <v>1</v>
      </c>
    </row>
    <row r="1478" spans="1:159" x14ac:dyDescent="0.25">
      <c r="A1478" t="s">
        <v>40</v>
      </c>
      <c r="B1478" t="s">
        <v>32</v>
      </c>
      <c r="C1478" t="s">
        <v>79</v>
      </c>
      <c r="D1478" s="3">
        <v>45568</v>
      </c>
      <c r="FB1478">
        <v>0</v>
      </c>
      <c r="FC1478">
        <v>1</v>
      </c>
    </row>
    <row r="1479" spans="1:159" x14ac:dyDescent="0.25">
      <c r="A1479" t="s">
        <v>40</v>
      </c>
      <c r="B1479" t="s">
        <v>32</v>
      </c>
      <c r="C1479" t="s">
        <v>79</v>
      </c>
      <c r="D1479" s="3">
        <v>45570</v>
      </c>
      <c r="FB1479">
        <v>0</v>
      </c>
      <c r="FC1479">
        <v>1</v>
      </c>
    </row>
    <row r="1480" spans="1:159" x14ac:dyDescent="0.25">
      <c r="A1480" t="s">
        <v>40</v>
      </c>
      <c r="B1480" t="s">
        <v>32</v>
      </c>
      <c r="C1480" t="s">
        <v>79</v>
      </c>
      <c r="D1480" s="3">
        <v>45571</v>
      </c>
      <c r="FB1480">
        <v>0</v>
      </c>
      <c r="FC1480">
        <v>1</v>
      </c>
    </row>
    <row r="1481" spans="1:159" x14ac:dyDescent="0.25">
      <c r="A1481" t="s">
        <v>40</v>
      </c>
      <c r="B1481" t="s">
        <v>32</v>
      </c>
      <c r="C1481" t="s">
        <v>42</v>
      </c>
      <c r="D1481" s="3">
        <v>45475</v>
      </c>
      <c r="E1481" s="25">
        <v>17</v>
      </c>
      <c r="F1481">
        <v>18</v>
      </c>
      <c r="G1481">
        <v>17</v>
      </c>
      <c r="H1481">
        <v>18</v>
      </c>
      <c r="I1481">
        <v>3547</v>
      </c>
      <c r="J1481">
        <v>53699</v>
      </c>
      <c r="K1481">
        <v>1.3072246313095</v>
      </c>
      <c r="L1481">
        <v>1.1206352710723799</v>
      </c>
      <c r="M1481">
        <v>1.0078250169753999</v>
      </c>
      <c r="N1481">
        <v>0.91636335849761896</v>
      </c>
      <c r="O1481">
        <v>0.85607534646987904</v>
      </c>
      <c r="P1481">
        <v>0.84371149539947499</v>
      </c>
      <c r="Q1481">
        <v>0.83695489168167103</v>
      </c>
      <c r="R1481">
        <v>0.82803118228912298</v>
      </c>
      <c r="S1481">
        <v>0.84428906440734797</v>
      </c>
      <c r="T1481">
        <v>0.89422458410262995</v>
      </c>
      <c r="U1481">
        <v>1.0087901353836</v>
      </c>
      <c r="V1481">
        <v>1.1620559692382799</v>
      </c>
      <c r="W1481">
        <v>1.3854286670684799</v>
      </c>
      <c r="X1481">
        <v>1.60247349739074</v>
      </c>
      <c r="Y1481">
        <v>1.87458455562591</v>
      </c>
      <c r="Z1481">
        <v>2.15666627883911</v>
      </c>
      <c r="AA1481">
        <v>2.4333484172821001</v>
      </c>
      <c r="AB1481">
        <v>2.76481938362121</v>
      </c>
      <c r="AC1481">
        <v>2.96862316131591</v>
      </c>
      <c r="AD1481">
        <v>2.9931170940399099</v>
      </c>
      <c r="AE1481">
        <v>2.8196854591369598</v>
      </c>
      <c r="AF1481">
        <v>2.58438968658447</v>
      </c>
      <c r="AG1481">
        <v>2.1888442039489702</v>
      </c>
      <c r="AH1481">
        <v>1.7785345315933201</v>
      </c>
      <c r="AI1481">
        <v>2.2223707288503598E-2</v>
      </c>
      <c r="AJ1481">
        <v>6.9054556079208799E-3</v>
      </c>
      <c r="AK1481">
        <v>4.1312514804303603E-3</v>
      </c>
      <c r="AL1481">
        <v>-8.1252856180071796E-3</v>
      </c>
      <c r="AM1481">
        <v>1.01275332272052E-2</v>
      </c>
      <c r="AN1481">
        <v>5.5867917835712398E-3</v>
      </c>
      <c r="AO1481">
        <v>-2.47628637589514E-3</v>
      </c>
      <c r="AP1481">
        <v>-2.1916653960943201E-2</v>
      </c>
      <c r="AQ1481">
        <v>1.1379916220903299E-2</v>
      </c>
      <c r="AR1481">
        <v>1.11920936033129E-2</v>
      </c>
      <c r="AS1481">
        <v>3.1602743547409699E-3</v>
      </c>
      <c r="AT1481">
        <v>-7.3945028707385002E-3</v>
      </c>
      <c r="AU1481">
        <v>-3.4863114356994601E-2</v>
      </c>
      <c r="AV1481">
        <v>-6.3264869153499603E-2</v>
      </c>
      <c r="AW1481">
        <v>-4.1712101548910099E-2</v>
      </c>
      <c r="AX1481">
        <v>-6.2108732759952497E-2</v>
      </c>
      <c r="AY1481">
        <v>0.21452854573726601</v>
      </c>
      <c r="AZ1481">
        <v>0.202378809452056</v>
      </c>
      <c r="BA1481">
        <v>-0.22910809516906699</v>
      </c>
      <c r="BB1481">
        <v>-0.27106809616088801</v>
      </c>
      <c r="BC1481">
        <v>-0.22526998817920599</v>
      </c>
      <c r="BD1481">
        <v>-0.16277362406253801</v>
      </c>
      <c r="BE1481">
        <v>-0.14074335992336201</v>
      </c>
      <c r="BF1481">
        <v>-0.109751664102077</v>
      </c>
      <c r="BG1481">
        <v>5.1806472241878503E-2</v>
      </c>
      <c r="BH1481">
        <v>3.3980391919612801E-2</v>
      </c>
      <c r="BI1481">
        <v>2.9023526236414899E-2</v>
      </c>
      <c r="BJ1481">
        <v>1.46407401189208E-2</v>
      </c>
      <c r="BK1481">
        <v>3.04805655032396E-2</v>
      </c>
      <c r="BL1481">
        <v>2.50661019235849E-2</v>
      </c>
      <c r="BM1481">
        <v>1.78058575838804E-2</v>
      </c>
      <c r="BN1481">
        <v>1.97405321523547E-3</v>
      </c>
      <c r="BO1481">
        <v>3.5614218562841402E-2</v>
      </c>
      <c r="BP1481">
        <v>3.6709859967231702E-2</v>
      </c>
      <c r="BQ1481">
        <v>3.0668873339891399E-2</v>
      </c>
      <c r="BR1481">
        <v>2.22827550023794E-2</v>
      </c>
      <c r="BS1481">
        <v>-2.31282250024378E-3</v>
      </c>
      <c r="BT1481">
        <v>-2.8577756136655801E-2</v>
      </c>
      <c r="BU1481">
        <v>-5.27120660990476E-3</v>
      </c>
      <c r="BV1481">
        <v>-2.2800525650382E-2</v>
      </c>
      <c r="BW1481">
        <v>0.25238266587257302</v>
      </c>
      <c r="BX1481">
        <v>0.242557778954505</v>
      </c>
      <c r="BY1481">
        <v>-0.185131445527076</v>
      </c>
      <c r="BZ1481">
        <v>-0.227009803056716</v>
      </c>
      <c r="CA1481">
        <v>-0.18349860608577701</v>
      </c>
      <c r="CB1481">
        <v>-0.121550895273685</v>
      </c>
      <c r="CC1481">
        <v>-0.101733200252056</v>
      </c>
      <c r="CD1481">
        <v>-7.3537819087505299E-2</v>
      </c>
      <c r="CE1481">
        <v>8.1389233469963004E-2</v>
      </c>
      <c r="CF1481">
        <v>6.1055328696966102E-2</v>
      </c>
      <c r="CG1481">
        <v>5.3915802389383302E-2</v>
      </c>
      <c r="CH1481">
        <v>3.7406764924526201E-2</v>
      </c>
      <c r="CI1481">
        <v>5.0833597779273897E-2</v>
      </c>
      <c r="CJ1481">
        <v>4.4545412063598598E-2</v>
      </c>
      <c r="CK1481">
        <v>3.8088001310825299E-2</v>
      </c>
      <c r="CL1481">
        <v>2.5864759460091501E-2</v>
      </c>
      <c r="CM1481">
        <v>5.98485209047794E-2</v>
      </c>
      <c r="CN1481">
        <v>6.2227625399827902E-2</v>
      </c>
      <c r="CO1481">
        <v>5.8177471160888602E-2</v>
      </c>
      <c r="CP1481">
        <v>5.1960013806819902E-2</v>
      </c>
      <c r="CQ1481">
        <v>3.0237469822168302E-2</v>
      </c>
      <c r="CR1481">
        <v>6.1093559488654102E-3</v>
      </c>
      <c r="CS1481">
        <v>3.1169688329100598E-2</v>
      </c>
      <c r="CT1481">
        <v>1.6507681459188399E-2</v>
      </c>
      <c r="CU1481">
        <v>0.29023677110671903</v>
      </c>
      <c r="CV1481">
        <v>0.28273674845695401</v>
      </c>
      <c r="CW1481">
        <v>-0.141154795885086</v>
      </c>
      <c r="CX1481">
        <v>-0.182951495051383</v>
      </c>
      <c r="CY1481">
        <v>-0.141727223992347</v>
      </c>
      <c r="CZ1481">
        <v>-8.0328173935413305E-2</v>
      </c>
      <c r="DA1481">
        <v>-6.2723040580749498E-2</v>
      </c>
      <c r="DB1481">
        <v>-3.73239740729331E-2</v>
      </c>
      <c r="DC1481">
        <v>1.7985044047236401E-2</v>
      </c>
      <c r="DD1481">
        <v>1.6460392624139699E-2</v>
      </c>
      <c r="DE1481">
        <v>1.51334283873438E-2</v>
      </c>
      <c r="DF1481">
        <v>1.38407610356807E-2</v>
      </c>
      <c r="DG1481">
        <v>1.23737649992108E-2</v>
      </c>
      <c r="DH1481">
        <v>1.18425795808434E-2</v>
      </c>
      <c r="DI1481">
        <v>1.23306680470705E-2</v>
      </c>
      <c r="DJ1481">
        <v>1.45245185121893E-2</v>
      </c>
      <c r="DK1481">
        <v>1.4733409509062699E-2</v>
      </c>
      <c r="DL1481">
        <v>1.55137004330754E-2</v>
      </c>
      <c r="DM1481">
        <v>1.6724040731787598E-2</v>
      </c>
      <c r="DN1481">
        <v>1.8042491748928999E-2</v>
      </c>
      <c r="DO1481">
        <v>1.9789172336459101E-2</v>
      </c>
      <c r="DP1481">
        <v>2.10882667452096E-2</v>
      </c>
      <c r="DQ1481">
        <v>2.21544913947582E-2</v>
      </c>
      <c r="DR1481">
        <v>2.38976925611495E-2</v>
      </c>
      <c r="DS1481">
        <v>2.3013669997453599E-2</v>
      </c>
      <c r="DT1481">
        <v>2.44270749390125E-2</v>
      </c>
      <c r="DU1481">
        <v>2.6735907420516E-2</v>
      </c>
      <c r="DV1481">
        <v>2.67855450510978E-2</v>
      </c>
      <c r="DW1481">
        <v>2.5395199656486501E-2</v>
      </c>
      <c r="DX1481">
        <v>2.5061635300516999E-2</v>
      </c>
      <c r="DY1481">
        <v>2.3716492578387201E-2</v>
      </c>
      <c r="DZ1481">
        <v>2.2016454488038999E-2</v>
      </c>
      <c r="EA1481">
        <v>80.181922912597599</v>
      </c>
      <c r="EB1481">
        <v>79.187515258789006</v>
      </c>
      <c r="EC1481">
        <v>77.861640930175696</v>
      </c>
      <c r="ED1481">
        <v>77.098907470703097</v>
      </c>
      <c r="EE1481">
        <v>76.039741516113196</v>
      </c>
      <c r="EF1481">
        <v>74.907272338867102</v>
      </c>
      <c r="EG1481">
        <v>76.767440795898395</v>
      </c>
      <c r="EH1481">
        <v>80.051223754882798</v>
      </c>
      <c r="EI1481">
        <v>84.066238403320298</v>
      </c>
      <c r="EJ1481">
        <v>87.687370300292898</v>
      </c>
      <c r="EK1481">
        <v>91.867530822753906</v>
      </c>
      <c r="EL1481">
        <v>95.218727111816406</v>
      </c>
      <c r="EM1481">
        <v>97.954666137695298</v>
      </c>
      <c r="EN1481">
        <v>100.173385620117</v>
      </c>
      <c r="EO1481">
        <v>102.43185424804599</v>
      </c>
      <c r="EP1481">
        <v>103.324989318847</v>
      </c>
      <c r="EQ1481">
        <v>103.81248474121</v>
      </c>
      <c r="ER1481">
        <v>104.05681610107401</v>
      </c>
      <c r="ES1481">
        <v>102.81983947753901</v>
      </c>
      <c r="ET1481">
        <v>99.617607116699205</v>
      </c>
      <c r="EU1481">
        <v>94.944656372070298</v>
      </c>
      <c r="EV1481">
        <v>90.858993530273395</v>
      </c>
      <c r="EW1481">
        <v>87.859291076660099</v>
      </c>
      <c r="EX1481">
        <v>84.307327270507798</v>
      </c>
      <c r="EY1481">
        <v>0.21745839715003901</v>
      </c>
      <c r="EZ1481">
        <v>1.6780279576778401E-2</v>
      </c>
      <c r="FA1481">
        <v>1.6780279576778401E-2</v>
      </c>
      <c r="FB1481">
        <v>0</v>
      </c>
      <c r="FC1481">
        <v>0</v>
      </c>
    </row>
    <row r="1482" spans="1:159" x14ac:dyDescent="0.25">
      <c r="A1482" t="s">
        <v>40</v>
      </c>
      <c r="B1482" t="s">
        <v>32</v>
      </c>
      <c r="C1482" t="s">
        <v>42</v>
      </c>
      <c r="D1482" s="3">
        <v>45476</v>
      </c>
      <c r="E1482" s="25">
        <v>17</v>
      </c>
      <c r="F1482">
        <v>18</v>
      </c>
      <c r="G1482">
        <v>17</v>
      </c>
      <c r="H1482">
        <v>18</v>
      </c>
      <c r="I1482">
        <v>4420</v>
      </c>
      <c r="J1482">
        <v>53694</v>
      </c>
      <c r="K1482">
        <v>1.4914976358413601</v>
      </c>
      <c r="L1482">
        <v>1.26507651805877</v>
      </c>
      <c r="M1482">
        <v>1.11188900470733</v>
      </c>
      <c r="N1482">
        <v>0.99475049972534102</v>
      </c>
      <c r="O1482">
        <v>0.92164981365203802</v>
      </c>
      <c r="P1482">
        <v>0.88360828161239602</v>
      </c>
      <c r="Q1482">
        <v>0.87273550033569303</v>
      </c>
      <c r="R1482">
        <v>0.85853922367095903</v>
      </c>
      <c r="S1482">
        <v>0.87974351644515902</v>
      </c>
      <c r="T1482">
        <v>0.93670213222503595</v>
      </c>
      <c r="U1482">
        <v>1.0565602779388401</v>
      </c>
      <c r="V1482">
        <v>1.2394535541534399</v>
      </c>
      <c r="W1482">
        <v>1.4573491811752299</v>
      </c>
      <c r="X1482">
        <v>1.6884140968322701</v>
      </c>
      <c r="Y1482">
        <v>1.95641088485717</v>
      </c>
      <c r="Z1482">
        <v>2.2257103919982901</v>
      </c>
      <c r="AA1482">
        <v>2.5377683639526301</v>
      </c>
      <c r="AB1482">
        <v>2.8761138916015598</v>
      </c>
      <c r="AC1482">
        <v>3.1232714653015101</v>
      </c>
      <c r="AD1482">
        <v>3.1048343181610099</v>
      </c>
      <c r="AE1482">
        <v>2.8819169998168901</v>
      </c>
      <c r="AF1482">
        <v>2.5699877738952601</v>
      </c>
      <c r="AG1482">
        <v>2.18641877174377</v>
      </c>
      <c r="AH1482">
        <v>1.8109607696533201</v>
      </c>
      <c r="AI1482">
        <v>-6.8463504314422594E-2</v>
      </c>
      <c r="AJ1482">
        <v>-4.6092901378870003E-2</v>
      </c>
      <c r="AK1482">
        <v>-3.7771608680486603E-2</v>
      </c>
      <c r="AL1482">
        <v>-3.6601979285478502E-2</v>
      </c>
      <c r="AM1482">
        <v>-1.5524599701166099E-2</v>
      </c>
      <c r="AN1482">
        <v>-1.23376054689288E-2</v>
      </c>
      <c r="AO1482">
        <v>-7.4644372798502402E-3</v>
      </c>
      <c r="AP1482">
        <v>3.4065991640090899E-3</v>
      </c>
      <c r="AQ1482">
        <v>-2.7294626925140602E-3</v>
      </c>
      <c r="AR1482">
        <v>-3.7387110292911502E-2</v>
      </c>
      <c r="AS1482">
        <v>-3.69160287082195E-2</v>
      </c>
      <c r="AT1482">
        <v>-2.04187482595443E-2</v>
      </c>
      <c r="AU1482">
        <v>-5.0542876124381998E-2</v>
      </c>
      <c r="AV1482">
        <v>-7.9412110149860299E-2</v>
      </c>
      <c r="AW1482">
        <v>-7.4730537831783198E-2</v>
      </c>
      <c r="AX1482">
        <v>-0.102129951119422</v>
      </c>
      <c r="AY1482">
        <v>0.16037036478519401</v>
      </c>
      <c r="AZ1482">
        <v>0.22995324432849801</v>
      </c>
      <c r="BA1482">
        <v>-0.18697550892829801</v>
      </c>
      <c r="BB1482">
        <v>-0.21782089769840199</v>
      </c>
      <c r="BC1482">
        <v>-0.137899130582809</v>
      </c>
      <c r="BD1482">
        <v>-0.103419966995716</v>
      </c>
      <c r="BE1482">
        <v>-4.9867589026689502E-2</v>
      </c>
      <c r="BF1482">
        <v>-3.49846854805946E-2</v>
      </c>
      <c r="BG1482">
        <v>-3.7232801318168599E-2</v>
      </c>
      <c r="BH1482">
        <v>-1.7862144857645E-2</v>
      </c>
      <c r="BI1482">
        <v>-1.1386902071535501E-2</v>
      </c>
      <c r="BJ1482">
        <v>-1.33787412196397E-2</v>
      </c>
      <c r="BK1482">
        <v>5.3837895393371504E-3</v>
      </c>
      <c r="BL1482">
        <v>6.2304399907588898E-3</v>
      </c>
      <c r="BM1482">
        <v>1.1211122386157501E-2</v>
      </c>
      <c r="BN1482">
        <v>2.3359674960374801E-2</v>
      </c>
      <c r="BO1482">
        <v>1.98585577309131E-2</v>
      </c>
      <c r="BP1482">
        <v>-1.20227225124835E-2</v>
      </c>
      <c r="BQ1482">
        <v>-1.01629318669438E-2</v>
      </c>
      <c r="BR1482">
        <v>7.2655426338315001E-3</v>
      </c>
      <c r="BS1482">
        <v>-2.0525308325886699E-2</v>
      </c>
      <c r="BT1482">
        <v>-4.74985726177692E-2</v>
      </c>
      <c r="BU1482">
        <v>-4.1425622999668101E-2</v>
      </c>
      <c r="BV1482">
        <v>-6.7788831889629295E-2</v>
      </c>
      <c r="BW1482">
        <v>0.19518569111824</v>
      </c>
      <c r="BX1482">
        <v>0.26665812730789101</v>
      </c>
      <c r="BY1482">
        <v>-0.14844144880771601</v>
      </c>
      <c r="BZ1482">
        <v>-0.18009363114833801</v>
      </c>
      <c r="CA1482">
        <v>-0.100880242884159</v>
      </c>
      <c r="CB1482">
        <v>-6.7481622099876404E-2</v>
      </c>
      <c r="CC1482">
        <v>-1.51126012206077E-2</v>
      </c>
      <c r="CD1482">
        <v>-3.24783404357731E-3</v>
      </c>
      <c r="CE1482">
        <v>-6.0021001845598203E-3</v>
      </c>
      <c r="CF1482">
        <v>1.0368611663579899E-2</v>
      </c>
      <c r="CG1482">
        <v>1.4997804537415499E-2</v>
      </c>
      <c r="CH1482">
        <v>9.8444968461990304E-3</v>
      </c>
      <c r="CI1482">
        <v>2.62921787798404E-2</v>
      </c>
      <c r="CJ1482">
        <v>2.4798486381769101E-2</v>
      </c>
      <c r="CK1482">
        <v>2.9886681586503899E-2</v>
      </c>
      <c r="CL1482">
        <v>4.3312750756740501E-2</v>
      </c>
      <c r="CM1482">
        <v>4.2446579784154802E-2</v>
      </c>
      <c r="CN1482">
        <v>1.33416634052991E-2</v>
      </c>
      <c r="CO1482">
        <v>1.65901631116867E-2</v>
      </c>
      <c r="CP1482">
        <v>3.4949835389852503E-2</v>
      </c>
      <c r="CQ1482">
        <v>9.4922585412859899E-3</v>
      </c>
      <c r="CR1482">
        <v>-1.55850322917103E-2</v>
      </c>
      <c r="CS1482">
        <v>-8.1207072362303699E-3</v>
      </c>
      <c r="CT1482">
        <v>-3.3447708934545503E-2</v>
      </c>
      <c r="CU1482">
        <v>0.23000101745128601</v>
      </c>
      <c r="CV1482">
        <v>0.30336302518844599</v>
      </c>
      <c r="CW1482">
        <v>-0.109907388687133</v>
      </c>
      <c r="CX1482">
        <v>-0.14236636459827401</v>
      </c>
      <c r="CY1482">
        <v>-6.38613551855087E-2</v>
      </c>
      <c r="CZ1482">
        <v>-3.1543277204036699E-2</v>
      </c>
      <c r="DA1482">
        <v>1.9642386585474E-2</v>
      </c>
      <c r="DB1482">
        <v>2.8489017859101198E-2</v>
      </c>
      <c r="DC1482">
        <v>1.89869180321693E-2</v>
      </c>
      <c r="DD1482">
        <v>1.7163081094622602E-2</v>
      </c>
      <c r="DE1482">
        <v>1.6040762886404901E-2</v>
      </c>
      <c r="DF1482">
        <v>1.4118726365268199E-2</v>
      </c>
      <c r="DG1482">
        <v>1.27113983035087E-2</v>
      </c>
      <c r="DH1482">
        <v>1.1288570240139901E-2</v>
      </c>
      <c r="DI1482">
        <v>1.1353934183716699E-2</v>
      </c>
      <c r="DJ1482">
        <v>1.21306087821722E-2</v>
      </c>
      <c r="DK1482">
        <v>1.37325413525104E-2</v>
      </c>
      <c r="DL1482">
        <v>1.5420451760291999E-2</v>
      </c>
      <c r="DM1482">
        <v>1.6264727339148501E-2</v>
      </c>
      <c r="DN1482">
        <v>1.68308541178703E-2</v>
      </c>
      <c r="DO1482">
        <v>1.82493850588798E-2</v>
      </c>
      <c r="DP1482">
        <v>1.9402055069804101E-2</v>
      </c>
      <c r="DQ1482">
        <v>2.0247951149940401E-2</v>
      </c>
      <c r="DR1482">
        <v>2.0877920091152101E-2</v>
      </c>
      <c r="DS1482">
        <v>2.1166212856769499E-2</v>
      </c>
      <c r="DT1482">
        <v>2.2314986214041699E-2</v>
      </c>
      <c r="DU1482">
        <v>2.3427044972777301E-2</v>
      </c>
      <c r="DV1482">
        <v>2.2936552762985198E-2</v>
      </c>
      <c r="DW1482">
        <v>2.25058868527412E-2</v>
      </c>
      <c r="DX1482">
        <v>2.1848961710929801E-2</v>
      </c>
      <c r="DY1482">
        <v>2.1129531785845701E-2</v>
      </c>
      <c r="DZ1482">
        <v>1.9294636324048001E-2</v>
      </c>
      <c r="EA1482">
        <v>80.341194152832003</v>
      </c>
      <c r="EB1482">
        <v>79.921791076660099</v>
      </c>
      <c r="EC1482">
        <v>79.200736999511705</v>
      </c>
      <c r="ED1482">
        <v>77.361053466796804</v>
      </c>
      <c r="EE1482">
        <v>76.567436218261705</v>
      </c>
      <c r="EF1482">
        <v>75.031120300292898</v>
      </c>
      <c r="EG1482">
        <v>76.687805175781193</v>
      </c>
      <c r="EH1482">
        <v>81.362625122070298</v>
      </c>
      <c r="EI1482">
        <v>84.922691345214801</v>
      </c>
      <c r="EJ1482">
        <v>89.043388366699205</v>
      </c>
      <c r="EK1482">
        <v>93.432197570800696</v>
      </c>
      <c r="EL1482">
        <v>96.478042602539006</v>
      </c>
      <c r="EM1482">
        <v>98.730072021484304</v>
      </c>
      <c r="EN1482">
        <v>100.673080444335</v>
      </c>
      <c r="EO1482">
        <v>102.054893493652</v>
      </c>
      <c r="EP1482">
        <v>103.32894897460901</v>
      </c>
      <c r="EQ1482">
        <v>103.58273315429599</v>
      </c>
      <c r="ER1482">
        <v>103.69715881347599</v>
      </c>
      <c r="ES1482">
        <v>102.457809448242</v>
      </c>
      <c r="ET1482">
        <v>98.667770385742102</v>
      </c>
      <c r="EU1482">
        <v>93.714126586914006</v>
      </c>
      <c r="EV1482">
        <v>89.536819458007798</v>
      </c>
      <c r="EW1482">
        <v>86.830650329589801</v>
      </c>
      <c r="EX1482">
        <v>83.006393432617102</v>
      </c>
      <c r="EY1482">
        <v>0.208614766597747</v>
      </c>
      <c r="EZ1482">
        <v>1.5378288924694001E-2</v>
      </c>
      <c r="FA1482">
        <v>1.5378288924694001E-2</v>
      </c>
      <c r="FB1482">
        <v>0</v>
      </c>
      <c r="FC1482">
        <v>0</v>
      </c>
    </row>
    <row r="1483" spans="1:159" x14ac:dyDescent="0.25">
      <c r="A1483" t="s">
        <v>40</v>
      </c>
      <c r="B1483" t="s">
        <v>32</v>
      </c>
      <c r="C1483" t="s">
        <v>42</v>
      </c>
      <c r="D1483" s="3">
        <v>45478</v>
      </c>
      <c r="E1483" s="25">
        <v>17</v>
      </c>
      <c r="F1483">
        <v>20</v>
      </c>
      <c r="G1483">
        <v>19</v>
      </c>
      <c r="H1483">
        <v>18</v>
      </c>
      <c r="I1483">
        <v>4967</v>
      </c>
      <c r="J1483">
        <v>57841</v>
      </c>
      <c r="K1483">
        <v>1.4103598594665501</v>
      </c>
      <c r="L1483">
        <v>1.18813169002532</v>
      </c>
      <c r="M1483">
        <v>1.01835632324218</v>
      </c>
      <c r="N1483">
        <v>0.90276962518692005</v>
      </c>
      <c r="O1483">
        <v>0.82422375679016102</v>
      </c>
      <c r="P1483">
        <v>0.783347308635711</v>
      </c>
      <c r="Q1483">
        <v>0.75376969575881902</v>
      </c>
      <c r="R1483">
        <v>0.73705178499221802</v>
      </c>
      <c r="S1483">
        <v>0.76705127954482999</v>
      </c>
      <c r="T1483">
        <v>0.85685706138610795</v>
      </c>
      <c r="U1483">
        <v>1.0071097612380899</v>
      </c>
      <c r="V1483">
        <v>1.19187188148498</v>
      </c>
      <c r="W1483">
        <v>1.4583580493927</v>
      </c>
      <c r="X1483">
        <v>1.77388763427734</v>
      </c>
      <c r="Y1483">
        <v>2.1035306453704798</v>
      </c>
      <c r="Z1483">
        <v>2.40869712829589</v>
      </c>
      <c r="AA1483">
        <v>2.71310091018676</v>
      </c>
      <c r="AB1483">
        <v>3.00016093254089</v>
      </c>
      <c r="AC1483">
        <v>3.2129948139190598</v>
      </c>
      <c r="AD1483">
        <v>3.1663734912872301</v>
      </c>
      <c r="AE1483">
        <v>2.89800524711608</v>
      </c>
      <c r="AF1483">
        <v>2.5790197849273602</v>
      </c>
      <c r="AG1483">
        <v>2.21644663810729</v>
      </c>
      <c r="AH1483">
        <v>1.8276658058166499</v>
      </c>
      <c r="AI1483">
        <v>-5.1532569341361497E-3</v>
      </c>
      <c r="AJ1483">
        <v>-1.18006847333163E-3</v>
      </c>
      <c r="AK1483">
        <v>-6.4002950675785498E-3</v>
      </c>
      <c r="AL1483">
        <v>-3.16955207381397E-4</v>
      </c>
      <c r="AM1483">
        <v>-2.60437722317874E-3</v>
      </c>
      <c r="AN1483">
        <v>-1.6171637922525399E-2</v>
      </c>
      <c r="AO1483">
        <v>-2.3612551391124701E-2</v>
      </c>
      <c r="AP1483">
        <v>-2.6652200147509499E-2</v>
      </c>
      <c r="AQ1483">
        <v>-1.92185435444116E-2</v>
      </c>
      <c r="AR1483">
        <v>-1.0727765969932E-2</v>
      </c>
      <c r="AS1483">
        <v>5.0912816077470701E-3</v>
      </c>
      <c r="AT1483">
        <v>-2.8489714488387101E-2</v>
      </c>
      <c r="AU1483">
        <v>-4.4562350958585698E-2</v>
      </c>
      <c r="AV1483">
        <v>-7.1137398481369005E-2</v>
      </c>
      <c r="AW1483">
        <v>-9.2424675822257898E-2</v>
      </c>
      <c r="AX1483">
        <v>-9.4631373882293701E-2</v>
      </c>
      <c r="AY1483">
        <v>-2.9730245471000599E-2</v>
      </c>
      <c r="AZ1483">
        <v>-3.3089891076087903E-2</v>
      </c>
      <c r="BA1483">
        <v>0.17122353613376601</v>
      </c>
      <c r="BB1483">
        <v>0.146655097603797</v>
      </c>
      <c r="BC1483">
        <v>-0.17800056934356601</v>
      </c>
      <c r="BD1483">
        <v>-0.173874646425247</v>
      </c>
      <c r="BE1483">
        <v>-6.9408766925334903E-2</v>
      </c>
      <c r="BF1483">
        <v>-4.8618741333484601E-2</v>
      </c>
      <c r="BG1483">
        <v>2.29003150016069E-2</v>
      </c>
      <c r="BH1483">
        <v>2.4068783968686999E-2</v>
      </c>
      <c r="BI1483">
        <v>1.59458126872777E-2</v>
      </c>
      <c r="BJ1483">
        <v>1.9506666809320401E-2</v>
      </c>
      <c r="BK1483">
        <v>1.4676956459879801E-2</v>
      </c>
      <c r="BL1483">
        <v>-3.2299260055879097E-5</v>
      </c>
      <c r="BM1483">
        <v>-8.0479867756366695E-3</v>
      </c>
      <c r="BN1483">
        <v>-9.9034402519464406E-3</v>
      </c>
      <c r="BO1483">
        <v>-3.3505668397992801E-4</v>
      </c>
      <c r="BP1483">
        <v>1.06166480109095E-2</v>
      </c>
      <c r="BQ1483">
        <v>2.8433261439204199E-2</v>
      </c>
      <c r="BR1483">
        <v>-2.2805221378803201E-3</v>
      </c>
      <c r="BS1483">
        <v>-1.53336031362414E-2</v>
      </c>
      <c r="BT1483">
        <v>-3.92184630036354E-2</v>
      </c>
      <c r="BU1483">
        <v>-5.8396182954311301E-2</v>
      </c>
      <c r="BV1483">
        <v>-5.91371692717075E-2</v>
      </c>
      <c r="BW1483">
        <v>6.5084309317171504E-3</v>
      </c>
      <c r="BX1483">
        <v>4.1241310536861402E-3</v>
      </c>
      <c r="BY1483">
        <v>0.20943839848041501</v>
      </c>
      <c r="BZ1483">
        <v>0.18351639807224199</v>
      </c>
      <c r="CA1483">
        <v>-0.141700878739356</v>
      </c>
      <c r="CB1483">
        <v>-0.138664320111274</v>
      </c>
      <c r="CC1483">
        <v>-3.6308795213699299E-2</v>
      </c>
      <c r="CD1483">
        <v>-1.7167041078209801E-2</v>
      </c>
      <c r="CE1483">
        <v>5.0953887403011301E-2</v>
      </c>
      <c r="CF1483">
        <v>4.9317635595798402E-2</v>
      </c>
      <c r="CG1483">
        <v>3.8291919976472799E-2</v>
      </c>
      <c r="CH1483">
        <v>3.9330288767814602E-2</v>
      </c>
      <c r="CI1483">
        <v>3.1958289444446501E-2</v>
      </c>
      <c r="CJ1483">
        <v>1.6107039526104899E-2</v>
      </c>
      <c r="CK1483">
        <v>7.5165769085287996E-3</v>
      </c>
      <c r="CL1483">
        <v>6.8453201092779602E-3</v>
      </c>
      <c r="CM1483">
        <v>1.8548429012298501E-2</v>
      </c>
      <c r="CN1483">
        <v>3.1961061060428599E-2</v>
      </c>
      <c r="CO1483">
        <v>5.1775239408016198E-2</v>
      </c>
      <c r="CP1483">
        <v>2.3928670212626402E-2</v>
      </c>
      <c r="CQ1483">
        <v>1.38951456174254E-2</v>
      </c>
      <c r="CR1483">
        <v>-7.2995270602405002E-3</v>
      </c>
      <c r="CS1483">
        <v>-2.4367691949009802E-2</v>
      </c>
      <c r="CT1483">
        <v>-2.36429665237665E-2</v>
      </c>
      <c r="CU1483">
        <v>4.2747106403112398E-2</v>
      </c>
      <c r="CV1483">
        <v>4.1338153183460201E-2</v>
      </c>
      <c r="CW1483">
        <v>0.24765326082706399</v>
      </c>
      <c r="CX1483">
        <v>0.22037769854068701</v>
      </c>
      <c r="CY1483">
        <v>-0.105401195585727</v>
      </c>
      <c r="CZ1483">
        <v>-0.103453993797302</v>
      </c>
      <c r="DA1483">
        <v>-3.2088216394185998E-3</v>
      </c>
      <c r="DB1483">
        <v>1.42846591770648E-2</v>
      </c>
      <c r="DC1483">
        <v>1.7055360600352201E-2</v>
      </c>
      <c r="DD1483">
        <v>1.5350212343037101E-2</v>
      </c>
      <c r="DE1483">
        <v>1.3585468754172301E-2</v>
      </c>
      <c r="DF1483">
        <v>1.2051906436681701E-2</v>
      </c>
      <c r="DG1483">
        <v>1.05063049122691E-2</v>
      </c>
      <c r="DH1483">
        <v>9.8120216280221904E-3</v>
      </c>
      <c r="DI1483">
        <v>9.4625828787684406E-3</v>
      </c>
      <c r="DJ1483">
        <v>1.0182523168623401E-2</v>
      </c>
      <c r="DK1483">
        <v>1.1480344459414401E-2</v>
      </c>
      <c r="DL1483">
        <v>1.2976482510566699E-2</v>
      </c>
      <c r="DM1483">
        <v>1.41909159719944E-2</v>
      </c>
      <c r="DN1483">
        <v>1.59340575337409E-2</v>
      </c>
      <c r="DO1483">
        <v>1.7769817262887899E-2</v>
      </c>
      <c r="DP1483">
        <v>1.9405335187911901E-2</v>
      </c>
      <c r="DQ1483">
        <v>2.0687853917479501E-2</v>
      </c>
      <c r="DR1483">
        <v>2.1578943356871601E-2</v>
      </c>
      <c r="DS1483">
        <v>2.2031551226973499E-2</v>
      </c>
      <c r="DT1483">
        <v>2.2624518722295699E-2</v>
      </c>
      <c r="DU1483">
        <v>2.32329908758401E-2</v>
      </c>
      <c r="DV1483">
        <v>2.24100779742002E-2</v>
      </c>
      <c r="DW1483">
        <v>2.20686420798301E-2</v>
      </c>
      <c r="DX1483">
        <v>2.1406356245279302E-2</v>
      </c>
      <c r="DY1483">
        <v>2.0123355090618099E-2</v>
      </c>
      <c r="DZ1483">
        <v>1.9121276214718801E-2</v>
      </c>
      <c r="EA1483">
        <v>79.82373046875</v>
      </c>
      <c r="EB1483">
        <v>76.876121520995994</v>
      </c>
      <c r="EC1483">
        <v>75.108757019042898</v>
      </c>
      <c r="ED1483">
        <v>73.840843200683494</v>
      </c>
      <c r="EE1483">
        <v>72.52294921875</v>
      </c>
      <c r="EF1483">
        <v>71.089897155761705</v>
      </c>
      <c r="EG1483">
        <v>72.750022888183494</v>
      </c>
      <c r="EH1483">
        <v>77.146995544433494</v>
      </c>
      <c r="EI1483">
        <v>81.921226501464801</v>
      </c>
      <c r="EJ1483">
        <v>86.196815490722599</v>
      </c>
      <c r="EK1483">
        <v>91.038017272949205</v>
      </c>
      <c r="EL1483">
        <v>95.476768493652301</v>
      </c>
      <c r="EM1483">
        <v>99.860427856445298</v>
      </c>
      <c r="EN1483">
        <v>102.99739074707</v>
      </c>
      <c r="EO1483">
        <v>105.18504333496</v>
      </c>
      <c r="EP1483">
        <v>107.172058105468</v>
      </c>
      <c r="EQ1483">
        <v>108.002571105957</v>
      </c>
      <c r="ER1483">
        <v>107.31955718994099</v>
      </c>
      <c r="ES1483">
        <v>104.331809997558</v>
      </c>
      <c r="ET1483">
        <v>99.537063598632798</v>
      </c>
      <c r="EU1483">
        <v>93.704963684082003</v>
      </c>
      <c r="EV1483">
        <v>89.606033325195298</v>
      </c>
      <c r="EW1483">
        <v>86.291007995605398</v>
      </c>
      <c r="EX1483">
        <v>83.968025207519503</v>
      </c>
      <c r="EY1483">
        <v>0.20397727191448201</v>
      </c>
      <c r="EZ1483">
        <v>1.5714729204773899E-2</v>
      </c>
      <c r="FA1483">
        <v>1.5714729204773899E-2</v>
      </c>
      <c r="FB1483">
        <v>0</v>
      </c>
      <c r="FC1483">
        <v>0</v>
      </c>
    </row>
    <row r="1484" spans="1:159" x14ac:dyDescent="0.25">
      <c r="A1484" t="s">
        <v>40</v>
      </c>
      <c r="B1484" t="s">
        <v>32</v>
      </c>
      <c r="C1484" t="s">
        <v>42</v>
      </c>
      <c r="D1484" s="3">
        <v>45479</v>
      </c>
      <c r="E1484" s="25">
        <v>17</v>
      </c>
      <c r="F1484">
        <v>20</v>
      </c>
      <c r="G1484">
        <v>19</v>
      </c>
      <c r="H1484">
        <v>18</v>
      </c>
      <c r="I1484">
        <v>4411</v>
      </c>
      <c r="J1484">
        <v>53550</v>
      </c>
      <c r="K1484">
        <v>1.5730167627334499</v>
      </c>
      <c r="L1484">
        <v>1.33310317993164</v>
      </c>
      <c r="M1484">
        <v>1.1472914218902499</v>
      </c>
      <c r="N1484">
        <v>1.02430248260498</v>
      </c>
      <c r="O1484">
        <v>0.91827493906021096</v>
      </c>
      <c r="P1484">
        <v>0.86578512191772405</v>
      </c>
      <c r="Q1484">
        <v>0.83461564779281605</v>
      </c>
      <c r="R1484">
        <v>0.83300852775573697</v>
      </c>
      <c r="S1484">
        <v>0.88497024774551303</v>
      </c>
      <c r="T1484">
        <v>0.99644392728805498</v>
      </c>
      <c r="U1484">
        <v>1.1695196628570499</v>
      </c>
      <c r="V1484">
        <v>1.40649378299713</v>
      </c>
      <c r="W1484">
        <v>1.70572662353515</v>
      </c>
      <c r="X1484">
        <v>2.0166647434234601</v>
      </c>
      <c r="Y1484">
        <v>2.33003306388854</v>
      </c>
      <c r="Z1484">
        <v>2.62318634986877</v>
      </c>
      <c r="AA1484">
        <v>2.8918612003326398</v>
      </c>
      <c r="AB1484">
        <v>3.1880893707275302</v>
      </c>
      <c r="AC1484">
        <v>3.3936996459960902</v>
      </c>
      <c r="AD1484">
        <v>3.3537085056304901</v>
      </c>
      <c r="AE1484">
        <v>3.1453359127044598</v>
      </c>
      <c r="AF1484">
        <v>2.8038380146026598</v>
      </c>
      <c r="AG1484">
        <v>2.4055407047271702</v>
      </c>
      <c r="AH1484">
        <v>2.0139081478118799</v>
      </c>
      <c r="AI1484">
        <v>-7.3571592569351099E-2</v>
      </c>
      <c r="AJ1484">
        <v>-3.5044416785240097E-2</v>
      </c>
      <c r="AK1484">
        <v>-4.3900158256292302E-2</v>
      </c>
      <c r="AL1484">
        <v>-2.3090327158570199E-2</v>
      </c>
      <c r="AM1484">
        <v>-3.5110939294099801E-2</v>
      </c>
      <c r="AN1484">
        <v>-2.5046542286872801E-2</v>
      </c>
      <c r="AO1484">
        <v>-4.3710791505873203E-3</v>
      </c>
      <c r="AP1484">
        <v>-1.33762825280427E-2</v>
      </c>
      <c r="AQ1484">
        <v>-2.5875218212604498E-2</v>
      </c>
      <c r="AR1484">
        <v>-3.3945173025131198E-2</v>
      </c>
      <c r="AS1484">
        <v>-3.0185168609023001E-2</v>
      </c>
      <c r="AT1484">
        <v>-2.5780865922570201E-2</v>
      </c>
      <c r="AU1484">
        <v>-5.2101526409387498E-2</v>
      </c>
      <c r="AV1484">
        <v>-7.2886034846305806E-2</v>
      </c>
      <c r="AW1484">
        <v>-6.8098783493041895E-2</v>
      </c>
      <c r="AX1484">
        <v>-6.44123330712318E-2</v>
      </c>
      <c r="AY1484">
        <v>0.192876666784286</v>
      </c>
      <c r="AZ1484">
        <v>0.215605407953262</v>
      </c>
      <c r="BA1484">
        <v>-8.7974645197391496E-2</v>
      </c>
      <c r="BB1484">
        <v>-0.17348778247833199</v>
      </c>
      <c r="BC1484">
        <v>-0.15107020735740601</v>
      </c>
      <c r="BD1484">
        <v>-0.12310241907835</v>
      </c>
      <c r="BE1484">
        <v>-8.0319009721279103E-2</v>
      </c>
      <c r="BF1484">
        <v>-6.1810076236724798E-2</v>
      </c>
      <c r="BG1484">
        <v>-4.0715556591749101E-2</v>
      </c>
      <c r="BH1484">
        <v>-4.8152985982596796E-3</v>
      </c>
      <c r="BI1484">
        <v>-1.6708545386791201E-2</v>
      </c>
      <c r="BJ1484">
        <v>1.1013440089300199E-3</v>
      </c>
      <c r="BK1484">
        <v>-1.34802861139178E-2</v>
      </c>
      <c r="BL1484">
        <v>-6.5210098400711996E-3</v>
      </c>
      <c r="BM1484">
        <v>1.36661315336823E-2</v>
      </c>
      <c r="BN1484">
        <v>7.5907292775809704E-3</v>
      </c>
      <c r="BO1484">
        <v>-2.5782233569770999E-3</v>
      </c>
      <c r="BP1484">
        <v>-7.4647306464612397E-3</v>
      </c>
      <c r="BQ1484">
        <v>-8.5823511471971804E-4</v>
      </c>
      <c r="BR1484">
        <v>6.28954544663429E-3</v>
      </c>
      <c r="BS1484">
        <v>-1.7413891851902001E-2</v>
      </c>
      <c r="BT1484">
        <v>-3.6052033305168103E-2</v>
      </c>
      <c r="BU1484">
        <v>-3.0148727819323502E-2</v>
      </c>
      <c r="BV1484">
        <v>-2.5406925007700899E-2</v>
      </c>
      <c r="BW1484">
        <v>0.23171077668666801</v>
      </c>
      <c r="BX1484">
        <v>0.25636065006256098</v>
      </c>
      <c r="BY1484">
        <v>-4.5700702816247898E-2</v>
      </c>
      <c r="BZ1484">
        <v>-0.13242070376873</v>
      </c>
      <c r="CA1484">
        <v>-0.111699447035789</v>
      </c>
      <c r="CB1484">
        <v>-8.5085265338420799E-2</v>
      </c>
      <c r="CC1484">
        <v>-4.3932761996984399E-2</v>
      </c>
      <c r="CD1484">
        <v>-2.7240945026278399E-2</v>
      </c>
      <c r="CE1484">
        <v>-7.8595243394374795E-3</v>
      </c>
      <c r="CF1484">
        <v>2.54138186573982E-2</v>
      </c>
      <c r="CG1484">
        <v>1.0483069345354999E-2</v>
      </c>
      <c r="CH1484">
        <v>2.5293014943599701E-2</v>
      </c>
      <c r="CI1484">
        <v>8.1503661349415692E-3</v>
      </c>
      <c r="CJ1484">
        <v>1.20045226067304E-2</v>
      </c>
      <c r="CK1484">
        <v>3.1703341752290698E-2</v>
      </c>
      <c r="CL1484">
        <v>2.85577420145273E-2</v>
      </c>
      <c r="CM1484">
        <v>2.0718771964311499E-2</v>
      </c>
      <c r="CN1484">
        <v>1.90157126635313E-2</v>
      </c>
      <c r="CO1484">
        <v>2.84686982631683E-2</v>
      </c>
      <c r="CP1484">
        <v>3.8359958678483901E-2</v>
      </c>
      <c r="CQ1484">
        <v>1.7273740842938399E-2</v>
      </c>
      <c r="CR1484">
        <v>7.8196951653808301E-4</v>
      </c>
      <c r="CS1484">
        <v>7.8013269230723303E-3</v>
      </c>
      <c r="CT1484">
        <v>1.3598482124507399E-2</v>
      </c>
      <c r="CU1484">
        <v>0.27054488658905002</v>
      </c>
      <c r="CV1484">
        <v>0.29711589217185902</v>
      </c>
      <c r="CW1484">
        <v>-3.4267588052898602E-3</v>
      </c>
      <c r="CX1484">
        <v>-9.1353625059127794E-2</v>
      </c>
      <c r="CY1484">
        <v>-7.2328686714172294E-2</v>
      </c>
      <c r="CZ1484">
        <v>-4.7068111598491599E-2</v>
      </c>
      <c r="DA1484">
        <v>-7.5465152040123896E-3</v>
      </c>
      <c r="DB1484">
        <v>7.3281871154904296E-3</v>
      </c>
      <c r="DC1484">
        <v>1.9975049421191202E-2</v>
      </c>
      <c r="DD1484">
        <v>1.8377998843789101E-2</v>
      </c>
      <c r="DE1484">
        <v>1.65313277393579E-2</v>
      </c>
      <c r="DF1484">
        <v>1.4707491733133699E-2</v>
      </c>
      <c r="DG1484">
        <v>1.3150502927601299E-2</v>
      </c>
      <c r="DH1484">
        <v>1.12627241760492E-2</v>
      </c>
      <c r="DI1484">
        <v>1.09658455476164E-2</v>
      </c>
      <c r="DJ1484">
        <v>1.27470381557941E-2</v>
      </c>
      <c r="DK1484">
        <v>1.4163567684590799E-2</v>
      </c>
      <c r="DL1484">
        <v>1.6098966822028101E-2</v>
      </c>
      <c r="DM1484">
        <v>1.78295094519853E-2</v>
      </c>
      <c r="DN1484">
        <v>1.9497426226735101E-2</v>
      </c>
      <c r="DO1484">
        <v>2.1088583394885001E-2</v>
      </c>
      <c r="DP1484">
        <v>2.2393483668565702E-2</v>
      </c>
      <c r="DQ1484">
        <v>2.30719950050115E-2</v>
      </c>
      <c r="DR1484">
        <v>2.37136036157608E-2</v>
      </c>
      <c r="DS1484">
        <v>2.36094631254673E-2</v>
      </c>
      <c r="DT1484">
        <v>2.4777431041002201E-2</v>
      </c>
      <c r="DU1484">
        <v>2.5700733065605101E-2</v>
      </c>
      <c r="DV1484">
        <v>2.4967011064291E-2</v>
      </c>
      <c r="DW1484">
        <v>2.3935722187161401E-2</v>
      </c>
      <c r="DX1484">
        <v>2.31127887964248E-2</v>
      </c>
      <c r="DY1484">
        <v>2.2121267393231302E-2</v>
      </c>
      <c r="DZ1484">
        <v>2.1016540005803101E-2</v>
      </c>
      <c r="EA1484">
        <v>81.791679382324205</v>
      </c>
      <c r="EB1484">
        <v>80.129920959472599</v>
      </c>
      <c r="EC1484">
        <v>77.636375427245994</v>
      </c>
      <c r="ED1484">
        <v>75.805992126464801</v>
      </c>
      <c r="EE1484">
        <v>74.381675720214801</v>
      </c>
      <c r="EF1484">
        <v>73.029846191406193</v>
      </c>
      <c r="EG1484">
        <v>74.077064514160099</v>
      </c>
      <c r="EH1484">
        <v>78.218528747558494</v>
      </c>
      <c r="EI1484">
        <v>83.819862365722599</v>
      </c>
      <c r="EJ1484">
        <v>88.484001159667898</v>
      </c>
      <c r="EK1484">
        <v>93.261299133300696</v>
      </c>
      <c r="EL1484">
        <v>98.092094421386705</v>
      </c>
      <c r="EM1484">
        <v>101.412788391113</v>
      </c>
      <c r="EN1484">
        <v>105.011680603027</v>
      </c>
      <c r="EO1484">
        <v>106.328483581542</v>
      </c>
      <c r="EP1484">
        <v>107.13352203369099</v>
      </c>
      <c r="EQ1484">
        <v>107.56591796875</v>
      </c>
      <c r="ER1484">
        <v>107.492958068847</v>
      </c>
      <c r="ES1484">
        <v>104.66769409179599</v>
      </c>
      <c r="ET1484">
        <v>99.262077331542898</v>
      </c>
      <c r="EU1484">
        <v>94.441757202148395</v>
      </c>
      <c r="EV1484">
        <v>91.710563659667898</v>
      </c>
      <c r="EW1484">
        <v>87.921775817870994</v>
      </c>
      <c r="EX1484">
        <v>84.965370178222599</v>
      </c>
      <c r="EY1484">
        <v>0.23682737350463801</v>
      </c>
      <c r="EZ1484">
        <v>1.7005432397127099E-2</v>
      </c>
      <c r="FA1484">
        <v>1.7005432397127099E-2</v>
      </c>
      <c r="FB1484">
        <v>0</v>
      </c>
      <c r="FC1484">
        <v>0</v>
      </c>
    </row>
    <row r="1485" spans="1:159" x14ac:dyDescent="0.25">
      <c r="A1485" t="s">
        <v>40</v>
      </c>
      <c r="B1485" t="s">
        <v>32</v>
      </c>
      <c r="C1485" t="s">
        <v>42</v>
      </c>
      <c r="D1485" s="3">
        <v>45484</v>
      </c>
      <c r="E1485" s="25">
        <v>17</v>
      </c>
      <c r="F1485">
        <v>20</v>
      </c>
      <c r="G1485">
        <v>19</v>
      </c>
      <c r="H1485">
        <v>18</v>
      </c>
      <c r="I1485">
        <v>4407</v>
      </c>
      <c r="J1485">
        <v>53478</v>
      </c>
      <c r="K1485">
        <v>1.4427244663238501</v>
      </c>
      <c r="L1485">
        <v>1.2210720777511499</v>
      </c>
      <c r="M1485">
        <v>1.0609810352325399</v>
      </c>
      <c r="N1485">
        <v>0.94663643836974998</v>
      </c>
      <c r="O1485">
        <v>0.868202865123748</v>
      </c>
      <c r="P1485">
        <v>0.83752691745758001</v>
      </c>
      <c r="Q1485">
        <v>0.81508666276931696</v>
      </c>
      <c r="R1485">
        <v>0.78351265192031805</v>
      </c>
      <c r="S1485">
        <v>0.79947888851165705</v>
      </c>
      <c r="T1485">
        <v>0.87201160192489602</v>
      </c>
      <c r="U1485">
        <v>1.0140963792800901</v>
      </c>
      <c r="V1485">
        <v>1.2237398624420099</v>
      </c>
      <c r="W1485">
        <v>1.5164783000946001</v>
      </c>
      <c r="X1485">
        <v>1.8443672657012899</v>
      </c>
      <c r="Y1485">
        <v>2.1436619758605899</v>
      </c>
      <c r="Z1485">
        <v>2.4562103748321502</v>
      </c>
      <c r="AA1485">
        <v>2.7645852565765301</v>
      </c>
      <c r="AB1485">
        <v>3.08636379241943</v>
      </c>
      <c r="AC1485">
        <v>3.3186888694763099</v>
      </c>
      <c r="AD1485">
        <v>3.2907967567443799</v>
      </c>
      <c r="AE1485">
        <v>3.0547316074371298</v>
      </c>
      <c r="AF1485">
        <v>2.7135088443756099</v>
      </c>
      <c r="AG1485">
        <v>2.3041312694549498</v>
      </c>
      <c r="AH1485">
        <v>1.8907388448715201</v>
      </c>
      <c r="AI1485">
        <v>-8.0065114889293898E-4</v>
      </c>
      <c r="AJ1485">
        <v>4.2884829454123896E-3</v>
      </c>
      <c r="AK1485">
        <v>3.29677574336528E-3</v>
      </c>
      <c r="AL1485">
        <v>-4.03712969273328E-3</v>
      </c>
      <c r="AM1485">
        <v>-1.90137773752212E-2</v>
      </c>
      <c r="AN1485">
        <v>-1.4116951264440999E-2</v>
      </c>
      <c r="AO1485">
        <v>-1.1165912263095301E-2</v>
      </c>
      <c r="AP1485">
        <v>-2.9695387929677901E-2</v>
      </c>
      <c r="AQ1485">
        <v>-3.2017707824706997E-2</v>
      </c>
      <c r="AR1485">
        <v>-2.13900115340948E-2</v>
      </c>
      <c r="AS1485">
        <v>-1.7290527001023199E-2</v>
      </c>
      <c r="AT1485">
        <v>-1.6892854124307601E-2</v>
      </c>
      <c r="AU1485">
        <v>-2.54844930022954E-2</v>
      </c>
      <c r="AV1485">
        <v>-2.4498369544744401E-2</v>
      </c>
      <c r="AW1485">
        <v>-1.7662061378359701E-2</v>
      </c>
      <c r="AX1485">
        <v>-8.3766125142574296E-2</v>
      </c>
      <c r="AY1485">
        <v>-5.0180625170469201E-2</v>
      </c>
      <c r="AZ1485">
        <v>-7.17531293630599E-2</v>
      </c>
      <c r="BA1485">
        <v>0.16756623983383101</v>
      </c>
      <c r="BB1485">
        <v>0.15717543661594299</v>
      </c>
      <c r="BC1485">
        <v>-0.16708812117576499</v>
      </c>
      <c r="BD1485">
        <v>-0.15084680914878801</v>
      </c>
      <c r="BE1485">
        <v>-9.3761749565601293E-2</v>
      </c>
      <c r="BF1485">
        <v>-7.5362525880336706E-2</v>
      </c>
      <c r="BG1485">
        <v>2.6010258123278601E-2</v>
      </c>
      <c r="BH1485">
        <v>2.9474308714270502E-2</v>
      </c>
      <c r="BI1485">
        <v>2.60436944663524E-2</v>
      </c>
      <c r="BJ1485">
        <v>1.73338167369365E-2</v>
      </c>
      <c r="BK1485">
        <v>1.4819411444477699E-4</v>
      </c>
      <c r="BL1485">
        <v>2.3343788925558298E-3</v>
      </c>
      <c r="BM1485">
        <v>6.00130995735526E-3</v>
      </c>
      <c r="BN1485">
        <v>-1.09228128567337E-2</v>
      </c>
      <c r="BO1485">
        <v>-1.1152715422212999E-2</v>
      </c>
      <c r="BP1485">
        <v>1.2567393714562E-3</v>
      </c>
      <c r="BQ1485">
        <v>6.6118803806602903E-3</v>
      </c>
      <c r="BR1485">
        <v>9.5655154436826706E-3</v>
      </c>
      <c r="BS1485">
        <v>3.7735442165285301E-3</v>
      </c>
      <c r="BT1485">
        <v>7.6829539611935598E-3</v>
      </c>
      <c r="BU1485">
        <v>1.5552825294435E-2</v>
      </c>
      <c r="BV1485">
        <v>-4.9301899969577699E-2</v>
      </c>
      <c r="BW1485">
        <v>-1.5470289625227399E-2</v>
      </c>
      <c r="BX1485">
        <v>-3.55514585971832E-2</v>
      </c>
      <c r="BY1485">
        <v>0.204561471939086</v>
      </c>
      <c r="BZ1485">
        <v>0.192368865013122</v>
      </c>
      <c r="CA1485">
        <v>-0.13134790956973999</v>
      </c>
      <c r="CB1485">
        <v>-0.115406461060047</v>
      </c>
      <c r="CC1485">
        <v>-5.9074025601148598E-2</v>
      </c>
      <c r="CD1485">
        <v>-4.3165631592273698E-2</v>
      </c>
      <c r="CE1485">
        <v>5.2821166813373503E-2</v>
      </c>
      <c r="CF1485">
        <v>5.4660134017467402E-2</v>
      </c>
      <c r="CG1485">
        <v>4.8790615051984697E-2</v>
      </c>
      <c r="CH1485">
        <v>3.8704764097929001E-2</v>
      </c>
      <c r="CI1485">
        <v>1.9310165196657101E-2</v>
      </c>
      <c r="CJ1485">
        <v>1.87857095152139E-2</v>
      </c>
      <c r="CK1485">
        <v>2.3168532177805901E-2</v>
      </c>
      <c r="CL1485">
        <v>7.8497612848877907E-3</v>
      </c>
      <c r="CM1485">
        <v>9.7122788429260202E-3</v>
      </c>
      <c r="CN1485">
        <v>2.3903489112854E-2</v>
      </c>
      <c r="CO1485">
        <v>3.0514288693666399E-2</v>
      </c>
      <c r="CP1485">
        <v>3.6023885011672897E-2</v>
      </c>
      <c r="CQ1485">
        <v>3.3031582832336398E-2</v>
      </c>
      <c r="CR1485">
        <v>3.9864279329776701E-2</v>
      </c>
      <c r="CS1485">
        <v>4.8767711967229802E-2</v>
      </c>
      <c r="CT1485">
        <v>-1.48376775905489E-2</v>
      </c>
      <c r="CU1485">
        <v>1.9240045920014302E-2</v>
      </c>
      <c r="CV1485">
        <v>6.5021094633266297E-4</v>
      </c>
      <c r="CW1485">
        <v>0.24155670404434201</v>
      </c>
      <c r="CX1485">
        <v>0.22756229341030099</v>
      </c>
      <c r="CY1485">
        <v>-9.5607697963714502E-2</v>
      </c>
      <c r="CZ1485">
        <v>-7.9966112971305806E-2</v>
      </c>
      <c r="DA1485">
        <v>-2.4386303499341001E-2</v>
      </c>
      <c r="DB1485">
        <v>-1.09687400981783E-2</v>
      </c>
      <c r="DC1485">
        <v>1.6299875453114499E-2</v>
      </c>
      <c r="DD1485">
        <v>1.53118949383497E-2</v>
      </c>
      <c r="DE1485">
        <v>1.38291446492075E-2</v>
      </c>
      <c r="DF1485">
        <v>1.2992613017558999E-2</v>
      </c>
      <c r="DG1485">
        <v>1.1649651452898899E-2</v>
      </c>
      <c r="DH1485">
        <v>1.0001698508858599E-2</v>
      </c>
      <c r="DI1485">
        <v>1.0436929762363399E-2</v>
      </c>
      <c r="DJ1485">
        <v>1.1412914842367099E-2</v>
      </c>
      <c r="DK1485">
        <v>1.2685015797614999E-2</v>
      </c>
      <c r="DL1485">
        <v>1.3768246397376E-2</v>
      </c>
      <c r="DM1485">
        <v>1.45316319540143E-2</v>
      </c>
      <c r="DN1485">
        <v>1.6085546463727899E-2</v>
      </c>
      <c r="DO1485">
        <v>1.7787624150514599E-2</v>
      </c>
      <c r="DP1485">
        <v>1.9564855843782401E-2</v>
      </c>
      <c r="DQ1485">
        <v>2.0193217322230301E-2</v>
      </c>
      <c r="DR1485">
        <v>2.09527593106031E-2</v>
      </c>
      <c r="DS1485">
        <v>2.1102385595440799E-2</v>
      </c>
      <c r="DT1485">
        <v>2.20090523362159E-2</v>
      </c>
      <c r="DU1485">
        <v>2.2491505369544001E-2</v>
      </c>
      <c r="DV1485">
        <v>2.1396087482571598E-2</v>
      </c>
      <c r="DW1485">
        <v>2.1728504449129101E-2</v>
      </c>
      <c r="DX1485">
        <v>2.1546201780438399E-2</v>
      </c>
      <c r="DY1485">
        <v>2.1088637411594301E-2</v>
      </c>
      <c r="DZ1485">
        <v>1.9574319943785601E-2</v>
      </c>
      <c r="EA1485">
        <v>81.027473449707003</v>
      </c>
      <c r="EB1485">
        <v>77.898048400878906</v>
      </c>
      <c r="EC1485">
        <v>75.870857238769503</v>
      </c>
      <c r="ED1485">
        <v>75.967658996582003</v>
      </c>
      <c r="EE1485">
        <v>74.304908752441406</v>
      </c>
      <c r="EF1485">
        <v>73.065826416015597</v>
      </c>
      <c r="EG1485">
        <v>74.047668457031193</v>
      </c>
      <c r="EH1485">
        <v>79.075004577636705</v>
      </c>
      <c r="EI1485">
        <v>83.869567871093693</v>
      </c>
      <c r="EJ1485">
        <v>89.093955993652301</v>
      </c>
      <c r="EK1485">
        <v>92.949897766113196</v>
      </c>
      <c r="EL1485">
        <v>96.855865478515597</v>
      </c>
      <c r="EM1485">
        <v>100.732048034667</v>
      </c>
      <c r="EN1485">
        <v>102.65724182128901</v>
      </c>
      <c r="EO1485">
        <v>104.658248901367</v>
      </c>
      <c r="EP1485">
        <v>106.36032867431599</v>
      </c>
      <c r="EQ1485">
        <v>106.06713104248</v>
      </c>
      <c r="ER1485">
        <v>105.770416259765</v>
      </c>
      <c r="ES1485">
        <v>103.945343017578</v>
      </c>
      <c r="ET1485">
        <v>100.602813720703</v>
      </c>
      <c r="EU1485">
        <v>94.630836486816406</v>
      </c>
      <c r="EV1485">
        <v>90.259048461914006</v>
      </c>
      <c r="EW1485">
        <v>86.720870971679602</v>
      </c>
      <c r="EX1485">
        <v>84.153251647949205</v>
      </c>
      <c r="EY1485">
        <v>0.18659053742885501</v>
      </c>
      <c r="EZ1485">
        <v>1.53228752315044E-2</v>
      </c>
      <c r="FA1485">
        <v>1.53228752315044E-2</v>
      </c>
      <c r="FB1485">
        <v>0</v>
      </c>
      <c r="FC1485">
        <v>0</v>
      </c>
    </row>
    <row r="1486" spans="1:159" x14ac:dyDescent="0.25">
      <c r="A1486" t="s">
        <v>40</v>
      </c>
      <c r="B1486" t="s">
        <v>32</v>
      </c>
      <c r="C1486" t="s">
        <v>42</v>
      </c>
      <c r="D1486" s="3">
        <v>45485</v>
      </c>
      <c r="FB1486">
        <v>0</v>
      </c>
      <c r="FC1486">
        <v>1</v>
      </c>
    </row>
    <row r="1487" spans="1:159" x14ac:dyDescent="0.25">
      <c r="A1487" t="s">
        <v>40</v>
      </c>
      <c r="B1487" t="s">
        <v>32</v>
      </c>
      <c r="C1487" t="s">
        <v>42</v>
      </c>
      <c r="D1487" s="3">
        <v>45496</v>
      </c>
      <c r="E1487" s="25">
        <v>16</v>
      </c>
      <c r="F1487">
        <v>19</v>
      </c>
      <c r="G1487">
        <v>18</v>
      </c>
      <c r="H1487">
        <v>17</v>
      </c>
      <c r="I1487">
        <v>4389</v>
      </c>
      <c r="J1487">
        <v>53298</v>
      </c>
      <c r="K1487">
        <v>1.4377155303955</v>
      </c>
      <c r="L1487">
        <v>1.2277588844299301</v>
      </c>
      <c r="M1487">
        <v>1.08228111267089</v>
      </c>
      <c r="N1487">
        <v>0.97913527488708396</v>
      </c>
      <c r="O1487">
        <v>0.91028404235839799</v>
      </c>
      <c r="P1487">
        <v>0.88220822811126698</v>
      </c>
      <c r="Q1487">
        <v>0.87087076902389504</v>
      </c>
      <c r="R1487">
        <v>0.84505695104598899</v>
      </c>
      <c r="S1487">
        <v>0.87244319915771396</v>
      </c>
      <c r="T1487">
        <v>0.94502890110015803</v>
      </c>
      <c r="U1487">
        <v>1.0977262258529601</v>
      </c>
      <c r="V1487">
        <v>1.2750720977783201</v>
      </c>
      <c r="W1487">
        <v>1.5301879644393901</v>
      </c>
      <c r="X1487">
        <v>1.8089960813522299</v>
      </c>
      <c r="Y1487">
        <v>2.1054327487945499</v>
      </c>
      <c r="Z1487">
        <v>2.3954157829284601</v>
      </c>
      <c r="AA1487">
        <v>2.68869805335998</v>
      </c>
      <c r="AB1487">
        <v>3.0166668891906698</v>
      </c>
      <c r="AC1487">
        <v>3.2271313667297301</v>
      </c>
      <c r="AD1487">
        <v>3.1744394302368102</v>
      </c>
      <c r="AE1487">
        <v>2.9211931228637602</v>
      </c>
      <c r="AF1487">
        <v>2.6267058849334699</v>
      </c>
      <c r="AG1487">
        <v>2.22844314575195</v>
      </c>
      <c r="AH1487">
        <v>1.83803415298461</v>
      </c>
      <c r="AI1487">
        <v>-9.2010712251067092E-3</v>
      </c>
      <c r="AJ1487">
        <v>-9.2449868097901292E-3</v>
      </c>
      <c r="AK1487">
        <v>-3.3751016017049499E-3</v>
      </c>
      <c r="AL1487">
        <v>-1.8058270215988101E-3</v>
      </c>
      <c r="AM1487">
        <v>7.8241340816020896E-3</v>
      </c>
      <c r="AN1487">
        <v>1.30110629470436E-5</v>
      </c>
      <c r="AO1487">
        <v>-1.65328085422515E-2</v>
      </c>
      <c r="AP1487">
        <v>-2.4764982983469901E-2</v>
      </c>
      <c r="AQ1487">
        <v>-1.1536282487213599E-2</v>
      </c>
      <c r="AR1487">
        <v>-1.6430910676717699E-2</v>
      </c>
      <c r="AS1487">
        <v>-2.85650324076414E-2</v>
      </c>
      <c r="AT1487">
        <v>-4.7591485083103097E-2</v>
      </c>
      <c r="AU1487">
        <v>-6.02070316672325E-2</v>
      </c>
      <c r="AV1487">
        <v>-5.5324204266071299E-2</v>
      </c>
      <c r="AW1487">
        <v>-6.8333044648170402E-2</v>
      </c>
      <c r="AX1487">
        <v>-3.1143946573138199E-2</v>
      </c>
      <c r="AY1487">
        <v>-2.4430379271507201E-2</v>
      </c>
      <c r="AZ1487">
        <v>0.16279931366443601</v>
      </c>
      <c r="BA1487">
        <v>0.171717494726181</v>
      </c>
      <c r="BB1487">
        <v>-0.15850393474102001</v>
      </c>
      <c r="BC1487">
        <v>-0.15248993039131101</v>
      </c>
      <c r="BD1487">
        <v>-0.114379838109016</v>
      </c>
      <c r="BE1487">
        <v>-8.0211527645587893E-2</v>
      </c>
      <c r="BF1487">
        <v>-8.4571383893489796E-2</v>
      </c>
      <c r="BG1487">
        <v>1.7916467040777199E-2</v>
      </c>
      <c r="BH1487">
        <v>1.5227154828608E-2</v>
      </c>
      <c r="BI1487">
        <v>1.9082052633166299E-2</v>
      </c>
      <c r="BJ1487">
        <v>1.8147205933928399E-2</v>
      </c>
      <c r="BK1487">
        <v>2.4973979219794201E-2</v>
      </c>
      <c r="BL1487">
        <v>1.6541756689548399E-2</v>
      </c>
      <c r="BM1487">
        <v>8.2628044765442599E-4</v>
      </c>
      <c r="BN1487">
        <v>-5.3921416401863003E-3</v>
      </c>
      <c r="BO1487">
        <v>8.7611731141805597E-3</v>
      </c>
      <c r="BP1487">
        <v>6.07569003477692E-3</v>
      </c>
      <c r="BQ1487">
        <v>-3.0671842396259299E-3</v>
      </c>
      <c r="BR1487">
        <v>-2.0168848335742898E-2</v>
      </c>
      <c r="BS1487">
        <v>-3.0356841161847101E-2</v>
      </c>
      <c r="BT1487">
        <v>-2.38728299736976E-2</v>
      </c>
      <c r="BU1487">
        <v>-3.5395476967096301E-2</v>
      </c>
      <c r="BV1487">
        <v>2.1911745425313698E-3</v>
      </c>
      <c r="BW1487">
        <v>9.2523228377103806E-3</v>
      </c>
      <c r="BX1487">
        <v>0.19792298972606601</v>
      </c>
      <c r="BY1487">
        <v>0.206386104226112</v>
      </c>
      <c r="BZ1487">
        <v>-0.124043188989162</v>
      </c>
      <c r="CA1487">
        <v>-0.11868924647569599</v>
      </c>
      <c r="CB1487">
        <v>-8.0361142754554707E-2</v>
      </c>
      <c r="CC1487">
        <v>-4.7705646604299497E-2</v>
      </c>
      <c r="CD1487">
        <v>-5.4293099790811497E-2</v>
      </c>
      <c r="CE1487">
        <v>4.5034006237983697E-2</v>
      </c>
      <c r="CF1487">
        <v>3.9699297398328698E-2</v>
      </c>
      <c r="CG1487">
        <v>4.1539207100868197E-2</v>
      </c>
      <c r="CH1487">
        <v>3.8100238889455698E-2</v>
      </c>
      <c r="CI1487">
        <v>4.2123824357986402E-2</v>
      </c>
      <c r="CJ1487">
        <v>3.3070500940084402E-2</v>
      </c>
      <c r="CK1487">
        <v>1.8185369670390999E-2</v>
      </c>
      <c r="CL1487">
        <v>1.3980698771774699E-2</v>
      </c>
      <c r="CM1487">
        <v>2.9058627784252101E-2</v>
      </c>
      <c r="CN1487">
        <v>2.8582289814949001E-2</v>
      </c>
      <c r="CO1487">
        <v>2.2430663928389501E-2</v>
      </c>
      <c r="CP1487">
        <v>7.2537870146334102E-3</v>
      </c>
      <c r="CQ1487">
        <v>-5.0665123853832397E-4</v>
      </c>
      <c r="CR1487">
        <v>7.5785457156598499E-3</v>
      </c>
      <c r="CS1487">
        <v>-2.4579081218689602E-3</v>
      </c>
      <c r="CT1487">
        <v>3.5526297986507402E-2</v>
      </c>
      <c r="CU1487">
        <v>4.2935024946927997E-2</v>
      </c>
      <c r="CV1487">
        <v>0.23304666578769601</v>
      </c>
      <c r="CW1487">
        <v>0.24105471372604301</v>
      </c>
      <c r="CX1487">
        <v>-8.9582435786723993E-2</v>
      </c>
      <c r="CY1487">
        <v>-8.4888562560081399E-2</v>
      </c>
      <c r="CZ1487">
        <v>-4.6342447400093002E-2</v>
      </c>
      <c r="DA1487">
        <v>-1.5199764631688499E-2</v>
      </c>
      <c r="DB1487">
        <v>-2.4014813825488E-2</v>
      </c>
      <c r="DC1487">
        <v>1.6486292704939801E-2</v>
      </c>
      <c r="DD1487">
        <v>1.48780057206749E-2</v>
      </c>
      <c r="DE1487">
        <v>1.3652980327606199E-2</v>
      </c>
      <c r="DF1487">
        <v>1.21305827051401E-2</v>
      </c>
      <c r="DG1487">
        <v>1.0426365770399499E-2</v>
      </c>
      <c r="DH1487">
        <v>1.00487638264894E-2</v>
      </c>
      <c r="DI1487">
        <v>1.0553576983511399E-2</v>
      </c>
      <c r="DJ1487">
        <v>1.1777850799262499E-2</v>
      </c>
      <c r="DK1487">
        <v>1.23399766162037E-2</v>
      </c>
      <c r="DL1487">
        <v>1.36830415576696E-2</v>
      </c>
      <c r="DM1487">
        <v>1.5501591376960199E-2</v>
      </c>
      <c r="DN1487">
        <v>1.66717786341905E-2</v>
      </c>
      <c r="DO1487">
        <v>1.8147626891732199E-2</v>
      </c>
      <c r="DP1487">
        <v>1.9121078774333E-2</v>
      </c>
      <c r="DQ1487">
        <v>2.0024619996547598E-2</v>
      </c>
      <c r="DR1487">
        <v>2.02663149684667E-2</v>
      </c>
      <c r="DS1487">
        <v>2.0477628335356698E-2</v>
      </c>
      <c r="DT1487">
        <v>2.13536769151687E-2</v>
      </c>
      <c r="DU1487">
        <v>2.10770219564437E-2</v>
      </c>
      <c r="DV1487">
        <v>2.0950648933649001E-2</v>
      </c>
      <c r="DW1487">
        <v>2.0549356937408399E-2</v>
      </c>
      <c r="DX1487">
        <v>2.0681899040937399E-2</v>
      </c>
      <c r="DY1487">
        <v>1.9762173295021002E-2</v>
      </c>
      <c r="DZ1487">
        <v>1.84078905731439E-2</v>
      </c>
      <c r="EA1487">
        <v>80.871734619140597</v>
      </c>
      <c r="EB1487">
        <v>79.330619812011705</v>
      </c>
      <c r="EC1487">
        <v>78.100349426269503</v>
      </c>
      <c r="ED1487">
        <v>77.308555603027301</v>
      </c>
      <c r="EE1487">
        <v>76.554061889648395</v>
      </c>
      <c r="EF1487">
        <v>75.578140258789006</v>
      </c>
      <c r="EG1487">
        <v>76.841209411620994</v>
      </c>
      <c r="EH1487">
        <v>81.612449645995994</v>
      </c>
      <c r="EI1487">
        <v>85.116722106933494</v>
      </c>
      <c r="EJ1487">
        <v>87.956230163574205</v>
      </c>
      <c r="EK1487">
        <v>92.489105224609304</v>
      </c>
      <c r="EL1487">
        <v>96.669075012207003</v>
      </c>
      <c r="EM1487">
        <v>99.663131713867102</v>
      </c>
      <c r="EN1487">
        <v>102.12155914306599</v>
      </c>
      <c r="EO1487">
        <v>103.292343139648</v>
      </c>
      <c r="EP1487">
        <v>103.57275390625</v>
      </c>
      <c r="EQ1487">
        <v>103.992797851562</v>
      </c>
      <c r="ER1487">
        <v>103.095321655273</v>
      </c>
      <c r="ES1487">
        <v>100.947311401367</v>
      </c>
      <c r="ET1487">
        <v>97.261390686035099</v>
      </c>
      <c r="EU1487">
        <v>93.024162292480398</v>
      </c>
      <c r="EV1487">
        <v>90.835968017578097</v>
      </c>
      <c r="EW1487">
        <v>88.128349304199205</v>
      </c>
      <c r="EX1487">
        <v>85.818450927734304</v>
      </c>
      <c r="EY1487">
        <v>0.18191005289554499</v>
      </c>
      <c r="EZ1487">
        <v>1.46365780383348E-2</v>
      </c>
      <c r="FA1487">
        <v>1.46365780383348E-2</v>
      </c>
      <c r="FB1487">
        <v>0</v>
      </c>
      <c r="FC1487">
        <v>0</v>
      </c>
    </row>
    <row r="1488" spans="1:159" x14ac:dyDescent="0.25">
      <c r="A1488" t="s">
        <v>40</v>
      </c>
      <c r="B1488" t="s">
        <v>32</v>
      </c>
      <c r="C1488" t="s">
        <v>42</v>
      </c>
      <c r="D1488" s="3">
        <v>45539</v>
      </c>
      <c r="FB1488">
        <v>0</v>
      </c>
      <c r="FC1488">
        <v>1</v>
      </c>
    </row>
    <row r="1489" spans="1:159" x14ac:dyDescent="0.25">
      <c r="A1489" t="s">
        <v>40</v>
      </c>
      <c r="B1489" t="s">
        <v>32</v>
      </c>
      <c r="C1489" t="s">
        <v>42</v>
      </c>
      <c r="D1489" s="3">
        <v>45540</v>
      </c>
      <c r="FB1489">
        <v>0</v>
      </c>
      <c r="FC1489">
        <v>1</v>
      </c>
    </row>
    <row r="1490" spans="1:159" x14ac:dyDescent="0.25">
      <c r="A1490" t="s">
        <v>40</v>
      </c>
      <c r="B1490" t="s">
        <v>32</v>
      </c>
      <c r="C1490" t="s">
        <v>42</v>
      </c>
      <c r="D1490" s="3">
        <v>45541</v>
      </c>
      <c r="FB1490">
        <v>0</v>
      </c>
      <c r="FC1490">
        <v>1</v>
      </c>
    </row>
    <row r="1491" spans="1:159" x14ac:dyDescent="0.25">
      <c r="A1491" t="s">
        <v>40</v>
      </c>
      <c r="B1491" t="s">
        <v>32</v>
      </c>
      <c r="C1491" t="s">
        <v>42</v>
      </c>
      <c r="D1491" s="3">
        <v>45558</v>
      </c>
      <c r="E1491" s="25">
        <v>18</v>
      </c>
      <c r="F1491">
        <v>20</v>
      </c>
      <c r="G1491">
        <v>18</v>
      </c>
      <c r="H1491">
        <v>20</v>
      </c>
      <c r="I1491">
        <v>9088</v>
      </c>
      <c r="J1491">
        <v>56652</v>
      </c>
      <c r="K1491">
        <v>0.76134395599365201</v>
      </c>
      <c r="L1491">
        <v>0.68382859230041504</v>
      </c>
      <c r="M1491">
        <v>0.62197685241699197</v>
      </c>
      <c r="N1491">
        <v>0.58244627714157104</v>
      </c>
      <c r="O1491">
        <v>0.57576107978820801</v>
      </c>
      <c r="P1491">
        <v>0.60740268230438199</v>
      </c>
      <c r="Q1491">
        <v>0.66611564159393299</v>
      </c>
      <c r="R1491">
        <v>0.67557275295257502</v>
      </c>
      <c r="S1491">
        <v>0.53347194194793701</v>
      </c>
      <c r="T1491">
        <v>0.49578413367271401</v>
      </c>
      <c r="U1491">
        <v>0.48971116542816101</v>
      </c>
      <c r="V1491">
        <v>0.51988053321838301</v>
      </c>
      <c r="W1491">
        <v>0.60649114847183205</v>
      </c>
      <c r="X1491">
        <v>0.75434201955795199</v>
      </c>
      <c r="Y1491">
        <v>0.96220386028289695</v>
      </c>
      <c r="Z1491">
        <v>1.25999212265014</v>
      </c>
      <c r="AA1491">
        <v>1.60048639774322</v>
      </c>
      <c r="AB1491">
        <v>1.9216009378433201</v>
      </c>
      <c r="AC1491">
        <v>2.0229096412658598</v>
      </c>
      <c r="AD1491">
        <v>1.8422428369521999</v>
      </c>
      <c r="AE1491">
        <v>1.65825986862182</v>
      </c>
      <c r="AF1491">
        <v>1.4489558935165401</v>
      </c>
      <c r="AG1491">
        <v>1.2027440071105899</v>
      </c>
      <c r="AH1491">
        <v>0.98279619216918901</v>
      </c>
      <c r="AI1491">
        <v>-1.6009699553251201E-2</v>
      </c>
      <c r="AJ1491">
        <v>-4.2398585937917198E-3</v>
      </c>
      <c r="AK1491">
        <v>-6.1671864241361601E-3</v>
      </c>
      <c r="AL1491">
        <v>-1.10072148963809E-2</v>
      </c>
      <c r="AM1491">
        <v>-9.2465160414576496E-3</v>
      </c>
      <c r="AN1491">
        <v>-2.96080508269369E-3</v>
      </c>
      <c r="AO1491">
        <v>-1.01698553189635E-2</v>
      </c>
      <c r="AP1491">
        <v>6.2312693335115901E-3</v>
      </c>
      <c r="AQ1491">
        <v>-1.47419180721044E-2</v>
      </c>
      <c r="AR1491">
        <v>-9.4058839604258503E-3</v>
      </c>
      <c r="AS1491">
        <v>-1.52013795450329E-2</v>
      </c>
      <c r="AT1491">
        <v>-1.9908957183361001E-2</v>
      </c>
      <c r="AU1491">
        <v>-1.34637588635087E-2</v>
      </c>
      <c r="AV1491">
        <v>-1.1571574956178599E-2</v>
      </c>
      <c r="AW1491">
        <v>-6.9536319933831596E-3</v>
      </c>
      <c r="AX1491">
        <v>-2.14557889848947E-2</v>
      </c>
      <c r="AY1491">
        <v>-2.45066452771425E-2</v>
      </c>
      <c r="AZ1491">
        <v>7.1228757500648401E-2</v>
      </c>
      <c r="BA1491">
        <v>5.5656317621469401E-2</v>
      </c>
      <c r="BB1491">
        <v>1.4149347320199001E-2</v>
      </c>
      <c r="BC1491">
        <v>-6.1074592173099497E-2</v>
      </c>
      <c r="BD1491">
        <v>-2.40943692624568E-2</v>
      </c>
      <c r="BE1491">
        <v>-1.6779378056526101E-2</v>
      </c>
      <c r="BF1491">
        <v>-1.6886407509446099E-2</v>
      </c>
      <c r="BG1491">
        <v>3.06822545826435E-3</v>
      </c>
      <c r="BH1491">
        <v>1.3670140877366E-2</v>
      </c>
      <c r="BI1491">
        <v>9.6079846844077093E-3</v>
      </c>
      <c r="BJ1491">
        <v>2.8668215963989401E-3</v>
      </c>
      <c r="BK1491">
        <v>2.6938901282846902E-3</v>
      </c>
      <c r="BL1491">
        <v>8.1074414774775505E-3</v>
      </c>
      <c r="BM1491">
        <v>1.3056480092927801E-3</v>
      </c>
      <c r="BN1491">
        <v>1.8431350588798499E-2</v>
      </c>
      <c r="BO1491">
        <v>-2.5304781738668602E-3</v>
      </c>
      <c r="BP1491">
        <v>3.9346138946712E-3</v>
      </c>
      <c r="BQ1491">
        <v>-8.6895615095272595E-4</v>
      </c>
      <c r="BR1491">
        <v>-4.0101152844726996E-3</v>
      </c>
      <c r="BS1491">
        <v>4.41823620349168E-3</v>
      </c>
      <c r="BT1491">
        <v>8.5850981995463302E-3</v>
      </c>
      <c r="BU1491">
        <v>1.56053882092237E-2</v>
      </c>
      <c r="BV1491">
        <v>3.5822133067995301E-3</v>
      </c>
      <c r="BW1491">
        <v>3.0233699362725002E-3</v>
      </c>
      <c r="BX1491">
        <v>9.9945783615112305E-2</v>
      </c>
      <c r="BY1491">
        <v>8.3384588360786396E-2</v>
      </c>
      <c r="BZ1491">
        <v>3.9312530308961799E-2</v>
      </c>
      <c r="CA1491">
        <v>-3.6312356591224601E-2</v>
      </c>
      <c r="CB1491">
        <v>-5.3010060219094103E-4</v>
      </c>
      <c r="CC1491">
        <v>4.9062082543969102E-3</v>
      </c>
      <c r="CD1491">
        <v>2.6330670807510601E-3</v>
      </c>
      <c r="CE1491">
        <v>2.2146150469779899E-2</v>
      </c>
      <c r="CF1491">
        <v>3.1580138951539903E-2</v>
      </c>
      <c r="CG1491">
        <v>2.5383155792951501E-2</v>
      </c>
      <c r="CH1491">
        <v>1.6740858554840001E-2</v>
      </c>
      <c r="CI1491">
        <v>1.4634296298027E-2</v>
      </c>
      <c r="CJ1491">
        <v>1.9175687804818101E-2</v>
      </c>
      <c r="CK1491">
        <v>1.2781151570379699E-2</v>
      </c>
      <c r="CL1491">
        <v>3.0631432309746701E-2</v>
      </c>
      <c r="CM1491">
        <v>9.6809612587094307E-3</v>
      </c>
      <c r="CN1491">
        <v>1.7275111749768202E-2</v>
      </c>
      <c r="CO1491">
        <v>1.34634673595428E-2</v>
      </c>
      <c r="CP1491">
        <v>1.18887266144156E-2</v>
      </c>
      <c r="CQ1491">
        <v>2.2300232201814599E-2</v>
      </c>
      <c r="CR1491">
        <v>2.8741771355271301E-2</v>
      </c>
      <c r="CS1491">
        <v>3.8164407014846802E-2</v>
      </c>
      <c r="CT1491">
        <v>2.8620215132832499E-2</v>
      </c>
      <c r="CU1491">
        <v>3.0553385615348799E-2</v>
      </c>
      <c r="CV1491">
        <v>0.128662809729576</v>
      </c>
      <c r="CW1491">
        <v>0.111112862825393</v>
      </c>
      <c r="CX1491">
        <v>6.4475715160369804E-2</v>
      </c>
      <c r="CY1491">
        <v>-1.15501210093498E-2</v>
      </c>
      <c r="CZ1491">
        <v>2.30341684073209E-2</v>
      </c>
      <c r="DA1491">
        <v>2.6591794565320001E-2</v>
      </c>
      <c r="DB1491">
        <v>2.21525412052869E-2</v>
      </c>
      <c r="DC1491">
        <v>1.1598555371165199E-2</v>
      </c>
      <c r="DD1491">
        <v>1.0888506658375201E-2</v>
      </c>
      <c r="DE1491">
        <v>9.5906229689717206E-3</v>
      </c>
      <c r="DF1491">
        <v>8.4348153322935104E-3</v>
      </c>
      <c r="DG1491">
        <v>7.25925154983997E-3</v>
      </c>
      <c r="DH1491">
        <v>6.7290160804986902E-3</v>
      </c>
      <c r="DI1491">
        <v>6.9766105152666499E-3</v>
      </c>
      <c r="DJ1491">
        <v>7.4171228334307601E-3</v>
      </c>
      <c r="DK1491">
        <v>7.4240281246602501E-3</v>
      </c>
      <c r="DL1491">
        <v>8.1104468554258295E-3</v>
      </c>
      <c r="DM1491">
        <v>8.7134949862957001E-3</v>
      </c>
      <c r="DN1491">
        <v>9.6658095717430097E-3</v>
      </c>
      <c r="DO1491">
        <v>1.08714811503887E-2</v>
      </c>
      <c r="DP1491">
        <v>1.2254387140273999E-2</v>
      </c>
      <c r="DQ1491">
        <v>1.37149104848504E-2</v>
      </c>
      <c r="DR1491">
        <v>1.52220241725444E-2</v>
      </c>
      <c r="DS1491">
        <v>1.6737060621380799E-2</v>
      </c>
      <c r="DT1491">
        <v>1.7458712682127901E-2</v>
      </c>
      <c r="DU1491">
        <v>1.68575923889875E-2</v>
      </c>
      <c r="DV1491">
        <v>1.5298129059374299E-2</v>
      </c>
      <c r="DW1491">
        <v>1.50543702766299E-2</v>
      </c>
      <c r="DX1491">
        <v>1.4326058328151699E-2</v>
      </c>
      <c r="DY1491">
        <v>1.3183900155127E-2</v>
      </c>
      <c r="DZ1491">
        <v>1.18669979274272E-2</v>
      </c>
      <c r="EA1491">
        <v>69.049461364745994</v>
      </c>
      <c r="EB1491">
        <v>67.308135986328097</v>
      </c>
      <c r="EC1491">
        <v>65.692802429199205</v>
      </c>
      <c r="ED1491">
        <v>64.497543334960895</v>
      </c>
      <c r="EE1491">
        <v>64.105491638183494</v>
      </c>
      <c r="EF1491">
        <v>62.2608642578125</v>
      </c>
      <c r="EG1491">
        <v>61.875587463378899</v>
      </c>
      <c r="EH1491">
        <v>65.048271179199205</v>
      </c>
      <c r="EI1491">
        <v>70.956596374511705</v>
      </c>
      <c r="EJ1491">
        <v>76.112281799316406</v>
      </c>
      <c r="EK1491">
        <v>82.3575439453125</v>
      </c>
      <c r="EL1491">
        <v>87.164306640625</v>
      </c>
      <c r="EM1491">
        <v>91.104347229003906</v>
      </c>
      <c r="EN1491">
        <v>93.915855407714801</v>
      </c>
      <c r="EO1491">
        <v>96.072639465332003</v>
      </c>
      <c r="EP1491">
        <v>96.670211791992102</v>
      </c>
      <c r="EQ1491">
        <v>96.635009765625</v>
      </c>
      <c r="ER1491">
        <v>95.025032043457003</v>
      </c>
      <c r="ES1491">
        <v>90.667625427245994</v>
      </c>
      <c r="ET1491">
        <v>84.861511230468693</v>
      </c>
      <c r="EU1491">
        <v>81.591949462890597</v>
      </c>
      <c r="EV1491">
        <v>78.946189880370994</v>
      </c>
      <c r="EW1491">
        <v>76.27392578125</v>
      </c>
      <c r="EX1491">
        <v>74.620445251464801</v>
      </c>
      <c r="EY1491">
        <v>0.125386923551559</v>
      </c>
      <c r="EZ1491">
        <v>9.5627624541521003E-3</v>
      </c>
      <c r="FA1491">
        <v>9.5627624541521003E-3</v>
      </c>
      <c r="FB1491">
        <v>0</v>
      </c>
      <c r="FC1491">
        <v>0</v>
      </c>
    </row>
    <row r="1492" spans="1:159" x14ac:dyDescent="0.25">
      <c r="A1492" t="s">
        <v>40</v>
      </c>
      <c r="B1492" t="s">
        <v>32</v>
      </c>
      <c r="C1492" t="s">
        <v>42</v>
      </c>
      <c r="D1492" s="3">
        <v>45559</v>
      </c>
      <c r="FB1492">
        <v>0</v>
      </c>
      <c r="FC1492">
        <v>1</v>
      </c>
    </row>
    <row r="1493" spans="1:159" x14ac:dyDescent="0.25">
      <c r="A1493" t="s">
        <v>40</v>
      </c>
      <c r="B1493" t="s">
        <v>32</v>
      </c>
      <c r="C1493" t="s">
        <v>42</v>
      </c>
      <c r="D1493" s="3">
        <v>45566</v>
      </c>
      <c r="FB1493">
        <v>0</v>
      </c>
      <c r="FC1493">
        <v>1</v>
      </c>
    </row>
    <row r="1494" spans="1:159" x14ac:dyDescent="0.25">
      <c r="A1494" t="s">
        <v>40</v>
      </c>
      <c r="B1494" t="s">
        <v>32</v>
      </c>
      <c r="C1494" t="s">
        <v>42</v>
      </c>
      <c r="D1494" s="3">
        <v>45567</v>
      </c>
      <c r="E1494" s="25">
        <v>18</v>
      </c>
      <c r="F1494">
        <v>20</v>
      </c>
      <c r="G1494">
        <v>18</v>
      </c>
      <c r="H1494">
        <v>20</v>
      </c>
      <c r="I1494">
        <v>9005</v>
      </c>
      <c r="J1494">
        <v>56580</v>
      </c>
      <c r="K1494">
        <v>0.866296887397766</v>
      </c>
      <c r="L1494">
        <v>0.75604110956192005</v>
      </c>
      <c r="M1494">
        <v>0.68332290649413996</v>
      </c>
      <c r="N1494">
        <v>0.63275808095931996</v>
      </c>
      <c r="O1494">
        <v>0.61708950996398904</v>
      </c>
      <c r="P1494">
        <v>0.63266694545745805</v>
      </c>
      <c r="Q1494">
        <v>0.68716520071029596</v>
      </c>
      <c r="R1494">
        <v>0.70406532287597601</v>
      </c>
      <c r="S1494">
        <v>0.57614636421203602</v>
      </c>
      <c r="T1494">
        <v>0.53709071874618497</v>
      </c>
      <c r="U1494">
        <v>0.54593217372894198</v>
      </c>
      <c r="V1494">
        <v>0.62042778730392401</v>
      </c>
      <c r="W1494">
        <v>0.76615035533904996</v>
      </c>
      <c r="X1494">
        <v>0.97431564331054599</v>
      </c>
      <c r="Y1494">
        <v>1.29397928714752</v>
      </c>
      <c r="Z1494">
        <v>1.6529526710510201</v>
      </c>
      <c r="AA1494">
        <v>2.01550197601318</v>
      </c>
      <c r="AB1494">
        <v>2.30166268348693</v>
      </c>
      <c r="AC1494">
        <v>2.2832496166229199</v>
      </c>
      <c r="AD1494">
        <v>2.0142185688018701</v>
      </c>
      <c r="AE1494">
        <v>1.79845070838928</v>
      </c>
      <c r="AF1494">
        <v>1.5618970394134499</v>
      </c>
      <c r="AG1494">
        <v>1.3054056167602499</v>
      </c>
      <c r="AH1494">
        <v>1.0526930093765201</v>
      </c>
      <c r="AI1494">
        <v>-1.3226555893197599E-3</v>
      </c>
      <c r="AJ1494">
        <v>-4.9423985183238896E-3</v>
      </c>
      <c r="AK1494">
        <v>-3.7914705462753699E-3</v>
      </c>
      <c r="AL1494">
        <v>-1.0009122081100901E-2</v>
      </c>
      <c r="AM1494">
        <v>-6.5702735446393403E-3</v>
      </c>
      <c r="AN1494">
        <v>-1.0553808882832499E-2</v>
      </c>
      <c r="AO1494">
        <v>-6.17088424041867E-3</v>
      </c>
      <c r="AP1494">
        <v>1.4363602967932801E-3</v>
      </c>
      <c r="AQ1494">
        <v>-1.09234983101487E-2</v>
      </c>
      <c r="AR1494">
        <v>-1.0677866637706699E-2</v>
      </c>
      <c r="AS1494">
        <v>-6.5768552012741496E-3</v>
      </c>
      <c r="AT1494">
        <v>2.23504425957798E-3</v>
      </c>
      <c r="AU1494">
        <v>1.27302948385477E-2</v>
      </c>
      <c r="AV1494">
        <v>-7.6873605139553504E-3</v>
      </c>
      <c r="AW1494">
        <v>1.79790444672107E-2</v>
      </c>
      <c r="AX1494">
        <v>1.9864067435264501E-3</v>
      </c>
      <c r="AY1494">
        <v>-7.2405664250254596E-3</v>
      </c>
      <c r="AZ1494">
        <v>0.107399433851242</v>
      </c>
      <c r="BA1494">
        <v>6.4334958791732705E-2</v>
      </c>
      <c r="BB1494">
        <v>-2.6125900447368601E-2</v>
      </c>
      <c r="BC1494">
        <v>-0.112756788730621</v>
      </c>
      <c r="BD1494">
        <v>-5.3116276860237101E-2</v>
      </c>
      <c r="BE1494">
        <v>-8.6318161338567699E-3</v>
      </c>
      <c r="BF1494">
        <v>-2.1864209324121399E-2</v>
      </c>
      <c r="BG1494">
        <v>1.7018783837556801E-2</v>
      </c>
      <c r="BH1494">
        <v>1.16237038746476E-2</v>
      </c>
      <c r="BI1494">
        <v>1.0978708975017E-2</v>
      </c>
      <c r="BJ1494">
        <v>3.26296198181807E-3</v>
      </c>
      <c r="BK1494">
        <v>4.92078764364123E-3</v>
      </c>
      <c r="BL1494">
        <v>2.1604975336231199E-4</v>
      </c>
      <c r="BM1494">
        <v>4.5169051736593203E-3</v>
      </c>
      <c r="BN1494">
        <v>1.34491743519902E-2</v>
      </c>
      <c r="BO1494">
        <v>1.8762737745419099E-3</v>
      </c>
      <c r="BP1494">
        <v>3.9406898431479896E-3</v>
      </c>
      <c r="BQ1494">
        <v>8.2549368962645496E-3</v>
      </c>
      <c r="BR1494">
        <v>1.88791565597057E-2</v>
      </c>
      <c r="BS1494">
        <v>3.1723529100418001E-2</v>
      </c>
      <c r="BT1494">
        <v>1.4085650444030699E-2</v>
      </c>
      <c r="BU1494">
        <v>4.25459891557693E-2</v>
      </c>
      <c r="BV1494">
        <v>2.8864029794931401E-2</v>
      </c>
      <c r="BW1494">
        <v>2.1892901510000201E-2</v>
      </c>
      <c r="BX1494">
        <v>0.13672167062759299</v>
      </c>
      <c r="BY1494">
        <v>9.2359967529773698E-2</v>
      </c>
      <c r="BZ1494">
        <v>0</v>
      </c>
      <c r="CA1494">
        <v>-8.7135404348373399E-2</v>
      </c>
      <c r="CB1494">
        <v>-2.8905939310789101E-2</v>
      </c>
      <c r="CC1494">
        <v>1.34207876399159E-2</v>
      </c>
      <c r="CD1494">
        <v>-1.9826374482363402E-3</v>
      </c>
      <c r="CE1494">
        <v>3.53602245450019E-2</v>
      </c>
      <c r="CF1494">
        <v>2.8189806267619098E-2</v>
      </c>
      <c r="CG1494">
        <v>2.57488880306482E-2</v>
      </c>
      <c r="CH1494">
        <v>1.6535045579075799E-2</v>
      </c>
      <c r="CI1494">
        <v>1.6411848366260501E-2</v>
      </c>
      <c r="CJ1494">
        <v>1.09859090298414E-2</v>
      </c>
      <c r="CK1494">
        <v>1.52046950533986E-2</v>
      </c>
      <c r="CL1494">
        <v>2.5461988523602399E-2</v>
      </c>
      <c r="CM1494">
        <v>1.46760456264019E-2</v>
      </c>
      <c r="CN1494">
        <v>1.8559245392680099E-2</v>
      </c>
      <c r="CO1494">
        <v>2.3086728528141899E-2</v>
      </c>
      <c r="CP1494">
        <v>3.5523269325494697E-2</v>
      </c>
      <c r="CQ1494">
        <v>5.0716761499643298E-2</v>
      </c>
      <c r="CR1494">
        <v>3.5858660936355501E-2</v>
      </c>
      <c r="CS1494">
        <v>6.71129301190376E-2</v>
      </c>
      <c r="CT1494">
        <v>5.5741652846336302E-2</v>
      </c>
      <c r="CU1494">
        <v>5.1026370376348398E-2</v>
      </c>
      <c r="CV1494">
        <v>0.16604390740394501</v>
      </c>
      <c r="CW1494">
        <v>0.120384976267814</v>
      </c>
      <c r="CX1494">
        <v>2.6125900447368601E-2</v>
      </c>
      <c r="CY1494">
        <v>-6.15140162408351E-2</v>
      </c>
      <c r="CZ1494">
        <v>-4.6956022270023797E-3</v>
      </c>
      <c r="DA1494">
        <v>3.5473391413688597E-2</v>
      </c>
      <c r="DB1494">
        <v>1.7898933961987398E-2</v>
      </c>
      <c r="DC1494">
        <v>1.11508034169673E-2</v>
      </c>
      <c r="DD1494">
        <v>1.0071475058794001E-2</v>
      </c>
      <c r="DE1494">
        <v>8.9796315878629598E-3</v>
      </c>
      <c r="DF1494">
        <v>8.0688539892435004E-3</v>
      </c>
      <c r="DG1494">
        <v>6.9860690273344499E-3</v>
      </c>
      <c r="DH1494">
        <v>6.5476093441247897E-3</v>
      </c>
      <c r="DI1494">
        <v>6.49771466851234E-3</v>
      </c>
      <c r="DJ1494">
        <v>7.3032723739743198E-3</v>
      </c>
      <c r="DK1494">
        <v>7.7817086130380596E-3</v>
      </c>
      <c r="DL1494">
        <v>8.8874511420726707E-3</v>
      </c>
      <c r="DM1494">
        <v>9.0170893818139995E-3</v>
      </c>
      <c r="DN1494">
        <v>1.01189017295837E-2</v>
      </c>
      <c r="DO1494">
        <v>1.1547066271304999E-2</v>
      </c>
      <c r="DP1494">
        <v>1.32370507344603E-2</v>
      </c>
      <c r="DQ1494">
        <v>1.49356415495276E-2</v>
      </c>
      <c r="DR1494">
        <v>1.6340434551239E-2</v>
      </c>
      <c r="DS1494">
        <v>1.7711890861392E-2</v>
      </c>
      <c r="DT1494">
        <v>1.7826652154326401E-2</v>
      </c>
      <c r="DU1494">
        <v>1.7037993296980799E-2</v>
      </c>
      <c r="DV1494">
        <v>1.5883419662714001E-2</v>
      </c>
      <c r="DW1494">
        <v>1.5576696954667501E-2</v>
      </c>
      <c r="DX1494">
        <v>1.4718839898705399E-2</v>
      </c>
      <c r="DY1494">
        <v>1.3407031074166201E-2</v>
      </c>
      <c r="DZ1494">
        <v>1.20871374383568E-2</v>
      </c>
      <c r="EA1494">
        <v>72.652275085449205</v>
      </c>
      <c r="EB1494">
        <v>71.601570129394503</v>
      </c>
      <c r="EC1494">
        <v>69.366790771484304</v>
      </c>
      <c r="ED1494">
        <v>68.997909545898395</v>
      </c>
      <c r="EE1494">
        <v>68.848777770995994</v>
      </c>
      <c r="EF1494">
        <v>66.308837890625</v>
      </c>
      <c r="EG1494">
        <v>66.1810302734375</v>
      </c>
      <c r="EH1494">
        <v>67.945159912109304</v>
      </c>
      <c r="EI1494">
        <v>72.786735534667898</v>
      </c>
      <c r="EJ1494">
        <v>79.207046508789006</v>
      </c>
      <c r="EK1494">
        <v>85.693572998046804</v>
      </c>
      <c r="EL1494">
        <v>90.857337951660099</v>
      </c>
      <c r="EM1494">
        <v>94.731285095214801</v>
      </c>
      <c r="EN1494">
        <v>98.048347473144503</v>
      </c>
      <c r="EO1494">
        <v>99.895973205566406</v>
      </c>
      <c r="EP1494">
        <v>100.83119201660099</v>
      </c>
      <c r="EQ1494">
        <v>100.78157806396401</v>
      </c>
      <c r="ER1494">
        <v>98.456298828125</v>
      </c>
      <c r="ES1494">
        <v>91.863098144531193</v>
      </c>
      <c r="ET1494">
        <v>87.910652160644503</v>
      </c>
      <c r="EU1494">
        <v>82.856506347656193</v>
      </c>
      <c r="EV1494">
        <v>80.186668395995994</v>
      </c>
      <c r="EW1494">
        <v>78.372749328613196</v>
      </c>
      <c r="EX1494">
        <v>75.981559753417898</v>
      </c>
      <c r="EY1494">
        <v>0.13076965510845101</v>
      </c>
      <c r="EZ1494">
        <v>9.7773307934403402E-3</v>
      </c>
      <c r="FA1494">
        <v>9.7773307934403402E-3</v>
      </c>
      <c r="FB1494">
        <v>0</v>
      </c>
      <c r="FC1494">
        <v>0</v>
      </c>
    </row>
    <row r="1495" spans="1:159" x14ac:dyDescent="0.25">
      <c r="A1495" t="s">
        <v>40</v>
      </c>
      <c r="B1495" t="s">
        <v>32</v>
      </c>
      <c r="C1495" t="s">
        <v>42</v>
      </c>
      <c r="D1495" s="3">
        <v>45568</v>
      </c>
      <c r="FB1495">
        <v>0</v>
      </c>
      <c r="FC1495">
        <v>1</v>
      </c>
    </row>
    <row r="1496" spans="1:159" x14ac:dyDescent="0.25">
      <c r="A1496" t="s">
        <v>40</v>
      </c>
      <c r="B1496" t="s">
        <v>32</v>
      </c>
      <c r="C1496" t="s">
        <v>42</v>
      </c>
      <c r="D1496" s="3">
        <v>45570</v>
      </c>
      <c r="FB1496">
        <v>0</v>
      </c>
      <c r="FC1496">
        <v>1</v>
      </c>
    </row>
    <row r="1497" spans="1:159" x14ac:dyDescent="0.25">
      <c r="A1497" t="s">
        <v>40</v>
      </c>
      <c r="B1497" t="s">
        <v>32</v>
      </c>
      <c r="C1497" t="s">
        <v>42</v>
      </c>
      <c r="D1497" s="3">
        <v>45571</v>
      </c>
      <c r="FB1497">
        <v>0</v>
      </c>
      <c r="FC1497">
        <v>1</v>
      </c>
    </row>
    <row r="1498" spans="1:159" x14ac:dyDescent="0.25">
      <c r="A1498" t="s">
        <v>40</v>
      </c>
      <c r="B1498" t="s">
        <v>32</v>
      </c>
      <c r="C1498" t="s">
        <v>74</v>
      </c>
      <c r="D1498" s="3">
        <v>45475</v>
      </c>
      <c r="FB1498">
        <v>0</v>
      </c>
      <c r="FC1498">
        <v>1</v>
      </c>
    </row>
    <row r="1499" spans="1:159" x14ac:dyDescent="0.25">
      <c r="A1499" t="s">
        <v>40</v>
      </c>
      <c r="B1499" t="s">
        <v>32</v>
      </c>
      <c r="C1499" t="s">
        <v>74</v>
      </c>
      <c r="D1499" s="3">
        <v>45476</v>
      </c>
      <c r="FB1499">
        <v>0</v>
      </c>
      <c r="FC1499">
        <v>1</v>
      </c>
    </row>
    <row r="1500" spans="1:159" x14ac:dyDescent="0.25">
      <c r="A1500" t="s">
        <v>40</v>
      </c>
      <c r="B1500" t="s">
        <v>32</v>
      </c>
      <c r="C1500" t="s">
        <v>74</v>
      </c>
      <c r="D1500" s="3">
        <v>45478</v>
      </c>
      <c r="FB1500">
        <v>0</v>
      </c>
      <c r="FC1500">
        <v>1</v>
      </c>
    </row>
    <row r="1501" spans="1:159" x14ac:dyDescent="0.25">
      <c r="A1501" t="s">
        <v>40</v>
      </c>
      <c r="B1501" t="s">
        <v>32</v>
      </c>
      <c r="C1501" t="s">
        <v>74</v>
      </c>
      <c r="D1501" s="3">
        <v>45479</v>
      </c>
      <c r="FB1501">
        <v>0</v>
      </c>
      <c r="FC1501">
        <v>1</v>
      </c>
    </row>
    <row r="1502" spans="1:159" x14ac:dyDescent="0.25">
      <c r="A1502" t="s">
        <v>40</v>
      </c>
      <c r="B1502" t="s">
        <v>32</v>
      </c>
      <c r="C1502" t="s">
        <v>74</v>
      </c>
      <c r="D1502" s="3">
        <v>45484</v>
      </c>
      <c r="FB1502">
        <v>0</v>
      </c>
      <c r="FC1502">
        <v>1</v>
      </c>
    </row>
    <row r="1503" spans="1:159" x14ac:dyDescent="0.25">
      <c r="A1503" t="s">
        <v>40</v>
      </c>
      <c r="B1503" t="s">
        <v>32</v>
      </c>
      <c r="C1503" t="s">
        <v>74</v>
      </c>
      <c r="D1503" s="3">
        <v>45485</v>
      </c>
      <c r="FB1503">
        <v>0</v>
      </c>
      <c r="FC1503">
        <v>1</v>
      </c>
    </row>
    <row r="1504" spans="1:159" x14ac:dyDescent="0.25">
      <c r="A1504" t="s">
        <v>40</v>
      </c>
      <c r="B1504" t="s">
        <v>32</v>
      </c>
      <c r="C1504" t="s">
        <v>74</v>
      </c>
      <c r="D1504" s="3">
        <v>45496</v>
      </c>
      <c r="FB1504">
        <v>0</v>
      </c>
      <c r="FC1504">
        <v>1</v>
      </c>
    </row>
    <row r="1505" spans="1:159" x14ac:dyDescent="0.25">
      <c r="A1505" t="s">
        <v>40</v>
      </c>
      <c r="B1505" t="s">
        <v>32</v>
      </c>
      <c r="C1505" t="s">
        <v>74</v>
      </c>
      <c r="D1505" s="3">
        <v>45539</v>
      </c>
      <c r="FB1505">
        <v>0</v>
      </c>
      <c r="FC1505">
        <v>1</v>
      </c>
    </row>
    <row r="1506" spans="1:159" x14ac:dyDescent="0.25">
      <c r="A1506" t="s">
        <v>40</v>
      </c>
      <c r="B1506" t="s">
        <v>32</v>
      </c>
      <c r="C1506" t="s">
        <v>74</v>
      </c>
      <c r="D1506" s="3">
        <v>45540</v>
      </c>
      <c r="FB1506">
        <v>0</v>
      </c>
      <c r="FC1506">
        <v>1</v>
      </c>
    </row>
    <row r="1507" spans="1:159" x14ac:dyDescent="0.25">
      <c r="A1507" t="s">
        <v>40</v>
      </c>
      <c r="B1507" t="s">
        <v>32</v>
      </c>
      <c r="C1507" t="s">
        <v>74</v>
      </c>
      <c r="D1507" s="3">
        <v>45541</v>
      </c>
      <c r="FB1507">
        <v>0</v>
      </c>
      <c r="FC1507">
        <v>1</v>
      </c>
    </row>
    <row r="1508" spans="1:159" x14ac:dyDescent="0.25">
      <c r="A1508" t="s">
        <v>40</v>
      </c>
      <c r="B1508" t="s">
        <v>32</v>
      </c>
      <c r="C1508" t="s">
        <v>74</v>
      </c>
      <c r="D1508" s="3">
        <v>45558</v>
      </c>
      <c r="FB1508">
        <v>0</v>
      </c>
      <c r="FC1508">
        <v>1</v>
      </c>
    </row>
    <row r="1509" spans="1:159" x14ac:dyDescent="0.25">
      <c r="A1509" t="s">
        <v>40</v>
      </c>
      <c r="B1509" t="s">
        <v>32</v>
      </c>
      <c r="C1509" t="s">
        <v>74</v>
      </c>
      <c r="D1509" s="3">
        <v>45559</v>
      </c>
      <c r="FB1509">
        <v>0</v>
      </c>
      <c r="FC1509">
        <v>1</v>
      </c>
    </row>
    <row r="1510" spans="1:159" x14ac:dyDescent="0.25">
      <c r="A1510" t="s">
        <v>40</v>
      </c>
      <c r="B1510" t="s">
        <v>32</v>
      </c>
      <c r="C1510" t="s">
        <v>74</v>
      </c>
      <c r="D1510" s="3">
        <v>45566</v>
      </c>
      <c r="FB1510">
        <v>0</v>
      </c>
      <c r="FC1510">
        <v>1</v>
      </c>
    </row>
    <row r="1511" spans="1:159" x14ac:dyDescent="0.25">
      <c r="A1511" t="s">
        <v>40</v>
      </c>
      <c r="B1511" t="s">
        <v>32</v>
      </c>
      <c r="C1511" t="s">
        <v>74</v>
      </c>
      <c r="D1511" s="3">
        <v>45567</v>
      </c>
      <c r="FB1511">
        <v>0</v>
      </c>
      <c r="FC1511">
        <v>1</v>
      </c>
    </row>
    <row r="1512" spans="1:159" x14ac:dyDescent="0.25">
      <c r="A1512" t="s">
        <v>40</v>
      </c>
      <c r="B1512" t="s">
        <v>32</v>
      </c>
      <c r="C1512" t="s">
        <v>74</v>
      </c>
      <c r="D1512" s="3">
        <v>45568</v>
      </c>
      <c r="FB1512">
        <v>0</v>
      </c>
      <c r="FC1512">
        <v>1</v>
      </c>
    </row>
    <row r="1513" spans="1:159" x14ac:dyDescent="0.25">
      <c r="A1513" t="s">
        <v>40</v>
      </c>
      <c r="B1513" t="s">
        <v>32</v>
      </c>
      <c r="C1513" t="s">
        <v>74</v>
      </c>
      <c r="D1513" s="3">
        <v>45570</v>
      </c>
      <c r="FB1513">
        <v>0</v>
      </c>
      <c r="FC1513">
        <v>1</v>
      </c>
    </row>
    <row r="1514" spans="1:159" x14ac:dyDescent="0.25">
      <c r="A1514" t="s">
        <v>40</v>
      </c>
      <c r="B1514" t="s">
        <v>32</v>
      </c>
      <c r="C1514" t="s">
        <v>74</v>
      </c>
      <c r="D1514" s="3">
        <v>45571</v>
      </c>
      <c r="FB1514">
        <v>0</v>
      </c>
      <c r="FC1514">
        <v>1</v>
      </c>
    </row>
    <row r="1515" spans="1:159" x14ac:dyDescent="0.25">
      <c r="A1515" t="s">
        <v>40</v>
      </c>
      <c r="B1515" t="s">
        <v>32</v>
      </c>
      <c r="C1515" t="s">
        <v>83</v>
      </c>
      <c r="D1515" s="3">
        <v>45475</v>
      </c>
      <c r="FB1515">
        <v>0</v>
      </c>
      <c r="FC1515">
        <v>1</v>
      </c>
    </row>
    <row r="1516" spans="1:159" x14ac:dyDescent="0.25">
      <c r="A1516" t="s">
        <v>40</v>
      </c>
      <c r="B1516" t="s">
        <v>32</v>
      </c>
      <c r="C1516" t="s">
        <v>83</v>
      </c>
      <c r="D1516" s="3">
        <v>45476</v>
      </c>
      <c r="FB1516">
        <v>0</v>
      </c>
      <c r="FC1516">
        <v>1</v>
      </c>
    </row>
    <row r="1517" spans="1:159" x14ac:dyDescent="0.25">
      <c r="A1517" t="s">
        <v>40</v>
      </c>
      <c r="B1517" t="s">
        <v>32</v>
      </c>
      <c r="C1517" t="s">
        <v>83</v>
      </c>
      <c r="D1517" s="3">
        <v>45478</v>
      </c>
      <c r="FB1517">
        <v>0</v>
      </c>
      <c r="FC1517">
        <v>1</v>
      </c>
    </row>
    <row r="1518" spans="1:159" x14ac:dyDescent="0.25">
      <c r="A1518" t="s">
        <v>40</v>
      </c>
      <c r="B1518" t="s">
        <v>32</v>
      </c>
      <c r="C1518" t="s">
        <v>83</v>
      </c>
      <c r="D1518" s="3">
        <v>45479</v>
      </c>
      <c r="FB1518">
        <v>0</v>
      </c>
      <c r="FC1518">
        <v>1</v>
      </c>
    </row>
    <row r="1519" spans="1:159" x14ac:dyDescent="0.25">
      <c r="A1519" t="s">
        <v>40</v>
      </c>
      <c r="B1519" t="s">
        <v>32</v>
      </c>
      <c r="C1519" t="s">
        <v>83</v>
      </c>
      <c r="D1519" s="3">
        <v>45484</v>
      </c>
      <c r="FB1519">
        <v>0</v>
      </c>
      <c r="FC1519">
        <v>1</v>
      </c>
    </row>
    <row r="1520" spans="1:159" x14ac:dyDescent="0.25">
      <c r="A1520" t="s">
        <v>40</v>
      </c>
      <c r="B1520" t="s">
        <v>32</v>
      </c>
      <c r="C1520" t="s">
        <v>83</v>
      </c>
      <c r="D1520" s="3">
        <v>45485</v>
      </c>
      <c r="FB1520">
        <v>0</v>
      </c>
      <c r="FC1520">
        <v>1</v>
      </c>
    </row>
    <row r="1521" spans="1:159" x14ac:dyDescent="0.25">
      <c r="A1521" t="s">
        <v>40</v>
      </c>
      <c r="B1521" t="s">
        <v>32</v>
      </c>
      <c r="C1521" t="s">
        <v>83</v>
      </c>
      <c r="D1521" s="3">
        <v>45496</v>
      </c>
      <c r="FB1521">
        <v>0</v>
      </c>
      <c r="FC1521">
        <v>1</v>
      </c>
    </row>
    <row r="1522" spans="1:159" x14ac:dyDescent="0.25">
      <c r="A1522" t="s">
        <v>40</v>
      </c>
      <c r="B1522" t="s">
        <v>32</v>
      </c>
      <c r="C1522" t="s">
        <v>83</v>
      </c>
      <c r="D1522" s="3">
        <v>45539</v>
      </c>
      <c r="FB1522">
        <v>0</v>
      </c>
      <c r="FC1522">
        <v>1</v>
      </c>
    </row>
    <row r="1523" spans="1:159" x14ac:dyDescent="0.25">
      <c r="A1523" t="s">
        <v>40</v>
      </c>
      <c r="B1523" t="s">
        <v>32</v>
      </c>
      <c r="C1523" t="s">
        <v>83</v>
      </c>
      <c r="D1523" s="3">
        <v>45540</v>
      </c>
      <c r="FB1523">
        <v>0</v>
      </c>
      <c r="FC1523">
        <v>1</v>
      </c>
    </row>
    <row r="1524" spans="1:159" x14ac:dyDescent="0.25">
      <c r="A1524" t="s">
        <v>40</v>
      </c>
      <c r="B1524" t="s">
        <v>32</v>
      </c>
      <c r="C1524" t="s">
        <v>83</v>
      </c>
      <c r="D1524" s="3">
        <v>45541</v>
      </c>
      <c r="FB1524">
        <v>0</v>
      </c>
      <c r="FC1524">
        <v>1</v>
      </c>
    </row>
    <row r="1525" spans="1:159" x14ac:dyDescent="0.25">
      <c r="A1525" t="s">
        <v>40</v>
      </c>
      <c r="B1525" t="s">
        <v>32</v>
      </c>
      <c r="C1525" t="s">
        <v>83</v>
      </c>
      <c r="D1525" s="3">
        <v>45558</v>
      </c>
      <c r="FB1525">
        <v>0</v>
      </c>
      <c r="FC1525">
        <v>1</v>
      </c>
    </row>
    <row r="1526" spans="1:159" x14ac:dyDescent="0.25">
      <c r="A1526" t="s">
        <v>40</v>
      </c>
      <c r="B1526" t="s">
        <v>32</v>
      </c>
      <c r="C1526" t="s">
        <v>83</v>
      </c>
      <c r="D1526" s="3">
        <v>45559</v>
      </c>
      <c r="FB1526">
        <v>0</v>
      </c>
      <c r="FC1526">
        <v>1</v>
      </c>
    </row>
    <row r="1527" spans="1:159" x14ac:dyDescent="0.25">
      <c r="A1527" t="s">
        <v>40</v>
      </c>
      <c r="B1527" t="s">
        <v>32</v>
      </c>
      <c r="C1527" t="s">
        <v>83</v>
      </c>
      <c r="D1527" s="3">
        <v>45566</v>
      </c>
      <c r="FB1527">
        <v>0</v>
      </c>
      <c r="FC1527">
        <v>1</v>
      </c>
    </row>
    <row r="1528" spans="1:159" x14ac:dyDescent="0.25">
      <c r="A1528" t="s">
        <v>40</v>
      </c>
      <c r="B1528" t="s">
        <v>32</v>
      </c>
      <c r="C1528" t="s">
        <v>83</v>
      </c>
      <c r="D1528" s="3">
        <v>45567</v>
      </c>
      <c r="FB1528">
        <v>0</v>
      </c>
      <c r="FC1528">
        <v>1</v>
      </c>
    </row>
    <row r="1529" spans="1:159" x14ac:dyDescent="0.25">
      <c r="A1529" t="s">
        <v>40</v>
      </c>
      <c r="B1529" t="s">
        <v>32</v>
      </c>
      <c r="C1529" t="s">
        <v>83</v>
      </c>
      <c r="D1529" s="3">
        <v>45568</v>
      </c>
      <c r="FB1529">
        <v>0</v>
      </c>
      <c r="FC1529">
        <v>1</v>
      </c>
    </row>
    <row r="1530" spans="1:159" x14ac:dyDescent="0.25">
      <c r="A1530" t="s">
        <v>40</v>
      </c>
      <c r="B1530" t="s">
        <v>32</v>
      </c>
      <c r="C1530" t="s">
        <v>83</v>
      </c>
      <c r="D1530" s="3">
        <v>45570</v>
      </c>
      <c r="FB1530">
        <v>0</v>
      </c>
      <c r="FC1530">
        <v>1</v>
      </c>
    </row>
    <row r="1531" spans="1:159" x14ac:dyDescent="0.25">
      <c r="A1531" t="s">
        <v>40</v>
      </c>
      <c r="B1531" t="s">
        <v>32</v>
      </c>
      <c r="C1531" t="s">
        <v>83</v>
      </c>
      <c r="D1531" s="3">
        <v>45571</v>
      </c>
      <c r="FB1531">
        <v>0</v>
      </c>
      <c r="FC1531">
        <v>1</v>
      </c>
    </row>
    <row r="1532" spans="1:159" x14ac:dyDescent="0.25">
      <c r="A1532" t="s">
        <v>40</v>
      </c>
      <c r="B1532" t="s">
        <v>32</v>
      </c>
      <c r="C1532" t="s">
        <v>73</v>
      </c>
      <c r="D1532" s="3">
        <v>45475</v>
      </c>
      <c r="FB1532">
        <v>0</v>
      </c>
      <c r="FC1532">
        <v>1</v>
      </c>
    </row>
    <row r="1533" spans="1:159" x14ac:dyDescent="0.25">
      <c r="A1533" t="s">
        <v>40</v>
      </c>
      <c r="B1533" t="s">
        <v>32</v>
      </c>
      <c r="C1533" t="s">
        <v>73</v>
      </c>
      <c r="D1533" s="3">
        <v>45476</v>
      </c>
      <c r="FB1533">
        <v>0</v>
      </c>
      <c r="FC1533">
        <v>1</v>
      </c>
    </row>
    <row r="1534" spans="1:159" x14ac:dyDescent="0.25">
      <c r="A1534" t="s">
        <v>40</v>
      </c>
      <c r="B1534" t="s">
        <v>32</v>
      </c>
      <c r="C1534" t="s">
        <v>73</v>
      </c>
      <c r="D1534" s="3">
        <v>45478</v>
      </c>
      <c r="FB1534">
        <v>0</v>
      </c>
      <c r="FC1534">
        <v>1</v>
      </c>
    </row>
    <row r="1535" spans="1:159" x14ac:dyDescent="0.25">
      <c r="A1535" t="s">
        <v>40</v>
      </c>
      <c r="B1535" t="s">
        <v>32</v>
      </c>
      <c r="C1535" t="s">
        <v>73</v>
      </c>
      <c r="D1535" s="3">
        <v>45479</v>
      </c>
      <c r="FB1535">
        <v>0</v>
      </c>
      <c r="FC1535">
        <v>1</v>
      </c>
    </row>
    <row r="1536" spans="1:159" x14ac:dyDescent="0.25">
      <c r="A1536" t="s">
        <v>40</v>
      </c>
      <c r="B1536" t="s">
        <v>32</v>
      </c>
      <c r="C1536" t="s">
        <v>73</v>
      </c>
      <c r="D1536" s="3">
        <v>45484</v>
      </c>
      <c r="FB1536">
        <v>0</v>
      </c>
      <c r="FC1536">
        <v>1</v>
      </c>
    </row>
    <row r="1537" spans="1:159" x14ac:dyDescent="0.25">
      <c r="A1537" t="s">
        <v>40</v>
      </c>
      <c r="B1537" t="s">
        <v>32</v>
      </c>
      <c r="C1537" t="s">
        <v>73</v>
      </c>
      <c r="D1537" s="3">
        <v>45485</v>
      </c>
      <c r="FB1537">
        <v>0</v>
      </c>
      <c r="FC1537">
        <v>1</v>
      </c>
    </row>
    <row r="1538" spans="1:159" x14ac:dyDescent="0.25">
      <c r="A1538" t="s">
        <v>40</v>
      </c>
      <c r="B1538" t="s">
        <v>32</v>
      </c>
      <c r="C1538" t="s">
        <v>73</v>
      </c>
      <c r="D1538" s="3">
        <v>45496</v>
      </c>
      <c r="FB1538">
        <v>0</v>
      </c>
      <c r="FC1538">
        <v>1</v>
      </c>
    </row>
    <row r="1539" spans="1:159" x14ac:dyDescent="0.25">
      <c r="A1539" t="s">
        <v>40</v>
      </c>
      <c r="B1539" t="s">
        <v>32</v>
      </c>
      <c r="C1539" t="s">
        <v>73</v>
      </c>
      <c r="D1539" s="3">
        <v>45539</v>
      </c>
      <c r="FB1539">
        <v>0</v>
      </c>
      <c r="FC1539">
        <v>1</v>
      </c>
    </row>
    <row r="1540" spans="1:159" x14ac:dyDescent="0.25">
      <c r="A1540" t="s">
        <v>40</v>
      </c>
      <c r="B1540" t="s">
        <v>32</v>
      </c>
      <c r="C1540" t="s">
        <v>73</v>
      </c>
      <c r="D1540" s="3">
        <v>45540</v>
      </c>
      <c r="FB1540">
        <v>0</v>
      </c>
      <c r="FC1540">
        <v>1</v>
      </c>
    </row>
    <row r="1541" spans="1:159" x14ac:dyDescent="0.25">
      <c r="A1541" t="s">
        <v>40</v>
      </c>
      <c r="B1541" t="s">
        <v>32</v>
      </c>
      <c r="C1541" t="s">
        <v>73</v>
      </c>
      <c r="D1541" s="3">
        <v>45541</v>
      </c>
      <c r="FB1541">
        <v>0</v>
      </c>
      <c r="FC1541">
        <v>1</v>
      </c>
    </row>
    <row r="1542" spans="1:159" x14ac:dyDescent="0.25">
      <c r="A1542" t="s">
        <v>40</v>
      </c>
      <c r="B1542" t="s">
        <v>32</v>
      </c>
      <c r="C1542" t="s">
        <v>73</v>
      </c>
      <c r="D1542" s="3">
        <v>45558</v>
      </c>
      <c r="FB1542">
        <v>0</v>
      </c>
      <c r="FC1542">
        <v>1</v>
      </c>
    </row>
    <row r="1543" spans="1:159" x14ac:dyDescent="0.25">
      <c r="A1543" t="s">
        <v>40</v>
      </c>
      <c r="B1543" t="s">
        <v>32</v>
      </c>
      <c r="C1543" t="s">
        <v>73</v>
      </c>
      <c r="D1543" s="3">
        <v>45559</v>
      </c>
      <c r="FB1543">
        <v>0</v>
      </c>
      <c r="FC1543">
        <v>1</v>
      </c>
    </row>
    <row r="1544" spans="1:159" x14ac:dyDescent="0.25">
      <c r="A1544" t="s">
        <v>40</v>
      </c>
      <c r="B1544" t="s">
        <v>32</v>
      </c>
      <c r="C1544" t="s">
        <v>73</v>
      </c>
      <c r="D1544" s="3">
        <v>45566</v>
      </c>
      <c r="FB1544">
        <v>0</v>
      </c>
      <c r="FC1544">
        <v>1</v>
      </c>
    </row>
    <row r="1545" spans="1:159" x14ac:dyDescent="0.25">
      <c r="A1545" t="s">
        <v>40</v>
      </c>
      <c r="B1545" t="s">
        <v>32</v>
      </c>
      <c r="C1545" t="s">
        <v>73</v>
      </c>
      <c r="D1545" s="3">
        <v>45567</v>
      </c>
      <c r="FB1545">
        <v>0</v>
      </c>
      <c r="FC1545">
        <v>1</v>
      </c>
    </row>
    <row r="1546" spans="1:159" x14ac:dyDescent="0.25">
      <c r="A1546" t="s">
        <v>40</v>
      </c>
      <c r="B1546" t="s">
        <v>32</v>
      </c>
      <c r="C1546" t="s">
        <v>73</v>
      </c>
      <c r="D1546" s="3">
        <v>45568</v>
      </c>
      <c r="FB1546">
        <v>0</v>
      </c>
      <c r="FC1546">
        <v>1</v>
      </c>
    </row>
    <row r="1547" spans="1:159" x14ac:dyDescent="0.25">
      <c r="A1547" t="s">
        <v>40</v>
      </c>
      <c r="B1547" t="s">
        <v>32</v>
      </c>
      <c r="C1547" t="s">
        <v>73</v>
      </c>
      <c r="D1547" s="3">
        <v>45570</v>
      </c>
      <c r="FB1547">
        <v>0</v>
      </c>
      <c r="FC1547">
        <v>1</v>
      </c>
    </row>
    <row r="1548" spans="1:159" x14ac:dyDescent="0.25">
      <c r="A1548" t="s">
        <v>40</v>
      </c>
      <c r="B1548" t="s">
        <v>32</v>
      </c>
      <c r="C1548" t="s">
        <v>73</v>
      </c>
      <c r="D1548" s="3">
        <v>45571</v>
      </c>
      <c r="FB1548">
        <v>0</v>
      </c>
      <c r="FC1548">
        <v>1</v>
      </c>
    </row>
    <row r="1549" spans="1:159" x14ac:dyDescent="0.25">
      <c r="A1549" t="s">
        <v>40</v>
      </c>
      <c r="B1549" t="s">
        <v>32</v>
      </c>
      <c r="C1549" t="s">
        <v>81</v>
      </c>
      <c r="D1549" s="3">
        <v>45475</v>
      </c>
      <c r="FB1549">
        <v>0</v>
      </c>
      <c r="FC1549">
        <v>1</v>
      </c>
    </row>
    <row r="1550" spans="1:159" x14ac:dyDescent="0.25">
      <c r="A1550" t="s">
        <v>40</v>
      </c>
      <c r="B1550" t="s">
        <v>32</v>
      </c>
      <c r="C1550" t="s">
        <v>81</v>
      </c>
      <c r="D1550" s="3">
        <v>45476</v>
      </c>
      <c r="FB1550">
        <v>0</v>
      </c>
      <c r="FC1550">
        <v>1</v>
      </c>
    </row>
    <row r="1551" spans="1:159" x14ac:dyDescent="0.25">
      <c r="A1551" t="s">
        <v>40</v>
      </c>
      <c r="B1551" t="s">
        <v>32</v>
      </c>
      <c r="C1551" t="s">
        <v>81</v>
      </c>
      <c r="D1551" s="3">
        <v>45478</v>
      </c>
      <c r="FB1551">
        <v>0</v>
      </c>
      <c r="FC1551">
        <v>1</v>
      </c>
    </row>
    <row r="1552" spans="1:159" x14ac:dyDescent="0.25">
      <c r="A1552" t="s">
        <v>40</v>
      </c>
      <c r="B1552" t="s">
        <v>32</v>
      </c>
      <c r="C1552" t="s">
        <v>81</v>
      </c>
      <c r="D1552" s="3">
        <v>45479</v>
      </c>
      <c r="FB1552">
        <v>0</v>
      </c>
      <c r="FC1552">
        <v>1</v>
      </c>
    </row>
    <row r="1553" spans="1:159" x14ac:dyDescent="0.25">
      <c r="A1553" t="s">
        <v>40</v>
      </c>
      <c r="B1553" t="s">
        <v>32</v>
      </c>
      <c r="C1553" t="s">
        <v>81</v>
      </c>
      <c r="D1553" s="3">
        <v>45484</v>
      </c>
      <c r="FB1553">
        <v>0</v>
      </c>
      <c r="FC1553">
        <v>1</v>
      </c>
    </row>
    <row r="1554" spans="1:159" x14ac:dyDescent="0.25">
      <c r="A1554" t="s">
        <v>40</v>
      </c>
      <c r="B1554" t="s">
        <v>32</v>
      </c>
      <c r="C1554" t="s">
        <v>81</v>
      </c>
      <c r="D1554" s="3">
        <v>45485</v>
      </c>
      <c r="FB1554">
        <v>0</v>
      </c>
      <c r="FC1554">
        <v>1</v>
      </c>
    </row>
    <row r="1555" spans="1:159" x14ac:dyDescent="0.25">
      <c r="A1555" t="s">
        <v>40</v>
      </c>
      <c r="B1555" t="s">
        <v>32</v>
      </c>
      <c r="C1555" t="s">
        <v>81</v>
      </c>
      <c r="D1555" s="3">
        <v>45496</v>
      </c>
      <c r="FB1555">
        <v>0</v>
      </c>
      <c r="FC1555">
        <v>1</v>
      </c>
    </row>
    <row r="1556" spans="1:159" x14ac:dyDescent="0.25">
      <c r="A1556" t="s">
        <v>40</v>
      </c>
      <c r="B1556" t="s">
        <v>32</v>
      </c>
      <c r="C1556" t="s">
        <v>81</v>
      </c>
      <c r="D1556" s="3">
        <v>45539</v>
      </c>
      <c r="FB1556">
        <v>0</v>
      </c>
      <c r="FC1556">
        <v>1</v>
      </c>
    </row>
    <row r="1557" spans="1:159" x14ac:dyDescent="0.25">
      <c r="A1557" t="s">
        <v>40</v>
      </c>
      <c r="B1557" t="s">
        <v>32</v>
      </c>
      <c r="C1557" t="s">
        <v>81</v>
      </c>
      <c r="D1557" s="3">
        <v>45540</v>
      </c>
      <c r="FB1557">
        <v>0</v>
      </c>
      <c r="FC1557">
        <v>1</v>
      </c>
    </row>
    <row r="1558" spans="1:159" x14ac:dyDescent="0.25">
      <c r="A1558" t="s">
        <v>40</v>
      </c>
      <c r="B1558" t="s">
        <v>32</v>
      </c>
      <c r="C1558" t="s">
        <v>81</v>
      </c>
      <c r="D1558" s="3">
        <v>45541</v>
      </c>
      <c r="FB1558">
        <v>0</v>
      </c>
      <c r="FC1558">
        <v>1</v>
      </c>
    </row>
    <row r="1559" spans="1:159" x14ac:dyDescent="0.25">
      <c r="A1559" t="s">
        <v>40</v>
      </c>
      <c r="B1559" t="s">
        <v>32</v>
      </c>
      <c r="C1559" t="s">
        <v>81</v>
      </c>
      <c r="D1559" s="3">
        <v>45558</v>
      </c>
      <c r="FB1559">
        <v>0</v>
      </c>
      <c r="FC1559">
        <v>1</v>
      </c>
    </row>
    <row r="1560" spans="1:159" x14ac:dyDescent="0.25">
      <c r="A1560" t="s">
        <v>40</v>
      </c>
      <c r="B1560" t="s">
        <v>32</v>
      </c>
      <c r="C1560" t="s">
        <v>81</v>
      </c>
      <c r="D1560" s="3">
        <v>45559</v>
      </c>
      <c r="FB1560">
        <v>0</v>
      </c>
      <c r="FC1560">
        <v>1</v>
      </c>
    </row>
    <row r="1561" spans="1:159" x14ac:dyDescent="0.25">
      <c r="A1561" t="s">
        <v>40</v>
      </c>
      <c r="B1561" t="s">
        <v>32</v>
      </c>
      <c r="C1561" t="s">
        <v>81</v>
      </c>
      <c r="D1561" s="3">
        <v>45566</v>
      </c>
      <c r="FB1561">
        <v>0</v>
      </c>
      <c r="FC1561">
        <v>1</v>
      </c>
    </row>
    <row r="1562" spans="1:159" x14ac:dyDescent="0.25">
      <c r="A1562" t="s">
        <v>40</v>
      </c>
      <c r="B1562" t="s">
        <v>32</v>
      </c>
      <c r="C1562" t="s">
        <v>81</v>
      </c>
      <c r="D1562" s="3">
        <v>45567</v>
      </c>
      <c r="FB1562">
        <v>0</v>
      </c>
      <c r="FC1562">
        <v>1</v>
      </c>
    </row>
    <row r="1563" spans="1:159" x14ac:dyDescent="0.25">
      <c r="A1563" t="s">
        <v>40</v>
      </c>
      <c r="B1563" t="s">
        <v>32</v>
      </c>
      <c r="C1563" t="s">
        <v>81</v>
      </c>
      <c r="D1563" s="3">
        <v>45568</v>
      </c>
      <c r="FB1563">
        <v>0</v>
      </c>
      <c r="FC1563">
        <v>1</v>
      </c>
    </row>
    <row r="1564" spans="1:159" x14ac:dyDescent="0.25">
      <c r="A1564" t="s">
        <v>40</v>
      </c>
      <c r="B1564" t="s">
        <v>32</v>
      </c>
      <c r="C1564" t="s">
        <v>81</v>
      </c>
      <c r="D1564" s="3">
        <v>45570</v>
      </c>
      <c r="FB1564">
        <v>0</v>
      </c>
      <c r="FC1564">
        <v>1</v>
      </c>
    </row>
    <row r="1565" spans="1:159" x14ac:dyDescent="0.25">
      <c r="A1565" t="s">
        <v>40</v>
      </c>
      <c r="B1565" t="s">
        <v>32</v>
      </c>
      <c r="C1565" t="s">
        <v>81</v>
      </c>
      <c r="D1565" s="3">
        <v>45571</v>
      </c>
      <c r="FB1565">
        <v>0</v>
      </c>
      <c r="FC1565">
        <v>1</v>
      </c>
    </row>
    <row r="1566" spans="1:159" x14ac:dyDescent="0.25">
      <c r="A1566" t="s">
        <v>40</v>
      </c>
      <c r="B1566" t="s">
        <v>32</v>
      </c>
      <c r="C1566" t="s">
        <v>82</v>
      </c>
      <c r="D1566" s="3">
        <v>45475</v>
      </c>
      <c r="FB1566">
        <v>0</v>
      </c>
      <c r="FC1566">
        <v>1</v>
      </c>
    </row>
    <row r="1567" spans="1:159" x14ac:dyDescent="0.25">
      <c r="A1567" t="s">
        <v>40</v>
      </c>
      <c r="B1567" t="s">
        <v>32</v>
      </c>
      <c r="C1567" t="s">
        <v>82</v>
      </c>
      <c r="D1567" s="3">
        <v>45476</v>
      </c>
      <c r="FB1567">
        <v>0</v>
      </c>
      <c r="FC1567">
        <v>1</v>
      </c>
    </row>
    <row r="1568" spans="1:159" x14ac:dyDescent="0.25">
      <c r="A1568" t="s">
        <v>40</v>
      </c>
      <c r="B1568" t="s">
        <v>32</v>
      </c>
      <c r="C1568" t="s">
        <v>82</v>
      </c>
      <c r="D1568" s="3">
        <v>45478</v>
      </c>
      <c r="FB1568">
        <v>0</v>
      </c>
      <c r="FC1568">
        <v>1</v>
      </c>
    </row>
    <row r="1569" spans="1:159" x14ac:dyDescent="0.25">
      <c r="A1569" t="s">
        <v>40</v>
      </c>
      <c r="B1569" t="s">
        <v>32</v>
      </c>
      <c r="C1569" t="s">
        <v>82</v>
      </c>
      <c r="D1569" s="3">
        <v>45479</v>
      </c>
      <c r="FB1569">
        <v>0</v>
      </c>
      <c r="FC1569">
        <v>1</v>
      </c>
    </row>
    <row r="1570" spans="1:159" x14ac:dyDescent="0.25">
      <c r="A1570" t="s">
        <v>40</v>
      </c>
      <c r="B1570" t="s">
        <v>32</v>
      </c>
      <c r="C1570" t="s">
        <v>82</v>
      </c>
      <c r="D1570" s="3">
        <v>45484</v>
      </c>
      <c r="FB1570">
        <v>0</v>
      </c>
      <c r="FC1570">
        <v>1</v>
      </c>
    </row>
    <row r="1571" spans="1:159" x14ac:dyDescent="0.25">
      <c r="A1571" t="s">
        <v>40</v>
      </c>
      <c r="B1571" t="s">
        <v>32</v>
      </c>
      <c r="C1571" t="s">
        <v>82</v>
      </c>
      <c r="D1571" s="3">
        <v>45485</v>
      </c>
      <c r="FB1571">
        <v>0</v>
      </c>
      <c r="FC1571">
        <v>1</v>
      </c>
    </row>
    <row r="1572" spans="1:159" x14ac:dyDescent="0.25">
      <c r="A1572" t="s">
        <v>40</v>
      </c>
      <c r="B1572" t="s">
        <v>32</v>
      </c>
      <c r="C1572" t="s">
        <v>82</v>
      </c>
      <c r="D1572" s="3">
        <v>45496</v>
      </c>
      <c r="FB1572">
        <v>0</v>
      </c>
      <c r="FC1572">
        <v>1</v>
      </c>
    </row>
    <row r="1573" spans="1:159" x14ac:dyDescent="0.25">
      <c r="A1573" t="s">
        <v>40</v>
      </c>
      <c r="B1573" t="s">
        <v>32</v>
      </c>
      <c r="C1573" t="s">
        <v>82</v>
      </c>
      <c r="D1573" s="3">
        <v>45539</v>
      </c>
      <c r="FB1573">
        <v>0</v>
      </c>
      <c r="FC1573">
        <v>1</v>
      </c>
    </row>
    <row r="1574" spans="1:159" x14ac:dyDescent="0.25">
      <c r="A1574" t="s">
        <v>40</v>
      </c>
      <c r="B1574" t="s">
        <v>32</v>
      </c>
      <c r="C1574" t="s">
        <v>82</v>
      </c>
      <c r="D1574" s="3">
        <v>45540</v>
      </c>
      <c r="FB1574">
        <v>0</v>
      </c>
      <c r="FC1574">
        <v>1</v>
      </c>
    </row>
    <row r="1575" spans="1:159" x14ac:dyDescent="0.25">
      <c r="A1575" t="s">
        <v>40</v>
      </c>
      <c r="B1575" t="s">
        <v>32</v>
      </c>
      <c r="C1575" t="s">
        <v>82</v>
      </c>
      <c r="D1575" s="3">
        <v>45541</v>
      </c>
      <c r="FB1575">
        <v>0</v>
      </c>
      <c r="FC1575">
        <v>1</v>
      </c>
    </row>
    <row r="1576" spans="1:159" x14ac:dyDescent="0.25">
      <c r="A1576" t="s">
        <v>40</v>
      </c>
      <c r="B1576" t="s">
        <v>32</v>
      </c>
      <c r="C1576" t="s">
        <v>82</v>
      </c>
      <c r="D1576" s="3">
        <v>45558</v>
      </c>
      <c r="FB1576">
        <v>0</v>
      </c>
      <c r="FC1576">
        <v>1</v>
      </c>
    </row>
    <row r="1577" spans="1:159" x14ac:dyDescent="0.25">
      <c r="A1577" t="s">
        <v>40</v>
      </c>
      <c r="B1577" t="s">
        <v>32</v>
      </c>
      <c r="C1577" t="s">
        <v>82</v>
      </c>
      <c r="D1577" s="3">
        <v>45559</v>
      </c>
      <c r="FB1577">
        <v>0</v>
      </c>
      <c r="FC1577">
        <v>1</v>
      </c>
    </row>
    <row r="1578" spans="1:159" x14ac:dyDescent="0.25">
      <c r="A1578" t="s">
        <v>40</v>
      </c>
      <c r="B1578" t="s">
        <v>32</v>
      </c>
      <c r="C1578" t="s">
        <v>82</v>
      </c>
      <c r="D1578" s="3">
        <v>45566</v>
      </c>
      <c r="FB1578">
        <v>0</v>
      </c>
      <c r="FC1578">
        <v>1</v>
      </c>
    </row>
    <row r="1579" spans="1:159" x14ac:dyDescent="0.25">
      <c r="A1579" t="s">
        <v>40</v>
      </c>
      <c r="B1579" t="s">
        <v>32</v>
      </c>
      <c r="C1579" t="s">
        <v>82</v>
      </c>
      <c r="D1579" s="3">
        <v>45567</v>
      </c>
      <c r="FB1579">
        <v>0</v>
      </c>
      <c r="FC1579">
        <v>1</v>
      </c>
    </row>
    <row r="1580" spans="1:159" x14ac:dyDescent="0.25">
      <c r="A1580" t="s">
        <v>40</v>
      </c>
      <c r="B1580" t="s">
        <v>32</v>
      </c>
      <c r="C1580" t="s">
        <v>82</v>
      </c>
      <c r="D1580" s="3">
        <v>45568</v>
      </c>
      <c r="FB1580">
        <v>0</v>
      </c>
      <c r="FC1580">
        <v>1</v>
      </c>
    </row>
    <row r="1581" spans="1:159" x14ac:dyDescent="0.25">
      <c r="A1581" t="s">
        <v>40</v>
      </c>
      <c r="B1581" t="s">
        <v>32</v>
      </c>
      <c r="C1581" t="s">
        <v>82</v>
      </c>
      <c r="D1581" s="3">
        <v>45570</v>
      </c>
      <c r="FB1581">
        <v>0</v>
      </c>
      <c r="FC1581">
        <v>1</v>
      </c>
    </row>
    <row r="1582" spans="1:159" x14ac:dyDescent="0.25">
      <c r="A1582" t="s">
        <v>40</v>
      </c>
      <c r="B1582" t="s">
        <v>32</v>
      </c>
      <c r="C1582" t="s">
        <v>82</v>
      </c>
      <c r="D1582" s="3">
        <v>45571</v>
      </c>
      <c r="FB1582">
        <v>0</v>
      </c>
      <c r="FC1582">
        <v>1</v>
      </c>
    </row>
    <row r="1583" spans="1:159" x14ac:dyDescent="0.25">
      <c r="A1583" t="s">
        <v>40</v>
      </c>
      <c r="B1583" t="s">
        <v>32</v>
      </c>
      <c r="C1583" t="s">
        <v>87</v>
      </c>
      <c r="D1583" s="3">
        <v>45475</v>
      </c>
      <c r="FB1583">
        <v>0</v>
      </c>
      <c r="FC1583">
        <v>1</v>
      </c>
    </row>
    <row r="1584" spans="1:159" x14ac:dyDescent="0.25">
      <c r="A1584" t="s">
        <v>40</v>
      </c>
      <c r="B1584" t="s">
        <v>32</v>
      </c>
      <c r="C1584" t="s">
        <v>87</v>
      </c>
      <c r="D1584" s="3">
        <v>45476</v>
      </c>
      <c r="FB1584">
        <v>0</v>
      </c>
      <c r="FC1584">
        <v>1</v>
      </c>
    </row>
    <row r="1585" spans="1:159" x14ac:dyDescent="0.25">
      <c r="A1585" t="s">
        <v>40</v>
      </c>
      <c r="B1585" t="s">
        <v>32</v>
      </c>
      <c r="C1585" t="s">
        <v>87</v>
      </c>
      <c r="D1585" s="3">
        <v>45478</v>
      </c>
      <c r="FB1585">
        <v>0</v>
      </c>
      <c r="FC1585">
        <v>1</v>
      </c>
    </row>
    <row r="1586" spans="1:159" x14ac:dyDescent="0.25">
      <c r="A1586" t="s">
        <v>40</v>
      </c>
      <c r="B1586" t="s">
        <v>32</v>
      </c>
      <c r="C1586" t="s">
        <v>87</v>
      </c>
      <c r="D1586" s="3">
        <v>45479</v>
      </c>
      <c r="FB1586">
        <v>0</v>
      </c>
      <c r="FC1586">
        <v>1</v>
      </c>
    </row>
    <row r="1587" spans="1:159" x14ac:dyDescent="0.25">
      <c r="A1587" t="s">
        <v>40</v>
      </c>
      <c r="B1587" t="s">
        <v>32</v>
      </c>
      <c r="C1587" t="s">
        <v>87</v>
      </c>
      <c r="D1587" s="3">
        <v>45484</v>
      </c>
      <c r="FB1587">
        <v>0</v>
      </c>
      <c r="FC1587">
        <v>1</v>
      </c>
    </row>
    <row r="1588" spans="1:159" x14ac:dyDescent="0.25">
      <c r="A1588" t="s">
        <v>40</v>
      </c>
      <c r="B1588" t="s">
        <v>32</v>
      </c>
      <c r="C1588" t="s">
        <v>87</v>
      </c>
      <c r="D1588" s="3">
        <v>45485</v>
      </c>
      <c r="FB1588">
        <v>0</v>
      </c>
      <c r="FC1588">
        <v>1</v>
      </c>
    </row>
    <row r="1589" spans="1:159" x14ac:dyDescent="0.25">
      <c r="A1589" t="s">
        <v>40</v>
      </c>
      <c r="B1589" t="s">
        <v>32</v>
      </c>
      <c r="C1589" t="s">
        <v>87</v>
      </c>
      <c r="D1589" s="3">
        <v>45496</v>
      </c>
      <c r="FB1589">
        <v>0</v>
      </c>
      <c r="FC1589">
        <v>1</v>
      </c>
    </row>
    <row r="1590" spans="1:159" x14ac:dyDescent="0.25">
      <c r="A1590" t="s">
        <v>40</v>
      </c>
      <c r="B1590" t="s">
        <v>32</v>
      </c>
      <c r="C1590" t="s">
        <v>87</v>
      </c>
      <c r="D1590" s="3">
        <v>45539</v>
      </c>
      <c r="FB1590">
        <v>0</v>
      </c>
      <c r="FC1590">
        <v>1</v>
      </c>
    </row>
    <row r="1591" spans="1:159" x14ac:dyDescent="0.25">
      <c r="A1591" t="s">
        <v>40</v>
      </c>
      <c r="B1591" t="s">
        <v>32</v>
      </c>
      <c r="C1591" t="s">
        <v>87</v>
      </c>
      <c r="D1591" s="3">
        <v>45540</v>
      </c>
      <c r="FB1591">
        <v>0</v>
      </c>
      <c r="FC1591">
        <v>1</v>
      </c>
    </row>
    <row r="1592" spans="1:159" x14ac:dyDescent="0.25">
      <c r="A1592" t="s">
        <v>40</v>
      </c>
      <c r="B1592" t="s">
        <v>32</v>
      </c>
      <c r="C1592" t="s">
        <v>87</v>
      </c>
      <c r="D1592" s="3">
        <v>45541</v>
      </c>
      <c r="FB1592">
        <v>0</v>
      </c>
      <c r="FC1592">
        <v>1</v>
      </c>
    </row>
    <row r="1593" spans="1:159" x14ac:dyDescent="0.25">
      <c r="A1593" t="s">
        <v>40</v>
      </c>
      <c r="B1593" t="s">
        <v>32</v>
      </c>
      <c r="C1593" t="s">
        <v>87</v>
      </c>
      <c r="D1593" s="3">
        <v>45558</v>
      </c>
      <c r="FB1593">
        <v>0</v>
      </c>
      <c r="FC1593">
        <v>1</v>
      </c>
    </row>
    <row r="1594" spans="1:159" x14ac:dyDescent="0.25">
      <c r="A1594" t="s">
        <v>40</v>
      </c>
      <c r="B1594" t="s">
        <v>32</v>
      </c>
      <c r="C1594" t="s">
        <v>87</v>
      </c>
      <c r="D1594" s="3">
        <v>45559</v>
      </c>
      <c r="FB1594">
        <v>0</v>
      </c>
      <c r="FC1594">
        <v>1</v>
      </c>
    </row>
    <row r="1595" spans="1:159" x14ac:dyDescent="0.25">
      <c r="A1595" t="s">
        <v>40</v>
      </c>
      <c r="B1595" t="s">
        <v>32</v>
      </c>
      <c r="C1595" t="s">
        <v>87</v>
      </c>
      <c r="D1595" s="3">
        <v>45566</v>
      </c>
      <c r="FB1595">
        <v>0</v>
      </c>
      <c r="FC1595">
        <v>1</v>
      </c>
    </row>
    <row r="1596" spans="1:159" x14ac:dyDescent="0.25">
      <c r="A1596" t="s">
        <v>40</v>
      </c>
      <c r="B1596" t="s">
        <v>32</v>
      </c>
      <c r="C1596" t="s">
        <v>87</v>
      </c>
      <c r="D1596" s="3">
        <v>45567</v>
      </c>
      <c r="FB1596">
        <v>0</v>
      </c>
      <c r="FC1596">
        <v>1</v>
      </c>
    </row>
    <row r="1597" spans="1:159" x14ac:dyDescent="0.25">
      <c r="A1597" t="s">
        <v>40</v>
      </c>
      <c r="B1597" t="s">
        <v>32</v>
      </c>
      <c r="C1597" t="s">
        <v>87</v>
      </c>
      <c r="D1597" s="3">
        <v>45568</v>
      </c>
      <c r="FB1597">
        <v>0</v>
      </c>
      <c r="FC1597">
        <v>1</v>
      </c>
    </row>
    <row r="1598" spans="1:159" x14ac:dyDescent="0.25">
      <c r="A1598" t="s">
        <v>40</v>
      </c>
      <c r="B1598" t="s">
        <v>32</v>
      </c>
      <c r="C1598" t="s">
        <v>87</v>
      </c>
      <c r="D1598" s="3">
        <v>45570</v>
      </c>
      <c r="FB1598">
        <v>0</v>
      </c>
      <c r="FC1598">
        <v>1</v>
      </c>
    </row>
    <row r="1599" spans="1:159" x14ac:dyDescent="0.25">
      <c r="A1599" t="s">
        <v>40</v>
      </c>
      <c r="B1599" t="s">
        <v>32</v>
      </c>
      <c r="C1599" t="s">
        <v>87</v>
      </c>
      <c r="D1599" s="3">
        <v>45571</v>
      </c>
      <c r="FB1599">
        <v>0</v>
      </c>
      <c r="FC1599">
        <v>1</v>
      </c>
    </row>
    <row r="1600" spans="1:159" x14ac:dyDescent="0.25">
      <c r="A1600" t="s">
        <v>40</v>
      </c>
      <c r="B1600" t="s">
        <v>32</v>
      </c>
      <c r="C1600" t="s">
        <v>85</v>
      </c>
      <c r="D1600" s="3">
        <v>45475</v>
      </c>
      <c r="FB1600">
        <v>0</v>
      </c>
      <c r="FC1600">
        <v>1</v>
      </c>
    </row>
    <row r="1601" spans="1:159" x14ac:dyDescent="0.25">
      <c r="A1601" t="s">
        <v>40</v>
      </c>
      <c r="B1601" t="s">
        <v>32</v>
      </c>
      <c r="C1601" t="s">
        <v>85</v>
      </c>
      <c r="D1601" s="3">
        <v>45476</v>
      </c>
      <c r="FB1601">
        <v>0</v>
      </c>
      <c r="FC1601">
        <v>1</v>
      </c>
    </row>
    <row r="1602" spans="1:159" x14ac:dyDescent="0.25">
      <c r="A1602" t="s">
        <v>40</v>
      </c>
      <c r="B1602" t="s">
        <v>32</v>
      </c>
      <c r="C1602" t="s">
        <v>85</v>
      </c>
      <c r="D1602" s="3">
        <v>45478</v>
      </c>
      <c r="FB1602">
        <v>0</v>
      </c>
      <c r="FC1602">
        <v>1</v>
      </c>
    </row>
    <row r="1603" spans="1:159" x14ac:dyDescent="0.25">
      <c r="A1603" t="s">
        <v>40</v>
      </c>
      <c r="B1603" t="s">
        <v>32</v>
      </c>
      <c r="C1603" t="s">
        <v>85</v>
      </c>
      <c r="D1603" s="3">
        <v>45479</v>
      </c>
      <c r="FB1603">
        <v>0</v>
      </c>
      <c r="FC1603">
        <v>1</v>
      </c>
    </row>
    <row r="1604" spans="1:159" x14ac:dyDescent="0.25">
      <c r="A1604" t="s">
        <v>40</v>
      </c>
      <c r="B1604" t="s">
        <v>32</v>
      </c>
      <c r="C1604" t="s">
        <v>85</v>
      </c>
      <c r="D1604" s="3">
        <v>45484</v>
      </c>
      <c r="FB1604">
        <v>0</v>
      </c>
      <c r="FC1604">
        <v>1</v>
      </c>
    </row>
    <row r="1605" spans="1:159" x14ac:dyDescent="0.25">
      <c r="A1605" t="s">
        <v>40</v>
      </c>
      <c r="B1605" t="s">
        <v>32</v>
      </c>
      <c r="C1605" t="s">
        <v>85</v>
      </c>
      <c r="D1605" s="3">
        <v>45485</v>
      </c>
      <c r="FB1605">
        <v>0</v>
      </c>
      <c r="FC1605">
        <v>1</v>
      </c>
    </row>
    <row r="1606" spans="1:159" x14ac:dyDescent="0.25">
      <c r="A1606" t="s">
        <v>40</v>
      </c>
      <c r="B1606" t="s">
        <v>32</v>
      </c>
      <c r="C1606" t="s">
        <v>85</v>
      </c>
      <c r="D1606" s="3">
        <v>45496</v>
      </c>
      <c r="FB1606">
        <v>0</v>
      </c>
      <c r="FC1606">
        <v>1</v>
      </c>
    </row>
    <row r="1607" spans="1:159" x14ac:dyDescent="0.25">
      <c r="A1607" t="s">
        <v>40</v>
      </c>
      <c r="B1607" t="s">
        <v>32</v>
      </c>
      <c r="C1607" t="s">
        <v>85</v>
      </c>
      <c r="D1607" s="3">
        <v>45539</v>
      </c>
      <c r="FB1607">
        <v>0</v>
      </c>
      <c r="FC1607">
        <v>1</v>
      </c>
    </row>
    <row r="1608" spans="1:159" x14ac:dyDescent="0.25">
      <c r="A1608" t="s">
        <v>40</v>
      </c>
      <c r="B1608" t="s">
        <v>32</v>
      </c>
      <c r="C1608" t="s">
        <v>85</v>
      </c>
      <c r="D1608" s="3">
        <v>45540</v>
      </c>
      <c r="FB1608">
        <v>0</v>
      </c>
      <c r="FC1608">
        <v>1</v>
      </c>
    </row>
    <row r="1609" spans="1:159" x14ac:dyDescent="0.25">
      <c r="A1609" t="s">
        <v>40</v>
      </c>
      <c r="B1609" t="s">
        <v>32</v>
      </c>
      <c r="C1609" t="s">
        <v>85</v>
      </c>
      <c r="D1609" s="3">
        <v>45541</v>
      </c>
      <c r="FB1609">
        <v>0</v>
      </c>
      <c r="FC1609">
        <v>1</v>
      </c>
    </row>
    <row r="1610" spans="1:159" x14ac:dyDescent="0.25">
      <c r="A1610" t="s">
        <v>40</v>
      </c>
      <c r="B1610" t="s">
        <v>32</v>
      </c>
      <c r="C1610" t="s">
        <v>85</v>
      </c>
      <c r="D1610" s="3">
        <v>45558</v>
      </c>
      <c r="FB1610">
        <v>0</v>
      </c>
      <c r="FC1610">
        <v>1</v>
      </c>
    </row>
    <row r="1611" spans="1:159" x14ac:dyDescent="0.25">
      <c r="A1611" t="s">
        <v>40</v>
      </c>
      <c r="B1611" t="s">
        <v>32</v>
      </c>
      <c r="C1611" t="s">
        <v>85</v>
      </c>
      <c r="D1611" s="3">
        <v>45559</v>
      </c>
      <c r="FB1611">
        <v>0</v>
      </c>
      <c r="FC1611">
        <v>1</v>
      </c>
    </row>
    <row r="1612" spans="1:159" x14ac:dyDescent="0.25">
      <c r="A1612" t="s">
        <v>40</v>
      </c>
      <c r="B1612" t="s">
        <v>32</v>
      </c>
      <c r="C1612" t="s">
        <v>85</v>
      </c>
      <c r="D1612" s="3">
        <v>45566</v>
      </c>
      <c r="FB1612">
        <v>0</v>
      </c>
      <c r="FC1612">
        <v>1</v>
      </c>
    </row>
    <row r="1613" spans="1:159" x14ac:dyDescent="0.25">
      <c r="A1613" t="s">
        <v>40</v>
      </c>
      <c r="B1613" t="s">
        <v>32</v>
      </c>
      <c r="C1613" t="s">
        <v>85</v>
      </c>
      <c r="D1613" s="3">
        <v>45567</v>
      </c>
      <c r="FB1613">
        <v>0</v>
      </c>
      <c r="FC1613">
        <v>1</v>
      </c>
    </row>
    <row r="1614" spans="1:159" x14ac:dyDescent="0.25">
      <c r="A1614" t="s">
        <v>40</v>
      </c>
      <c r="B1614" t="s">
        <v>32</v>
      </c>
      <c r="C1614" t="s">
        <v>85</v>
      </c>
      <c r="D1614" s="3">
        <v>45568</v>
      </c>
      <c r="FB1614">
        <v>0</v>
      </c>
      <c r="FC1614">
        <v>1</v>
      </c>
    </row>
    <row r="1615" spans="1:159" x14ac:dyDescent="0.25">
      <c r="A1615" t="s">
        <v>40</v>
      </c>
      <c r="B1615" t="s">
        <v>32</v>
      </c>
      <c r="C1615" t="s">
        <v>85</v>
      </c>
      <c r="D1615" s="3">
        <v>45570</v>
      </c>
      <c r="FB1615">
        <v>0</v>
      </c>
      <c r="FC1615">
        <v>1</v>
      </c>
    </row>
    <row r="1616" spans="1:159" x14ac:dyDescent="0.25">
      <c r="A1616" t="s">
        <v>40</v>
      </c>
      <c r="B1616" t="s">
        <v>32</v>
      </c>
      <c r="C1616" t="s">
        <v>85</v>
      </c>
      <c r="D1616" s="3">
        <v>45571</v>
      </c>
      <c r="FB1616">
        <v>0</v>
      </c>
      <c r="FC1616">
        <v>1</v>
      </c>
    </row>
    <row r="1617" spans="1:159" x14ac:dyDescent="0.25">
      <c r="A1617" t="s">
        <v>40</v>
      </c>
      <c r="B1617" t="s">
        <v>32</v>
      </c>
      <c r="C1617" t="s">
        <v>86</v>
      </c>
      <c r="D1617" s="3">
        <v>45475</v>
      </c>
      <c r="FB1617">
        <v>0</v>
      </c>
      <c r="FC1617">
        <v>1</v>
      </c>
    </row>
    <row r="1618" spans="1:159" x14ac:dyDescent="0.25">
      <c r="A1618" t="s">
        <v>40</v>
      </c>
      <c r="B1618" t="s">
        <v>32</v>
      </c>
      <c r="C1618" t="s">
        <v>86</v>
      </c>
      <c r="D1618" s="3">
        <v>45476</v>
      </c>
      <c r="FB1618">
        <v>0</v>
      </c>
      <c r="FC1618">
        <v>1</v>
      </c>
    </row>
    <row r="1619" spans="1:159" x14ac:dyDescent="0.25">
      <c r="A1619" t="s">
        <v>40</v>
      </c>
      <c r="B1619" t="s">
        <v>32</v>
      </c>
      <c r="C1619" t="s">
        <v>86</v>
      </c>
      <c r="D1619" s="3">
        <v>45478</v>
      </c>
      <c r="FB1619">
        <v>0</v>
      </c>
      <c r="FC1619">
        <v>1</v>
      </c>
    </row>
    <row r="1620" spans="1:159" x14ac:dyDescent="0.25">
      <c r="A1620" t="s">
        <v>40</v>
      </c>
      <c r="B1620" t="s">
        <v>32</v>
      </c>
      <c r="C1620" t="s">
        <v>86</v>
      </c>
      <c r="D1620" s="3">
        <v>45479</v>
      </c>
      <c r="FB1620">
        <v>0</v>
      </c>
      <c r="FC1620">
        <v>1</v>
      </c>
    </row>
    <row r="1621" spans="1:159" x14ac:dyDescent="0.25">
      <c r="A1621" t="s">
        <v>40</v>
      </c>
      <c r="B1621" t="s">
        <v>32</v>
      </c>
      <c r="C1621" t="s">
        <v>86</v>
      </c>
      <c r="D1621" s="3">
        <v>45484</v>
      </c>
      <c r="FB1621">
        <v>0</v>
      </c>
      <c r="FC1621">
        <v>1</v>
      </c>
    </row>
    <row r="1622" spans="1:159" x14ac:dyDescent="0.25">
      <c r="A1622" t="s">
        <v>40</v>
      </c>
      <c r="B1622" t="s">
        <v>32</v>
      </c>
      <c r="C1622" t="s">
        <v>86</v>
      </c>
      <c r="D1622" s="3">
        <v>45485</v>
      </c>
      <c r="FB1622">
        <v>0</v>
      </c>
      <c r="FC1622">
        <v>1</v>
      </c>
    </row>
    <row r="1623" spans="1:159" x14ac:dyDescent="0.25">
      <c r="A1623" t="s">
        <v>40</v>
      </c>
      <c r="B1623" t="s">
        <v>32</v>
      </c>
      <c r="C1623" t="s">
        <v>86</v>
      </c>
      <c r="D1623" s="3">
        <v>45496</v>
      </c>
      <c r="FB1623">
        <v>0</v>
      </c>
      <c r="FC1623">
        <v>1</v>
      </c>
    </row>
    <row r="1624" spans="1:159" x14ac:dyDescent="0.25">
      <c r="A1624" t="s">
        <v>40</v>
      </c>
      <c r="B1624" t="s">
        <v>32</v>
      </c>
      <c r="C1624" t="s">
        <v>86</v>
      </c>
      <c r="D1624" s="3">
        <v>45539</v>
      </c>
      <c r="FB1624">
        <v>0</v>
      </c>
      <c r="FC1624">
        <v>1</v>
      </c>
    </row>
    <row r="1625" spans="1:159" x14ac:dyDescent="0.25">
      <c r="A1625" t="s">
        <v>40</v>
      </c>
      <c r="B1625" t="s">
        <v>32</v>
      </c>
      <c r="C1625" t="s">
        <v>86</v>
      </c>
      <c r="D1625" s="3">
        <v>45540</v>
      </c>
      <c r="FB1625">
        <v>0</v>
      </c>
      <c r="FC1625">
        <v>1</v>
      </c>
    </row>
    <row r="1626" spans="1:159" x14ac:dyDescent="0.25">
      <c r="A1626" t="s">
        <v>40</v>
      </c>
      <c r="B1626" t="s">
        <v>32</v>
      </c>
      <c r="C1626" t="s">
        <v>86</v>
      </c>
      <c r="D1626" s="3">
        <v>45541</v>
      </c>
      <c r="FB1626">
        <v>0</v>
      </c>
      <c r="FC1626">
        <v>1</v>
      </c>
    </row>
    <row r="1627" spans="1:159" x14ac:dyDescent="0.25">
      <c r="A1627" t="s">
        <v>40</v>
      </c>
      <c r="B1627" t="s">
        <v>32</v>
      </c>
      <c r="C1627" t="s">
        <v>86</v>
      </c>
      <c r="D1627" s="3">
        <v>45558</v>
      </c>
      <c r="FB1627">
        <v>0</v>
      </c>
      <c r="FC1627">
        <v>1</v>
      </c>
    </row>
    <row r="1628" spans="1:159" x14ac:dyDescent="0.25">
      <c r="A1628" t="s">
        <v>40</v>
      </c>
      <c r="B1628" t="s">
        <v>32</v>
      </c>
      <c r="C1628" t="s">
        <v>86</v>
      </c>
      <c r="D1628" s="3">
        <v>45559</v>
      </c>
      <c r="FB1628">
        <v>0</v>
      </c>
      <c r="FC1628">
        <v>1</v>
      </c>
    </row>
    <row r="1629" spans="1:159" x14ac:dyDescent="0.25">
      <c r="A1629" t="s">
        <v>40</v>
      </c>
      <c r="B1629" t="s">
        <v>32</v>
      </c>
      <c r="C1629" t="s">
        <v>86</v>
      </c>
      <c r="D1629" s="3">
        <v>45566</v>
      </c>
      <c r="FB1629">
        <v>0</v>
      </c>
      <c r="FC1629">
        <v>1</v>
      </c>
    </row>
    <row r="1630" spans="1:159" x14ac:dyDescent="0.25">
      <c r="A1630" t="s">
        <v>40</v>
      </c>
      <c r="B1630" t="s">
        <v>32</v>
      </c>
      <c r="C1630" t="s">
        <v>86</v>
      </c>
      <c r="D1630" s="3">
        <v>45567</v>
      </c>
      <c r="FB1630">
        <v>0</v>
      </c>
      <c r="FC1630">
        <v>1</v>
      </c>
    </row>
    <row r="1631" spans="1:159" x14ac:dyDescent="0.25">
      <c r="A1631" t="s">
        <v>40</v>
      </c>
      <c r="B1631" t="s">
        <v>32</v>
      </c>
      <c r="C1631" t="s">
        <v>86</v>
      </c>
      <c r="D1631" s="3">
        <v>45568</v>
      </c>
      <c r="FB1631">
        <v>0</v>
      </c>
      <c r="FC1631">
        <v>1</v>
      </c>
    </row>
    <row r="1632" spans="1:159" x14ac:dyDescent="0.25">
      <c r="A1632" t="s">
        <v>40</v>
      </c>
      <c r="B1632" t="s">
        <v>32</v>
      </c>
      <c r="C1632" t="s">
        <v>86</v>
      </c>
      <c r="D1632" s="3">
        <v>45570</v>
      </c>
      <c r="FB1632">
        <v>0</v>
      </c>
      <c r="FC1632">
        <v>1</v>
      </c>
    </row>
    <row r="1633" spans="1:159" x14ac:dyDescent="0.25">
      <c r="A1633" t="s">
        <v>40</v>
      </c>
      <c r="B1633" t="s">
        <v>32</v>
      </c>
      <c r="C1633" t="s">
        <v>86</v>
      </c>
      <c r="D1633" s="3">
        <v>45571</v>
      </c>
      <c r="FB1633">
        <v>0</v>
      </c>
      <c r="FC1633">
        <v>1</v>
      </c>
    </row>
    <row r="1634" spans="1:159" x14ac:dyDescent="0.25">
      <c r="A1634" t="s">
        <v>40</v>
      </c>
      <c r="B1634" t="s">
        <v>32</v>
      </c>
      <c r="C1634" t="s">
        <v>76</v>
      </c>
      <c r="D1634" s="3">
        <v>45475</v>
      </c>
      <c r="FB1634">
        <v>0</v>
      </c>
      <c r="FC1634">
        <v>1</v>
      </c>
    </row>
    <row r="1635" spans="1:159" x14ac:dyDescent="0.25">
      <c r="A1635" t="s">
        <v>40</v>
      </c>
      <c r="B1635" t="s">
        <v>32</v>
      </c>
      <c r="C1635" t="s">
        <v>76</v>
      </c>
      <c r="D1635" s="3">
        <v>45476</v>
      </c>
      <c r="FB1635">
        <v>0</v>
      </c>
      <c r="FC1635">
        <v>1</v>
      </c>
    </row>
    <row r="1636" spans="1:159" x14ac:dyDescent="0.25">
      <c r="A1636" t="s">
        <v>40</v>
      </c>
      <c r="B1636" t="s">
        <v>32</v>
      </c>
      <c r="C1636" t="s">
        <v>76</v>
      </c>
      <c r="D1636" s="3">
        <v>45478</v>
      </c>
      <c r="FB1636">
        <v>0</v>
      </c>
      <c r="FC1636">
        <v>1</v>
      </c>
    </row>
    <row r="1637" spans="1:159" x14ac:dyDescent="0.25">
      <c r="A1637" t="s">
        <v>40</v>
      </c>
      <c r="B1637" t="s">
        <v>32</v>
      </c>
      <c r="C1637" t="s">
        <v>76</v>
      </c>
      <c r="D1637" s="3">
        <v>45479</v>
      </c>
      <c r="FB1637">
        <v>0</v>
      </c>
      <c r="FC1637">
        <v>1</v>
      </c>
    </row>
    <row r="1638" spans="1:159" x14ac:dyDescent="0.25">
      <c r="A1638" t="s">
        <v>40</v>
      </c>
      <c r="B1638" t="s">
        <v>32</v>
      </c>
      <c r="C1638" t="s">
        <v>76</v>
      </c>
      <c r="D1638" s="3">
        <v>45484</v>
      </c>
      <c r="FB1638">
        <v>0</v>
      </c>
      <c r="FC1638">
        <v>1</v>
      </c>
    </row>
    <row r="1639" spans="1:159" x14ac:dyDescent="0.25">
      <c r="A1639" t="s">
        <v>40</v>
      </c>
      <c r="B1639" t="s">
        <v>32</v>
      </c>
      <c r="C1639" t="s">
        <v>76</v>
      </c>
      <c r="D1639" s="3">
        <v>45485</v>
      </c>
      <c r="FB1639">
        <v>0</v>
      </c>
      <c r="FC1639">
        <v>1</v>
      </c>
    </row>
    <row r="1640" spans="1:159" x14ac:dyDescent="0.25">
      <c r="A1640" t="s">
        <v>40</v>
      </c>
      <c r="B1640" t="s">
        <v>32</v>
      </c>
      <c r="C1640" t="s">
        <v>76</v>
      </c>
      <c r="D1640" s="3">
        <v>45496</v>
      </c>
      <c r="FB1640">
        <v>0</v>
      </c>
      <c r="FC1640">
        <v>1</v>
      </c>
    </row>
    <row r="1641" spans="1:159" x14ac:dyDescent="0.25">
      <c r="A1641" t="s">
        <v>40</v>
      </c>
      <c r="B1641" t="s">
        <v>32</v>
      </c>
      <c r="C1641" t="s">
        <v>76</v>
      </c>
      <c r="D1641" s="3">
        <v>45539</v>
      </c>
      <c r="FB1641">
        <v>0</v>
      </c>
      <c r="FC1641">
        <v>1</v>
      </c>
    </row>
    <row r="1642" spans="1:159" x14ac:dyDescent="0.25">
      <c r="A1642" t="s">
        <v>40</v>
      </c>
      <c r="B1642" t="s">
        <v>32</v>
      </c>
      <c r="C1642" t="s">
        <v>76</v>
      </c>
      <c r="D1642" s="3">
        <v>45540</v>
      </c>
      <c r="FB1642">
        <v>0</v>
      </c>
      <c r="FC1642">
        <v>1</v>
      </c>
    </row>
    <row r="1643" spans="1:159" x14ac:dyDescent="0.25">
      <c r="A1643" t="s">
        <v>40</v>
      </c>
      <c r="B1643" t="s">
        <v>32</v>
      </c>
      <c r="C1643" t="s">
        <v>76</v>
      </c>
      <c r="D1643" s="3">
        <v>45541</v>
      </c>
      <c r="FB1643">
        <v>0</v>
      </c>
      <c r="FC1643">
        <v>1</v>
      </c>
    </row>
    <row r="1644" spans="1:159" x14ac:dyDescent="0.25">
      <c r="A1644" t="s">
        <v>40</v>
      </c>
      <c r="B1644" t="s">
        <v>32</v>
      </c>
      <c r="C1644" t="s">
        <v>76</v>
      </c>
      <c r="D1644" s="3">
        <v>45558</v>
      </c>
      <c r="FB1644">
        <v>0</v>
      </c>
      <c r="FC1644">
        <v>1</v>
      </c>
    </row>
    <row r="1645" spans="1:159" x14ac:dyDescent="0.25">
      <c r="A1645" t="s">
        <v>40</v>
      </c>
      <c r="B1645" t="s">
        <v>32</v>
      </c>
      <c r="C1645" t="s">
        <v>76</v>
      </c>
      <c r="D1645" s="3">
        <v>45559</v>
      </c>
      <c r="FB1645">
        <v>0</v>
      </c>
      <c r="FC1645">
        <v>1</v>
      </c>
    </row>
    <row r="1646" spans="1:159" x14ac:dyDescent="0.25">
      <c r="A1646" t="s">
        <v>40</v>
      </c>
      <c r="B1646" t="s">
        <v>32</v>
      </c>
      <c r="C1646" t="s">
        <v>76</v>
      </c>
      <c r="D1646" s="3">
        <v>45566</v>
      </c>
      <c r="FB1646">
        <v>0</v>
      </c>
      <c r="FC1646">
        <v>1</v>
      </c>
    </row>
    <row r="1647" spans="1:159" x14ac:dyDescent="0.25">
      <c r="A1647" t="s">
        <v>40</v>
      </c>
      <c r="B1647" t="s">
        <v>32</v>
      </c>
      <c r="C1647" t="s">
        <v>76</v>
      </c>
      <c r="D1647" s="3">
        <v>45567</v>
      </c>
      <c r="FB1647">
        <v>0</v>
      </c>
      <c r="FC1647">
        <v>1</v>
      </c>
    </row>
    <row r="1648" spans="1:159" x14ac:dyDescent="0.25">
      <c r="A1648" t="s">
        <v>40</v>
      </c>
      <c r="B1648" t="s">
        <v>32</v>
      </c>
      <c r="C1648" t="s">
        <v>76</v>
      </c>
      <c r="D1648" s="3">
        <v>45568</v>
      </c>
      <c r="FB1648">
        <v>0</v>
      </c>
      <c r="FC1648">
        <v>1</v>
      </c>
    </row>
    <row r="1649" spans="1:159" x14ac:dyDescent="0.25">
      <c r="A1649" t="s">
        <v>40</v>
      </c>
      <c r="B1649" t="s">
        <v>32</v>
      </c>
      <c r="C1649" t="s">
        <v>76</v>
      </c>
      <c r="D1649" s="3">
        <v>45570</v>
      </c>
      <c r="FB1649">
        <v>0</v>
      </c>
      <c r="FC1649">
        <v>1</v>
      </c>
    </row>
    <row r="1650" spans="1:159" x14ac:dyDescent="0.25">
      <c r="A1650" t="s">
        <v>40</v>
      </c>
      <c r="B1650" t="s">
        <v>32</v>
      </c>
      <c r="C1650" t="s">
        <v>76</v>
      </c>
      <c r="D1650" s="3">
        <v>45571</v>
      </c>
      <c r="FB1650">
        <v>0</v>
      </c>
      <c r="FC1650">
        <v>1</v>
      </c>
    </row>
    <row r="1651" spans="1:159" x14ac:dyDescent="0.25">
      <c r="A1651" t="s">
        <v>40</v>
      </c>
      <c r="B1651" t="s">
        <v>32</v>
      </c>
      <c r="C1651" t="s">
        <v>75</v>
      </c>
      <c r="D1651" s="3">
        <v>45475</v>
      </c>
      <c r="FB1651">
        <v>0</v>
      </c>
      <c r="FC1651">
        <v>1</v>
      </c>
    </row>
    <row r="1652" spans="1:159" x14ac:dyDescent="0.25">
      <c r="A1652" t="s">
        <v>40</v>
      </c>
      <c r="B1652" t="s">
        <v>32</v>
      </c>
      <c r="C1652" t="s">
        <v>75</v>
      </c>
      <c r="D1652" s="3">
        <v>45476</v>
      </c>
      <c r="CF1652" s="20"/>
      <c r="FB1652">
        <v>0</v>
      </c>
      <c r="FC1652">
        <v>1</v>
      </c>
    </row>
    <row r="1653" spans="1:159" x14ac:dyDescent="0.25">
      <c r="A1653" t="s">
        <v>40</v>
      </c>
      <c r="B1653" t="s">
        <v>32</v>
      </c>
      <c r="C1653" t="s">
        <v>75</v>
      </c>
      <c r="D1653" s="3">
        <v>45478</v>
      </c>
      <c r="FB1653">
        <v>0</v>
      </c>
      <c r="FC1653">
        <v>1</v>
      </c>
    </row>
    <row r="1654" spans="1:159" x14ac:dyDescent="0.25">
      <c r="A1654" t="s">
        <v>40</v>
      </c>
      <c r="B1654" t="s">
        <v>32</v>
      </c>
      <c r="C1654" t="s">
        <v>75</v>
      </c>
      <c r="D1654" s="3">
        <v>45479</v>
      </c>
      <c r="FB1654">
        <v>0</v>
      </c>
      <c r="FC1654">
        <v>1</v>
      </c>
    </row>
    <row r="1655" spans="1:159" x14ac:dyDescent="0.25">
      <c r="A1655" t="s">
        <v>40</v>
      </c>
      <c r="B1655" t="s">
        <v>32</v>
      </c>
      <c r="C1655" t="s">
        <v>75</v>
      </c>
      <c r="D1655" s="3">
        <v>45484</v>
      </c>
      <c r="FB1655">
        <v>0</v>
      </c>
      <c r="FC1655">
        <v>1</v>
      </c>
    </row>
    <row r="1656" spans="1:159" x14ac:dyDescent="0.25">
      <c r="A1656" t="s">
        <v>40</v>
      </c>
      <c r="B1656" t="s">
        <v>32</v>
      </c>
      <c r="C1656" t="s">
        <v>75</v>
      </c>
      <c r="D1656" s="3">
        <v>45485</v>
      </c>
      <c r="FB1656">
        <v>0</v>
      </c>
      <c r="FC1656">
        <v>1</v>
      </c>
    </row>
    <row r="1657" spans="1:159" x14ac:dyDescent="0.25">
      <c r="A1657" t="s">
        <v>40</v>
      </c>
      <c r="B1657" t="s">
        <v>32</v>
      </c>
      <c r="C1657" t="s">
        <v>75</v>
      </c>
      <c r="D1657" s="3">
        <v>45496</v>
      </c>
      <c r="FB1657">
        <v>0</v>
      </c>
      <c r="FC1657">
        <v>1</v>
      </c>
    </row>
    <row r="1658" spans="1:159" x14ac:dyDescent="0.25">
      <c r="A1658" t="s">
        <v>40</v>
      </c>
      <c r="B1658" t="s">
        <v>32</v>
      </c>
      <c r="C1658" t="s">
        <v>75</v>
      </c>
      <c r="D1658" s="3">
        <v>45539</v>
      </c>
      <c r="FB1658">
        <v>0</v>
      </c>
      <c r="FC1658">
        <v>1</v>
      </c>
    </row>
    <row r="1659" spans="1:159" x14ac:dyDescent="0.25">
      <c r="A1659" t="s">
        <v>40</v>
      </c>
      <c r="B1659" t="s">
        <v>32</v>
      </c>
      <c r="C1659" t="s">
        <v>75</v>
      </c>
      <c r="D1659" s="3">
        <v>45540</v>
      </c>
      <c r="FB1659">
        <v>0</v>
      </c>
      <c r="FC1659">
        <v>1</v>
      </c>
    </row>
    <row r="1660" spans="1:159" x14ac:dyDescent="0.25">
      <c r="A1660" t="s">
        <v>40</v>
      </c>
      <c r="B1660" t="s">
        <v>32</v>
      </c>
      <c r="C1660" t="s">
        <v>75</v>
      </c>
      <c r="D1660" s="3">
        <v>45541</v>
      </c>
      <c r="FB1660">
        <v>0</v>
      </c>
      <c r="FC1660">
        <v>1</v>
      </c>
    </row>
    <row r="1661" spans="1:159" x14ac:dyDescent="0.25">
      <c r="A1661" t="s">
        <v>40</v>
      </c>
      <c r="B1661" t="s">
        <v>32</v>
      </c>
      <c r="C1661" t="s">
        <v>75</v>
      </c>
      <c r="D1661" s="3">
        <v>45558</v>
      </c>
      <c r="FB1661">
        <v>0</v>
      </c>
      <c r="FC1661">
        <v>1</v>
      </c>
    </row>
    <row r="1662" spans="1:159" x14ac:dyDescent="0.25">
      <c r="A1662" t="s">
        <v>40</v>
      </c>
      <c r="B1662" t="s">
        <v>32</v>
      </c>
      <c r="C1662" t="s">
        <v>75</v>
      </c>
      <c r="D1662" s="3">
        <v>45559</v>
      </c>
      <c r="FB1662">
        <v>0</v>
      </c>
      <c r="FC1662">
        <v>1</v>
      </c>
    </row>
    <row r="1663" spans="1:159" x14ac:dyDescent="0.25">
      <c r="A1663" t="s">
        <v>40</v>
      </c>
      <c r="B1663" t="s">
        <v>32</v>
      </c>
      <c r="C1663" t="s">
        <v>75</v>
      </c>
      <c r="D1663" s="3">
        <v>45566</v>
      </c>
      <c r="FB1663">
        <v>0</v>
      </c>
      <c r="FC1663">
        <v>1</v>
      </c>
    </row>
    <row r="1664" spans="1:159" x14ac:dyDescent="0.25">
      <c r="A1664" t="s">
        <v>40</v>
      </c>
      <c r="B1664" t="s">
        <v>32</v>
      </c>
      <c r="C1664" t="s">
        <v>75</v>
      </c>
      <c r="D1664" s="3">
        <v>45567</v>
      </c>
      <c r="FB1664">
        <v>0</v>
      </c>
      <c r="FC1664">
        <v>1</v>
      </c>
    </row>
    <row r="1665" spans="1:159" x14ac:dyDescent="0.25">
      <c r="A1665" t="s">
        <v>40</v>
      </c>
      <c r="B1665" t="s">
        <v>32</v>
      </c>
      <c r="C1665" t="s">
        <v>75</v>
      </c>
      <c r="D1665" s="3">
        <v>45568</v>
      </c>
      <c r="FB1665">
        <v>0</v>
      </c>
      <c r="FC1665">
        <v>1</v>
      </c>
    </row>
    <row r="1666" spans="1:159" x14ac:dyDescent="0.25">
      <c r="A1666" t="s">
        <v>40</v>
      </c>
      <c r="B1666" t="s">
        <v>32</v>
      </c>
      <c r="C1666" t="s">
        <v>75</v>
      </c>
      <c r="D1666" s="3">
        <v>45570</v>
      </c>
      <c r="FB1666">
        <v>0</v>
      </c>
      <c r="FC1666">
        <v>1</v>
      </c>
    </row>
    <row r="1667" spans="1:159" x14ac:dyDescent="0.25">
      <c r="A1667" t="s">
        <v>40</v>
      </c>
      <c r="B1667" t="s">
        <v>32</v>
      </c>
      <c r="C1667" t="s">
        <v>75</v>
      </c>
      <c r="D1667" s="3">
        <v>45571</v>
      </c>
      <c r="FB1667">
        <v>0</v>
      </c>
      <c r="FC1667">
        <v>1</v>
      </c>
    </row>
    <row r="1668" spans="1:159" x14ac:dyDescent="0.25">
      <c r="A1668" t="s">
        <v>40</v>
      </c>
      <c r="B1668" t="s">
        <v>32</v>
      </c>
      <c r="C1668" t="s">
        <v>77</v>
      </c>
      <c r="D1668" s="3">
        <v>45475</v>
      </c>
      <c r="FB1668">
        <v>0</v>
      </c>
      <c r="FC1668">
        <v>1</v>
      </c>
    </row>
    <row r="1669" spans="1:159" x14ac:dyDescent="0.25">
      <c r="A1669" t="s">
        <v>40</v>
      </c>
      <c r="B1669" t="s">
        <v>32</v>
      </c>
      <c r="C1669" t="s">
        <v>77</v>
      </c>
      <c r="D1669" s="3">
        <v>45476</v>
      </c>
      <c r="FB1669">
        <v>0</v>
      </c>
      <c r="FC1669">
        <v>1</v>
      </c>
    </row>
    <row r="1670" spans="1:159" x14ac:dyDescent="0.25">
      <c r="A1670" t="s">
        <v>40</v>
      </c>
      <c r="B1670" t="s">
        <v>32</v>
      </c>
      <c r="C1670" t="s">
        <v>77</v>
      </c>
      <c r="D1670" s="3">
        <v>45478</v>
      </c>
      <c r="FB1670">
        <v>0</v>
      </c>
      <c r="FC1670">
        <v>1</v>
      </c>
    </row>
    <row r="1671" spans="1:159" x14ac:dyDescent="0.25">
      <c r="A1671" t="s">
        <v>40</v>
      </c>
      <c r="B1671" t="s">
        <v>32</v>
      </c>
      <c r="C1671" t="s">
        <v>77</v>
      </c>
      <c r="D1671" s="3">
        <v>45479</v>
      </c>
      <c r="FB1671">
        <v>0</v>
      </c>
      <c r="FC1671">
        <v>1</v>
      </c>
    </row>
    <row r="1672" spans="1:159" x14ac:dyDescent="0.25">
      <c r="A1672" t="s">
        <v>40</v>
      </c>
      <c r="B1672" t="s">
        <v>32</v>
      </c>
      <c r="C1672" t="s">
        <v>77</v>
      </c>
      <c r="D1672" s="3">
        <v>45484</v>
      </c>
      <c r="FB1672">
        <v>0</v>
      </c>
      <c r="FC1672">
        <v>1</v>
      </c>
    </row>
    <row r="1673" spans="1:159" x14ac:dyDescent="0.25">
      <c r="A1673" t="s">
        <v>40</v>
      </c>
      <c r="B1673" t="s">
        <v>32</v>
      </c>
      <c r="C1673" t="s">
        <v>77</v>
      </c>
      <c r="D1673" s="3">
        <v>45485</v>
      </c>
      <c r="FB1673">
        <v>0</v>
      </c>
      <c r="FC1673">
        <v>1</v>
      </c>
    </row>
    <row r="1674" spans="1:159" x14ac:dyDescent="0.25">
      <c r="A1674" t="s">
        <v>40</v>
      </c>
      <c r="B1674" t="s">
        <v>32</v>
      </c>
      <c r="C1674" t="s">
        <v>77</v>
      </c>
      <c r="D1674" s="3">
        <v>45496</v>
      </c>
      <c r="FB1674">
        <v>0</v>
      </c>
      <c r="FC1674">
        <v>1</v>
      </c>
    </row>
    <row r="1675" spans="1:159" x14ac:dyDescent="0.25">
      <c r="A1675" t="s">
        <v>40</v>
      </c>
      <c r="B1675" t="s">
        <v>32</v>
      </c>
      <c r="C1675" t="s">
        <v>77</v>
      </c>
      <c r="D1675" s="3">
        <v>45539</v>
      </c>
      <c r="FB1675">
        <v>0</v>
      </c>
      <c r="FC1675">
        <v>1</v>
      </c>
    </row>
    <row r="1676" spans="1:159" x14ac:dyDescent="0.25">
      <c r="A1676" t="s">
        <v>40</v>
      </c>
      <c r="B1676" t="s">
        <v>32</v>
      </c>
      <c r="C1676" t="s">
        <v>77</v>
      </c>
      <c r="D1676" s="3">
        <v>45540</v>
      </c>
      <c r="FB1676">
        <v>0</v>
      </c>
      <c r="FC1676">
        <v>1</v>
      </c>
    </row>
    <row r="1677" spans="1:159" x14ac:dyDescent="0.25">
      <c r="A1677" t="s">
        <v>40</v>
      </c>
      <c r="B1677" t="s">
        <v>32</v>
      </c>
      <c r="C1677" t="s">
        <v>77</v>
      </c>
      <c r="D1677" s="3">
        <v>45541</v>
      </c>
      <c r="FB1677">
        <v>0</v>
      </c>
      <c r="FC1677">
        <v>1</v>
      </c>
    </row>
    <row r="1678" spans="1:159" x14ac:dyDescent="0.25">
      <c r="A1678" t="s">
        <v>40</v>
      </c>
      <c r="B1678" t="s">
        <v>32</v>
      </c>
      <c r="C1678" t="s">
        <v>77</v>
      </c>
      <c r="D1678" s="3">
        <v>45558</v>
      </c>
      <c r="FB1678">
        <v>0</v>
      </c>
      <c r="FC1678">
        <v>1</v>
      </c>
    </row>
    <row r="1679" spans="1:159" x14ac:dyDescent="0.25">
      <c r="A1679" t="s">
        <v>40</v>
      </c>
      <c r="B1679" t="s">
        <v>32</v>
      </c>
      <c r="C1679" t="s">
        <v>77</v>
      </c>
      <c r="D1679" s="3">
        <v>45559</v>
      </c>
      <c r="FB1679">
        <v>0</v>
      </c>
      <c r="FC1679">
        <v>1</v>
      </c>
    </row>
    <row r="1680" spans="1:159" x14ac:dyDescent="0.25">
      <c r="A1680" t="s">
        <v>40</v>
      </c>
      <c r="B1680" t="s">
        <v>32</v>
      </c>
      <c r="C1680" t="s">
        <v>77</v>
      </c>
      <c r="D1680" s="3">
        <v>45566</v>
      </c>
      <c r="FB1680">
        <v>0</v>
      </c>
      <c r="FC1680">
        <v>1</v>
      </c>
    </row>
    <row r="1681" spans="1:159" x14ac:dyDescent="0.25">
      <c r="A1681" t="s">
        <v>40</v>
      </c>
      <c r="B1681" t="s">
        <v>32</v>
      </c>
      <c r="C1681" t="s">
        <v>77</v>
      </c>
      <c r="D1681" s="3">
        <v>45567</v>
      </c>
      <c r="FB1681">
        <v>0</v>
      </c>
      <c r="FC1681">
        <v>1</v>
      </c>
    </row>
    <row r="1682" spans="1:159" x14ac:dyDescent="0.25">
      <c r="A1682" t="s">
        <v>40</v>
      </c>
      <c r="B1682" t="s">
        <v>32</v>
      </c>
      <c r="C1682" t="s">
        <v>77</v>
      </c>
      <c r="D1682" s="3">
        <v>45568</v>
      </c>
      <c r="FB1682">
        <v>0</v>
      </c>
      <c r="FC1682">
        <v>1</v>
      </c>
    </row>
    <row r="1683" spans="1:159" x14ac:dyDescent="0.25">
      <c r="A1683" t="s">
        <v>40</v>
      </c>
      <c r="B1683" t="s">
        <v>32</v>
      </c>
      <c r="C1683" t="s">
        <v>77</v>
      </c>
      <c r="D1683" s="3">
        <v>45570</v>
      </c>
      <c r="FB1683">
        <v>0</v>
      </c>
      <c r="FC1683">
        <v>1</v>
      </c>
    </row>
    <row r="1684" spans="1:159" x14ac:dyDescent="0.25">
      <c r="A1684" t="s">
        <v>40</v>
      </c>
      <c r="B1684" t="s">
        <v>32</v>
      </c>
      <c r="C1684" t="s">
        <v>77</v>
      </c>
      <c r="D1684" s="3">
        <v>45571</v>
      </c>
      <c r="FB1684">
        <v>0</v>
      </c>
      <c r="FC1684">
        <v>1</v>
      </c>
    </row>
    <row r="1685" spans="1:159" x14ac:dyDescent="0.25">
      <c r="A1685" t="s">
        <v>40</v>
      </c>
      <c r="B1685" t="s">
        <v>32</v>
      </c>
      <c r="C1685" t="s">
        <v>84</v>
      </c>
      <c r="D1685" s="3">
        <v>45475</v>
      </c>
      <c r="FB1685">
        <v>0</v>
      </c>
      <c r="FC1685">
        <v>1</v>
      </c>
    </row>
    <row r="1686" spans="1:159" x14ac:dyDescent="0.25">
      <c r="A1686" t="s">
        <v>40</v>
      </c>
      <c r="B1686" t="s">
        <v>32</v>
      </c>
      <c r="C1686" t="s">
        <v>84</v>
      </c>
      <c r="D1686" s="3">
        <v>45476</v>
      </c>
      <c r="FB1686">
        <v>0</v>
      </c>
      <c r="FC1686">
        <v>1</v>
      </c>
    </row>
    <row r="1687" spans="1:159" x14ac:dyDescent="0.25">
      <c r="A1687" t="s">
        <v>40</v>
      </c>
      <c r="B1687" t="s">
        <v>32</v>
      </c>
      <c r="C1687" t="s">
        <v>84</v>
      </c>
      <c r="D1687" s="3">
        <v>45478</v>
      </c>
      <c r="FB1687">
        <v>0</v>
      </c>
      <c r="FC1687">
        <v>1</v>
      </c>
    </row>
    <row r="1688" spans="1:159" x14ac:dyDescent="0.25">
      <c r="A1688" t="s">
        <v>40</v>
      </c>
      <c r="B1688" t="s">
        <v>32</v>
      </c>
      <c r="C1688" t="s">
        <v>84</v>
      </c>
      <c r="D1688" s="3">
        <v>45479</v>
      </c>
      <c r="FB1688">
        <v>0</v>
      </c>
      <c r="FC1688">
        <v>1</v>
      </c>
    </row>
    <row r="1689" spans="1:159" x14ac:dyDescent="0.25">
      <c r="A1689" t="s">
        <v>40</v>
      </c>
      <c r="B1689" t="s">
        <v>32</v>
      </c>
      <c r="C1689" t="s">
        <v>84</v>
      </c>
      <c r="D1689" s="3">
        <v>45484</v>
      </c>
      <c r="FB1689">
        <v>0</v>
      </c>
      <c r="FC1689">
        <v>1</v>
      </c>
    </row>
    <row r="1690" spans="1:159" x14ac:dyDescent="0.25">
      <c r="A1690" t="s">
        <v>40</v>
      </c>
      <c r="B1690" t="s">
        <v>32</v>
      </c>
      <c r="C1690" t="s">
        <v>84</v>
      </c>
      <c r="D1690" s="3">
        <v>45485</v>
      </c>
      <c r="FB1690">
        <v>0</v>
      </c>
      <c r="FC1690">
        <v>1</v>
      </c>
    </row>
    <row r="1691" spans="1:159" x14ac:dyDescent="0.25">
      <c r="A1691" t="s">
        <v>40</v>
      </c>
      <c r="B1691" t="s">
        <v>32</v>
      </c>
      <c r="C1691" t="s">
        <v>84</v>
      </c>
      <c r="D1691" s="3">
        <v>45496</v>
      </c>
      <c r="FB1691">
        <v>0</v>
      </c>
      <c r="FC1691">
        <v>1</v>
      </c>
    </row>
    <row r="1692" spans="1:159" x14ac:dyDescent="0.25">
      <c r="A1692" t="s">
        <v>40</v>
      </c>
      <c r="B1692" t="s">
        <v>32</v>
      </c>
      <c r="C1692" t="s">
        <v>84</v>
      </c>
      <c r="D1692" s="3">
        <v>45539</v>
      </c>
      <c r="FB1692">
        <v>0</v>
      </c>
      <c r="FC1692">
        <v>1</v>
      </c>
    </row>
    <row r="1693" spans="1:159" x14ac:dyDescent="0.25">
      <c r="A1693" t="s">
        <v>40</v>
      </c>
      <c r="B1693" t="s">
        <v>32</v>
      </c>
      <c r="C1693" t="s">
        <v>84</v>
      </c>
      <c r="D1693" s="3">
        <v>45540</v>
      </c>
      <c r="FB1693">
        <v>0</v>
      </c>
      <c r="FC1693">
        <v>1</v>
      </c>
    </row>
    <row r="1694" spans="1:159" x14ac:dyDescent="0.25">
      <c r="A1694" t="s">
        <v>40</v>
      </c>
      <c r="B1694" t="s">
        <v>32</v>
      </c>
      <c r="C1694" t="s">
        <v>84</v>
      </c>
      <c r="D1694" s="3">
        <v>45541</v>
      </c>
      <c r="FB1694">
        <v>0</v>
      </c>
      <c r="FC1694">
        <v>1</v>
      </c>
    </row>
    <row r="1695" spans="1:159" x14ac:dyDescent="0.25">
      <c r="A1695" t="s">
        <v>40</v>
      </c>
      <c r="B1695" t="s">
        <v>32</v>
      </c>
      <c r="C1695" t="s">
        <v>84</v>
      </c>
      <c r="D1695" s="3">
        <v>45558</v>
      </c>
      <c r="FB1695">
        <v>0</v>
      </c>
      <c r="FC1695">
        <v>1</v>
      </c>
    </row>
    <row r="1696" spans="1:159" x14ac:dyDescent="0.25">
      <c r="A1696" t="s">
        <v>40</v>
      </c>
      <c r="B1696" t="s">
        <v>32</v>
      </c>
      <c r="C1696" t="s">
        <v>84</v>
      </c>
      <c r="D1696" s="3">
        <v>45559</v>
      </c>
      <c r="FB1696">
        <v>0</v>
      </c>
      <c r="FC1696">
        <v>1</v>
      </c>
    </row>
    <row r="1697" spans="1:159" x14ac:dyDescent="0.25">
      <c r="A1697" t="s">
        <v>40</v>
      </c>
      <c r="B1697" t="s">
        <v>32</v>
      </c>
      <c r="C1697" t="s">
        <v>84</v>
      </c>
      <c r="D1697" s="3">
        <v>45566</v>
      </c>
      <c r="FB1697">
        <v>0</v>
      </c>
      <c r="FC1697">
        <v>1</v>
      </c>
    </row>
    <row r="1698" spans="1:159" x14ac:dyDescent="0.25">
      <c r="A1698" t="s">
        <v>40</v>
      </c>
      <c r="B1698" t="s">
        <v>32</v>
      </c>
      <c r="C1698" t="s">
        <v>84</v>
      </c>
      <c r="D1698" s="3">
        <v>45567</v>
      </c>
      <c r="FB1698">
        <v>0</v>
      </c>
      <c r="FC1698">
        <v>1</v>
      </c>
    </row>
    <row r="1699" spans="1:159" x14ac:dyDescent="0.25">
      <c r="A1699" t="s">
        <v>40</v>
      </c>
      <c r="B1699" t="s">
        <v>32</v>
      </c>
      <c r="C1699" t="s">
        <v>84</v>
      </c>
      <c r="D1699" s="3">
        <v>45568</v>
      </c>
      <c r="FB1699">
        <v>0</v>
      </c>
      <c r="FC1699">
        <v>1</v>
      </c>
    </row>
    <row r="1700" spans="1:159" x14ac:dyDescent="0.25">
      <c r="A1700" t="s">
        <v>40</v>
      </c>
      <c r="B1700" t="s">
        <v>32</v>
      </c>
      <c r="C1700" t="s">
        <v>84</v>
      </c>
      <c r="D1700" s="3">
        <v>45570</v>
      </c>
      <c r="FB1700">
        <v>0</v>
      </c>
      <c r="FC1700">
        <v>1</v>
      </c>
    </row>
    <row r="1701" spans="1:159" x14ac:dyDescent="0.25">
      <c r="A1701" t="s">
        <v>40</v>
      </c>
      <c r="B1701" t="s">
        <v>32</v>
      </c>
      <c r="C1701" t="s">
        <v>84</v>
      </c>
      <c r="D1701" s="3">
        <v>45571</v>
      </c>
      <c r="FB1701">
        <v>0</v>
      </c>
      <c r="FC1701">
        <v>1</v>
      </c>
    </row>
    <row r="1702" spans="1:159" x14ac:dyDescent="0.25">
      <c r="A1702" t="s">
        <v>40</v>
      </c>
      <c r="B1702" t="s">
        <v>32</v>
      </c>
      <c r="C1702" t="s">
        <v>72</v>
      </c>
      <c r="D1702" s="3">
        <v>45475</v>
      </c>
      <c r="FB1702">
        <v>0</v>
      </c>
      <c r="FC1702">
        <v>1</v>
      </c>
    </row>
    <row r="1703" spans="1:159" x14ac:dyDescent="0.25">
      <c r="A1703" t="s">
        <v>40</v>
      </c>
      <c r="B1703" t="s">
        <v>32</v>
      </c>
      <c r="C1703" t="s">
        <v>72</v>
      </c>
      <c r="D1703" s="3">
        <v>45476</v>
      </c>
      <c r="FB1703">
        <v>0</v>
      </c>
      <c r="FC1703">
        <v>1</v>
      </c>
    </row>
    <row r="1704" spans="1:159" x14ac:dyDescent="0.25">
      <c r="A1704" t="s">
        <v>40</v>
      </c>
      <c r="B1704" t="s">
        <v>32</v>
      </c>
      <c r="C1704" t="s">
        <v>72</v>
      </c>
      <c r="D1704" s="3">
        <v>45478</v>
      </c>
      <c r="FB1704">
        <v>0</v>
      </c>
      <c r="FC1704">
        <v>1</v>
      </c>
    </row>
    <row r="1705" spans="1:159" x14ac:dyDescent="0.25">
      <c r="A1705" t="s">
        <v>40</v>
      </c>
      <c r="B1705" t="s">
        <v>32</v>
      </c>
      <c r="C1705" t="s">
        <v>72</v>
      </c>
      <c r="D1705" s="3">
        <v>45479</v>
      </c>
      <c r="FB1705">
        <v>0</v>
      </c>
      <c r="FC1705">
        <v>1</v>
      </c>
    </row>
    <row r="1706" spans="1:159" x14ac:dyDescent="0.25">
      <c r="A1706" t="s">
        <v>40</v>
      </c>
      <c r="B1706" t="s">
        <v>32</v>
      </c>
      <c r="C1706" t="s">
        <v>72</v>
      </c>
      <c r="D1706" s="3">
        <v>45484</v>
      </c>
      <c r="FB1706">
        <v>0</v>
      </c>
      <c r="FC1706">
        <v>1</v>
      </c>
    </row>
    <row r="1707" spans="1:159" x14ac:dyDescent="0.25">
      <c r="A1707" t="s">
        <v>40</v>
      </c>
      <c r="B1707" t="s">
        <v>32</v>
      </c>
      <c r="C1707" t="s">
        <v>72</v>
      </c>
      <c r="D1707" s="3">
        <v>45485</v>
      </c>
      <c r="FB1707">
        <v>0</v>
      </c>
      <c r="FC1707">
        <v>1</v>
      </c>
    </row>
    <row r="1708" spans="1:159" x14ac:dyDescent="0.25">
      <c r="A1708" t="s">
        <v>40</v>
      </c>
      <c r="B1708" t="s">
        <v>32</v>
      </c>
      <c r="C1708" t="s">
        <v>72</v>
      </c>
      <c r="D1708" s="3">
        <v>45496</v>
      </c>
      <c r="FB1708">
        <v>0</v>
      </c>
      <c r="FC1708">
        <v>1</v>
      </c>
    </row>
    <row r="1709" spans="1:159" x14ac:dyDescent="0.25">
      <c r="A1709" t="s">
        <v>40</v>
      </c>
      <c r="B1709" t="s">
        <v>32</v>
      </c>
      <c r="C1709" t="s">
        <v>72</v>
      </c>
      <c r="D1709" s="3">
        <v>45539</v>
      </c>
      <c r="FB1709">
        <v>0</v>
      </c>
      <c r="FC1709">
        <v>1</v>
      </c>
    </row>
    <row r="1710" spans="1:159" x14ac:dyDescent="0.25">
      <c r="A1710" t="s">
        <v>40</v>
      </c>
      <c r="B1710" t="s">
        <v>32</v>
      </c>
      <c r="C1710" t="s">
        <v>72</v>
      </c>
      <c r="D1710" s="3">
        <v>45540</v>
      </c>
      <c r="FB1710">
        <v>0</v>
      </c>
      <c r="FC1710">
        <v>1</v>
      </c>
    </row>
    <row r="1711" spans="1:159" x14ac:dyDescent="0.25">
      <c r="A1711" t="s">
        <v>40</v>
      </c>
      <c r="B1711" t="s">
        <v>32</v>
      </c>
      <c r="C1711" t="s">
        <v>72</v>
      </c>
      <c r="D1711" s="3">
        <v>45541</v>
      </c>
      <c r="FB1711">
        <v>0</v>
      </c>
      <c r="FC1711">
        <v>1</v>
      </c>
    </row>
    <row r="1712" spans="1:159" x14ac:dyDescent="0.25">
      <c r="A1712" t="s">
        <v>40</v>
      </c>
      <c r="B1712" t="s">
        <v>32</v>
      </c>
      <c r="C1712" t="s">
        <v>72</v>
      </c>
      <c r="D1712" s="3">
        <v>45558</v>
      </c>
      <c r="FB1712">
        <v>0</v>
      </c>
      <c r="FC1712">
        <v>1</v>
      </c>
    </row>
    <row r="1713" spans="1:159" x14ac:dyDescent="0.25">
      <c r="A1713" t="s">
        <v>40</v>
      </c>
      <c r="B1713" t="s">
        <v>32</v>
      </c>
      <c r="C1713" t="s">
        <v>72</v>
      </c>
      <c r="D1713" s="3">
        <v>45559</v>
      </c>
      <c r="FB1713">
        <v>0</v>
      </c>
      <c r="FC1713">
        <v>1</v>
      </c>
    </row>
    <row r="1714" spans="1:159" x14ac:dyDescent="0.25">
      <c r="A1714" t="s">
        <v>40</v>
      </c>
      <c r="B1714" t="s">
        <v>32</v>
      </c>
      <c r="C1714" t="s">
        <v>72</v>
      </c>
      <c r="D1714" s="3">
        <v>45566</v>
      </c>
      <c r="FB1714">
        <v>0</v>
      </c>
      <c r="FC1714">
        <v>1</v>
      </c>
    </row>
    <row r="1715" spans="1:159" x14ac:dyDescent="0.25">
      <c r="A1715" t="s">
        <v>40</v>
      </c>
      <c r="B1715" t="s">
        <v>32</v>
      </c>
      <c r="C1715" t="s">
        <v>72</v>
      </c>
      <c r="D1715" s="3">
        <v>45567</v>
      </c>
      <c r="FB1715">
        <v>0</v>
      </c>
      <c r="FC1715">
        <v>1</v>
      </c>
    </row>
    <row r="1716" spans="1:159" x14ac:dyDescent="0.25">
      <c r="A1716" t="s">
        <v>40</v>
      </c>
      <c r="B1716" t="s">
        <v>32</v>
      </c>
      <c r="C1716" t="s">
        <v>72</v>
      </c>
      <c r="D1716" s="3">
        <v>45568</v>
      </c>
      <c r="FB1716">
        <v>0</v>
      </c>
      <c r="FC1716">
        <v>1</v>
      </c>
    </row>
    <row r="1717" spans="1:159" x14ac:dyDescent="0.25">
      <c r="A1717" t="s">
        <v>40</v>
      </c>
      <c r="B1717" t="s">
        <v>32</v>
      </c>
      <c r="C1717" t="s">
        <v>72</v>
      </c>
      <c r="D1717" s="3">
        <v>45570</v>
      </c>
      <c r="FB1717">
        <v>0</v>
      </c>
      <c r="FC1717">
        <v>1</v>
      </c>
    </row>
    <row r="1718" spans="1:159" x14ac:dyDescent="0.25">
      <c r="A1718" t="s">
        <v>40</v>
      </c>
      <c r="B1718" t="s">
        <v>32</v>
      </c>
      <c r="C1718" t="s">
        <v>72</v>
      </c>
      <c r="D1718" s="3">
        <v>45571</v>
      </c>
      <c r="FB1718">
        <v>0</v>
      </c>
      <c r="FC1718">
        <v>1</v>
      </c>
    </row>
    <row r="1719" spans="1:159" x14ac:dyDescent="0.25">
      <c r="A1719" t="s">
        <v>40</v>
      </c>
      <c r="B1719" t="s">
        <v>32</v>
      </c>
      <c r="C1719" t="s">
        <v>80</v>
      </c>
      <c r="D1719" s="3">
        <v>45475</v>
      </c>
      <c r="FB1719">
        <v>0</v>
      </c>
      <c r="FC1719">
        <v>1</v>
      </c>
    </row>
    <row r="1720" spans="1:159" x14ac:dyDescent="0.25">
      <c r="A1720" t="s">
        <v>40</v>
      </c>
      <c r="B1720" t="s">
        <v>32</v>
      </c>
      <c r="C1720" t="s">
        <v>80</v>
      </c>
      <c r="D1720" s="3">
        <v>45476</v>
      </c>
      <c r="FB1720">
        <v>0</v>
      </c>
      <c r="FC1720">
        <v>1</v>
      </c>
    </row>
    <row r="1721" spans="1:159" x14ac:dyDescent="0.25">
      <c r="A1721" t="s">
        <v>40</v>
      </c>
      <c r="B1721" t="s">
        <v>32</v>
      </c>
      <c r="C1721" t="s">
        <v>80</v>
      </c>
      <c r="D1721" s="3">
        <v>45478</v>
      </c>
      <c r="FB1721">
        <v>0</v>
      </c>
      <c r="FC1721">
        <v>1</v>
      </c>
    </row>
    <row r="1722" spans="1:159" x14ac:dyDescent="0.25">
      <c r="A1722" t="s">
        <v>40</v>
      </c>
      <c r="B1722" t="s">
        <v>32</v>
      </c>
      <c r="C1722" t="s">
        <v>80</v>
      </c>
      <c r="D1722" s="3">
        <v>45479</v>
      </c>
      <c r="FB1722">
        <v>0</v>
      </c>
      <c r="FC1722">
        <v>1</v>
      </c>
    </row>
    <row r="1723" spans="1:159" x14ac:dyDescent="0.25">
      <c r="A1723" t="s">
        <v>40</v>
      </c>
      <c r="B1723" t="s">
        <v>32</v>
      </c>
      <c r="C1723" t="s">
        <v>80</v>
      </c>
      <c r="D1723" s="3">
        <v>45484</v>
      </c>
      <c r="FB1723">
        <v>0</v>
      </c>
      <c r="FC1723">
        <v>1</v>
      </c>
    </row>
    <row r="1724" spans="1:159" x14ac:dyDescent="0.25">
      <c r="A1724" t="s">
        <v>40</v>
      </c>
      <c r="B1724" t="s">
        <v>32</v>
      </c>
      <c r="C1724" t="s">
        <v>80</v>
      </c>
      <c r="D1724" s="3">
        <v>45485</v>
      </c>
      <c r="FB1724">
        <v>0</v>
      </c>
      <c r="FC1724">
        <v>1</v>
      </c>
    </row>
    <row r="1725" spans="1:159" x14ac:dyDescent="0.25">
      <c r="A1725" t="s">
        <v>40</v>
      </c>
      <c r="B1725" t="s">
        <v>32</v>
      </c>
      <c r="C1725" t="s">
        <v>80</v>
      </c>
      <c r="D1725" s="3">
        <v>45496</v>
      </c>
      <c r="FB1725">
        <v>0</v>
      </c>
      <c r="FC1725">
        <v>1</v>
      </c>
    </row>
    <row r="1726" spans="1:159" x14ac:dyDescent="0.25">
      <c r="A1726" t="s">
        <v>40</v>
      </c>
      <c r="B1726" t="s">
        <v>32</v>
      </c>
      <c r="C1726" t="s">
        <v>80</v>
      </c>
      <c r="D1726" s="3">
        <v>45539</v>
      </c>
      <c r="FB1726">
        <v>0</v>
      </c>
      <c r="FC1726">
        <v>1</v>
      </c>
    </row>
    <row r="1727" spans="1:159" x14ac:dyDescent="0.25">
      <c r="A1727" t="s">
        <v>40</v>
      </c>
      <c r="B1727" t="s">
        <v>32</v>
      </c>
      <c r="C1727" t="s">
        <v>80</v>
      </c>
      <c r="D1727" s="3">
        <v>45540</v>
      </c>
      <c r="FB1727">
        <v>0</v>
      </c>
      <c r="FC1727">
        <v>1</v>
      </c>
    </row>
    <row r="1728" spans="1:159" x14ac:dyDescent="0.25">
      <c r="A1728" t="s">
        <v>40</v>
      </c>
      <c r="B1728" t="s">
        <v>32</v>
      </c>
      <c r="C1728" t="s">
        <v>80</v>
      </c>
      <c r="D1728" s="3">
        <v>45541</v>
      </c>
      <c r="FB1728">
        <v>0</v>
      </c>
      <c r="FC1728">
        <v>1</v>
      </c>
    </row>
    <row r="1729" spans="1:159" x14ac:dyDescent="0.25">
      <c r="A1729" t="s">
        <v>40</v>
      </c>
      <c r="B1729" t="s">
        <v>32</v>
      </c>
      <c r="C1729" t="s">
        <v>80</v>
      </c>
      <c r="D1729" s="3">
        <v>45558</v>
      </c>
      <c r="FB1729">
        <v>0</v>
      </c>
      <c r="FC1729">
        <v>1</v>
      </c>
    </row>
    <row r="1730" spans="1:159" x14ac:dyDescent="0.25">
      <c r="A1730" t="s">
        <v>40</v>
      </c>
      <c r="B1730" t="s">
        <v>32</v>
      </c>
      <c r="C1730" t="s">
        <v>80</v>
      </c>
      <c r="D1730" s="3">
        <v>45559</v>
      </c>
      <c r="FB1730">
        <v>0</v>
      </c>
      <c r="FC1730">
        <v>1</v>
      </c>
    </row>
    <row r="1731" spans="1:159" x14ac:dyDescent="0.25">
      <c r="A1731" t="s">
        <v>40</v>
      </c>
      <c r="B1731" t="s">
        <v>32</v>
      </c>
      <c r="C1731" t="s">
        <v>80</v>
      </c>
      <c r="D1731" s="3">
        <v>45566</v>
      </c>
      <c r="FB1731">
        <v>0</v>
      </c>
      <c r="FC1731">
        <v>1</v>
      </c>
    </row>
    <row r="1732" spans="1:159" x14ac:dyDescent="0.25">
      <c r="A1732" t="s">
        <v>40</v>
      </c>
      <c r="B1732" t="s">
        <v>32</v>
      </c>
      <c r="C1732" t="s">
        <v>80</v>
      </c>
      <c r="D1732" s="3">
        <v>45567</v>
      </c>
      <c r="FB1732">
        <v>0</v>
      </c>
      <c r="FC1732">
        <v>1</v>
      </c>
    </row>
    <row r="1733" spans="1:159" x14ac:dyDescent="0.25">
      <c r="A1733" t="s">
        <v>40</v>
      </c>
      <c r="B1733" t="s">
        <v>32</v>
      </c>
      <c r="C1733" t="s">
        <v>80</v>
      </c>
      <c r="D1733" s="3">
        <v>45568</v>
      </c>
      <c r="FB1733">
        <v>0</v>
      </c>
      <c r="FC1733">
        <v>1</v>
      </c>
    </row>
    <row r="1734" spans="1:159" x14ac:dyDescent="0.25">
      <c r="A1734" t="s">
        <v>40</v>
      </c>
      <c r="B1734" t="s">
        <v>32</v>
      </c>
      <c r="C1734" t="s">
        <v>80</v>
      </c>
      <c r="D1734" s="3">
        <v>45570</v>
      </c>
      <c r="FB1734">
        <v>0</v>
      </c>
      <c r="FC1734">
        <v>1</v>
      </c>
    </row>
    <row r="1735" spans="1:159" x14ac:dyDescent="0.25">
      <c r="A1735" t="s">
        <v>40</v>
      </c>
      <c r="B1735" t="s">
        <v>32</v>
      </c>
      <c r="C1735" t="s">
        <v>80</v>
      </c>
      <c r="D1735" s="3">
        <v>45571</v>
      </c>
      <c r="FB1735">
        <v>0</v>
      </c>
      <c r="FC1735">
        <v>1</v>
      </c>
    </row>
    <row r="1736" spans="1:159" x14ac:dyDescent="0.25">
      <c r="A1736" t="s">
        <v>40</v>
      </c>
      <c r="B1736" t="s">
        <v>12</v>
      </c>
      <c r="C1736" t="s">
        <v>78</v>
      </c>
      <c r="D1736" s="3">
        <v>45475</v>
      </c>
      <c r="FB1736">
        <v>0</v>
      </c>
      <c r="FC1736">
        <v>1</v>
      </c>
    </row>
    <row r="1737" spans="1:159" x14ac:dyDescent="0.25">
      <c r="A1737" t="s">
        <v>40</v>
      </c>
      <c r="B1737" t="s">
        <v>12</v>
      </c>
      <c r="C1737" t="s">
        <v>78</v>
      </c>
      <c r="D1737" s="3">
        <v>45476</v>
      </c>
      <c r="FB1737">
        <v>0</v>
      </c>
      <c r="FC1737">
        <v>1</v>
      </c>
    </row>
    <row r="1738" spans="1:159" x14ac:dyDescent="0.25">
      <c r="A1738" t="s">
        <v>40</v>
      </c>
      <c r="B1738" t="s">
        <v>12</v>
      </c>
      <c r="C1738" t="s">
        <v>78</v>
      </c>
      <c r="D1738" s="3">
        <v>45478</v>
      </c>
      <c r="FB1738">
        <v>0</v>
      </c>
      <c r="FC1738">
        <v>1</v>
      </c>
    </row>
    <row r="1739" spans="1:159" x14ac:dyDescent="0.25">
      <c r="A1739" t="s">
        <v>40</v>
      </c>
      <c r="B1739" t="s">
        <v>12</v>
      </c>
      <c r="C1739" t="s">
        <v>78</v>
      </c>
      <c r="D1739" s="3">
        <v>45479</v>
      </c>
      <c r="FB1739">
        <v>0</v>
      </c>
      <c r="FC1739">
        <v>1</v>
      </c>
    </row>
    <row r="1740" spans="1:159" x14ac:dyDescent="0.25">
      <c r="A1740" t="s">
        <v>40</v>
      </c>
      <c r="B1740" t="s">
        <v>12</v>
      </c>
      <c r="C1740" t="s">
        <v>78</v>
      </c>
      <c r="D1740" s="3">
        <v>45484</v>
      </c>
      <c r="FB1740">
        <v>0</v>
      </c>
      <c r="FC1740">
        <v>1</v>
      </c>
    </row>
    <row r="1741" spans="1:159" x14ac:dyDescent="0.25">
      <c r="A1741" t="s">
        <v>40</v>
      </c>
      <c r="B1741" t="s">
        <v>12</v>
      </c>
      <c r="C1741" t="s">
        <v>78</v>
      </c>
      <c r="D1741" s="3">
        <v>45485</v>
      </c>
      <c r="FB1741">
        <v>0</v>
      </c>
      <c r="FC1741">
        <v>1</v>
      </c>
    </row>
    <row r="1742" spans="1:159" x14ac:dyDescent="0.25">
      <c r="A1742" t="s">
        <v>40</v>
      </c>
      <c r="B1742" t="s">
        <v>12</v>
      </c>
      <c r="C1742" t="s">
        <v>78</v>
      </c>
      <c r="D1742" s="3">
        <v>45496</v>
      </c>
      <c r="FB1742">
        <v>0</v>
      </c>
      <c r="FC1742">
        <v>1</v>
      </c>
    </row>
    <row r="1743" spans="1:159" x14ac:dyDescent="0.25">
      <c r="A1743" t="s">
        <v>40</v>
      </c>
      <c r="B1743" t="s">
        <v>12</v>
      </c>
      <c r="C1743" t="s">
        <v>78</v>
      </c>
      <c r="D1743" s="3">
        <v>45539</v>
      </c>
      <c r="FB1743">
        <v>0</v>
      </c>
      <c r="FC1743">
        <v>1</v>
      </c>
    </row>
    <row r="1744" spans="1:159" x14ac:dyDescent="0.25">
      <c r="A1744" t="s">
        <v>40</v>
      </c>
      <c r="B1744" t="s">
        <v>12</v>
      </c>
      <c r="C1744" t="s">
        <v>78</v>
      </c>
      <c r="D1744" s="3">
        <v>45540</v>
      </c>
      <c r="FB1744">
        <v>0</v>
      </c>
      <c r="FC1744">
        <v>1</v>
      </c>
    </row>
    <row r="1745" spans="1:159" x14ac:dyDescent="0.25">
      <c r="A1745" t="s">
        <v>40</v>
      </c>
      <c r="B1745" t="s">
        <v>12</v>
      </c>
      <c r="C1745" t="s">
        <v>78</v>
      </c>
      <c r="D1745" s="3">
        <v>45541</v>
      </c>
      <c r="FB1745">
        <v>0</v>
      </c>
      <c r="FC1745">
        <v>1</v>
      </c>
    </row>
    <row r="1746" spans="1:159" x14ac:dyDescent="0.25">
      <c r="A1746" t="s">
        <v>40</v>
      </c>
      <c r="B1746" t="s">
        <v>12</v>
      </c>
      <c r="C1746" t="s">
        <v>78</v>
      </c>
      <c r="D1746" s="3">
        <v>45558</v>
      </c>
      <c r="FB1746">
        <v>0</v>
      </c>
      <c r="FC1746">
        <v>1</v>
      </c>
    </row>
    <row r="1747" spans="1:159" x14ac:dyDescent="0.25">
      <c r="A1747" t="s">
        <v>40</v>
      </c>
      <c r="B1747" t="s">
        <v>12</v>
      </c>
      <c r="C1747" t="s">
        <v>78</v>
      </c>
      <c r="D1747" s="3">
        <v>45559</v>
      </c>
      <c r="FB1747">
        <v>0</v>
      </c>
      <c r="FC1747">
        <v>1</v>
      </c>
    </row>
    <row r="1748" spans="1:159" x14ac:dyDescent="0.25">
      <c r="A1748" t="s">
        <v>40</v>
      </c>
      <c r="B1748" t="s">
        <v>12</v>
      </c>
      <c r="C1748" t="s">
        <v>78</v>
      </c>
      <c r="D1748" s="3">
        <v>45566</v>
      </c>
      <c r="FB1748">
        <v>0</v>
      </c>
      <c r="FC1748">
        <v>1</v>
      </c>
    </row>
    <row r="1749" spans="1:159" x14ac:dyDescent="0.25">
      <c r="A1749" t="s">
        <v>40</v>
      </c>
      <c r="B1749" t="s">
        <v>12</v>
      </c>
      <c r="C1749" t="s">
        <v>78</v>
      </c>
      <c r="D1749" s="3">
        <v>45567</v>
      </c>
      <c r="FB1749">
        <v>0</v>
      </c>
      <c r="FC1749">
        <v>1</v>
      </c>
    </row>
    <row r="1750" spans="1:159" x14ac:dyDescent="0.25">
      <c r="A1750" t="s">
        <v>40</v>
      </c>
      <c r="B1750" t="s">
        <v>12</v>
      </c>
      <c r="C1750" t="s">
        <v>78</v>
      </c>
      <c r="D1750" s="3">
        <v>45568</v>
      </c>
      <c r="FB1750">
        <v>0</v>
      </c>
      <c r="FC1750">
        <v>1</v>
      </c>
    </row>
    <row r="1751" spans="1:159" x14ac:dyDescent="0.25">
      <c r="A1751" t="s">
        <v>40</v>
      </c>
      <c r="B1751" t="s">
        <v>12</v>
      </c>
      <c r="C1751" t="s">
        <v>78</v>
      </c>
      <c r="D1751" s="3">
        <v>45570</v>
      </c>
      <c r="FB1751">
        <v>0</v>
      </c>
      <c r="FC1751">
        <v>1</v>
      </c>
    </row>
    <row r="1752" spans="1:159" x14ac:dyDescent="0.25">
      <c r="A1752" t="s">
        <v>40</v>
      </c>
      <c r="B1752" t="s">
        <v>12</v>
      </c>
      <c r="C1752" t="s">
        <v>78</v>
      </c>
      <c r="D1752" s="3">
        <v>45571</v>
      </c>
      <c r="FB1752">
        <v>0</v>
      </c>
      <c r="FC1752">
        <v>1</v>
      </c>
    </row>
    <row r="1753" spans="1:159" x14ac:dyDescent="0.25">
      <c r="A1753" t="s">
        <v>40</v>
      </c>
      <c r="B1753" t="s">
        <v>12</v>
      </c>
      <c r="C1753" t="s">
        <v>79</v>
      </c>
      <c r="D1753" s="3">
        <v>45475</v>
      </c>
      <c r="FB1753">
        <v>0</v>
      </c>
      <c r="FC1753">
        <v>1</v>
      </c>
    </row>
    <row r="1754" spans="1:159" x14ac:dyDescent="0.25">
      <c r="A1754" t="s">
        <v>40</v>
      </c>
      <c r="B1754" t="s">
        <v>12</v>
      </c>
      <c r="C1754" t="s">
        <v>79</v>
      </c>
      <c r="D1754" s="3">
        <v>45476</v>
      </c>
      <c r="FB1754">
        <v>0</v>
      </c>
      <c r="FC1754">
        <v>1</v>
      </c>
    </row>
    <row r="1755" spans="1:159" x14ac:dyDescent="0.25">
      <c r="A1755" t="s">
        <v>40</v>
      </c>
      <c r="B1755" t="s">
        <v>12</v>
      </c>
      <c r="C1755" t="s">
        <v>79</v>
      </c>
      <c r="D1755" s="3">
        <v>45478</v>
      </c>
      <c r="FB1755">
        <v>0</v>
      </c>
      <c r="FC1755">
        <v>1</v>
      </c>
    </row>
    <row r="1756" spans="1:159" x14ac:dyDescent="0.25">
      <c r="A1756" t="s">
        <v>40</v>
      </c>
      <c r="B1756" t="s">
        <v>12</v>
      </c>
      <c r="C1756" t="s">
        <v>79</v>
      </c>
      <c r="D1756" s="3">
        <v>45479</v>
      </c>
      <c r="FB1756">
        <v>0</v>
      </c>
      <c r="FC1756">
        <v>1</v>
      </c>
    </row>
    <row r="1757" spans="1:159" x14ac:dyDescent="0.25">
      <c r="A1757" t="s">
        <v>40</v>
      </c>
      <c r="B1757" t="s">
        <v>12</v>
      </c>
      <c r="C1757" t="s">
        <v>79</v>
      </c>
      <c r="D1757" s="3">
        <v>45484</v>
      </c>
      <c r="FB1757">
        <v>0</v>
      </c>
      <c r="FC1757">
        <v>1</v>
      </c>
    </row>
    <row r="1758" spans="1:159" x14ac:dyDescent="0.25">
      <c r="A1758" t="s">
        <v>40</v>
      </c>
      <c r="B1758" t="s">
        <v>12</v>
      </c>
      <c r="C1758" t="s">
        <v>79</v>
      </c>
      <c r="D1758" s="3">
        <v>45485</v>
      </c>
      <c r="FB1758">
        <v>0</v>
      </c>
      <c r="FC1758">
        <v>1</v>
      </c>
    </row>
    <row r="1759" spans="1:159" x14ac:dyDescent="0.25">
      <c r="A1759" t="s">
        <v>40</v>
      </c>
      <c r="B1759" t="s">
        <v>12</v>
      </c>
      <c r="C1759" t="s">
        <v>79</v>
      </c>
      <c r="D1759" s="3">
        <v>45496</v>
      </c>
      <c r="FB1759">
        <v>0</v>
      </c>
      <c r="FC1759">
        <v>1</v>
      </c>
    </row>
    <row r="1760" spans="1:159" x14ac:dyDescent="0.25">
      <c r="A1760" t="s">
        <v>40</v>
      </c>
      <c r="B1760" t="s">
        <v>12</v>
      </c>
      <c r="C1760" t="s">
        <v>79</v>
      </c>
      <c r="D1760" s="3">
        <v>45539</v>
      </c>
      <c r="FB1760">
        <v>0</v>
      </c>
      <c r="FC1760">
        <v>1</v>
      </c>
    </row>
    <row r="1761" spans="1:159" x14ac:dyDescent="0.25">
      <c r="A1761" t="s">
        <v>40</v>
      </c>
      <c r="B1761" t="s">
        <v>12</v>
      </c>
      <c r="C1761" t="s">
        <v>79</v>
      </c>
      <c r="D1761" s="3">
        <v>45540</v>
      </c>
      <c r="FB1761">
        <v>0</v>
      </c>
      <c r="FC1761">
        <v>1</v>
      </c>
    </row>
    <row r="1762" spans="1:159" x14ac:dyDescent="0.25">
      <c r="A1762" t="s">
        <v>40</v>
      </c>
      <c r="B1762" t="s">
        <v>12</v>
      </c>
      <c r="C1762" t="s">
        <v>79</v>
      </c>
      <c r="D1762" s="3">
        <v>45541</v>
      </c>
      <c r="FB1762">
        <v>0</v>
      </c>
      <c r="FC1762">
        <v>1</v>
      </c>
    </row>
    <row r="1763" spans="1:159" x14ac:dyDescent="0.25">
      <c r="A1763" t="s">
        <v>40</v>
      </c>
      <c r="B1763" t="s">
        <v>12</v>
      </c>
      <c r="C1763" t="s">
        <v>79</v>
      </c>
      <c r="D1763" s="3">
        <v>45558</v>
      </c>
      <c r="FB1763">
        <v>0</v>
      </c>
      <c r="FC1763">
        <v>1</v>
      </c>
    </row>
    <row r="1764" spans="1:159" x14ac:dyDescent="0.25">
      <c r="A1764" t="s">
        <v>40</v>
      </c>
      <c r="B1764" t="s">
        <v>12</v>
      </c>
      <c r="C1764" t="s">
        <v>79</v>
      </c>
      <c r="D1764" s="3">
        <v>45559</v>
      </c>
      <c r="FB1764">
        <v>0</v>
      </c>
      <c r="FC1764">
        <v>1</v>
      </c>
    </row>
    <row r="1765" spans="1:159" x14ac:dyDescent="0.25">
      <c r="A1765" t="s">
        <v>40</v>
      </c>
      <c r="B1765" t="s">
        <v>12</v>
      </c>
      <c r="C1765" t="s">
        <v>79</v>
      </c>
      <c r="D1765" s="3">
        <v>45566</v>
      </c>
      <c r="FB1765">
        <v>0</v>
      </c>
      <c r="FC1765">
        <v>1</v>
      </c>
    </row>
    <row r="1766" spans="1:159" x14ac:dyDescent="0.25">
      <c r="A1766" t="s">
        <v>40</v>
      </c>
      <c r="B1766" t="s">
        <v>12</v>
      </c>
      <c r="C1766" t="s">
        <v>79</v>
      </c>
      <c r="D1766" s="3">
        <v>45567</v>
      </c>
      <c r="FB1766">
        <v>0</v>
      </c>
      <c r="FC1766">
        <v>1</v>
      </c>
    </row>
    <row r="1767" spans="1:159" x14ac:dyDescent="0.25">
      <c r="A1767" t="s">
        <v>40</v>
      </c>
      <c r="B1767" t="s">
        <v>12</v>
      </c>
      <c r="C1767" t="s">
        <v>79</v>
      </c>
      <c r="D1767" s="3">
        <v>45568</v>
      </c>
      <c r="FB1767">
        <v>0</v>
      </c>
      <c r="FC1767">
        <v>1</v>
      </c>
    </row>
    <row r="1768" spans="1:159" x14ac:dyDescent="0.25">
      <c r="A1768" t="s">
        <v>40</v>
      </c>
      <c r="B1768" t="s">
        <v>12</v>
      </c>
      <c r="C1768" t="s">
        <v>79</v>
      </c>
      <c r="D1768" s="3">
        <v>45570</v>
      </c>
      <c r="FB1768">
        <v>0</v>
      </c>
      <c r="FC1768">
        <v>1</v>
      </c>
    </row>
    <row r="1769" spans="1:159" x14ac:dyDescent="0.25">
      <c r="A1769" t="s">
        <v>40</v>
      </c>
      <c r="B1769" t="s">
        <v>12</v>
      </c>
      <c r="C1769" t="s">
        <v>79</v>
      </c>
      <c r="D1769" s="3">
        <v>45571</v>
      </c>
      <c r="FB1769">
        <v>0</v>
      </c>
      <c r="FC1769">
        <v>1</v>
      </c>
    </row>
    <row r="1770" spans="1:159" x14ac:dyDescent="0.25">
      <c r="A1770" t="s">
        <v>40</v>
      </c>
      <c r="B1770" t="s">
        <v>12</v>
      </c>
      <c r="C1770" t="s">
        <v>42</v>
      </c>
      <c r="D1770" s="3">
        <v>45475</v>
      </c>
      <c r="E1770" s="25">
        <v>19</v>
      </c>
      <c r="F1770">
        <v>20</v>
      </c>
      <c r="G1770">
        <v>19</v>
      </c>
      <c r="H1770">
        <v>20</v>
      </c>
      <c r="I1770">
        <v>4085</v>
      </c>
      <c r="J1770">
        <v>53699</v>
      </c>
      <c r="K1770">
        <v>1.2155941724777199</v>
      </c>
      <c r="L1770">
        <v>1.05937552452087</v>
      </c>
      <c r="M1770">
        <v>0.92994773387908902</v>
      </c>
      <c r="N1770">
        <v>0.84961664676666204</v>
      </c>
      <c r="O1770">
        <v>0.80834609270095803</v>
      </c>
      <c r="P1770">
        <v>0.80502974987029996</v>
      </c>
      <c r="Q1770">
        <v>0.82467764616012496</v>
      </c>
      <c r="R1770">
        <v>0.80977052450179998</v>
      </c>
      <c r="S1770">
        <v>0.81568121910095204</v>
      </c>
      <c r="T1770">
        <v>0.86473679542541504</v>
      </c>
      <c r="U1770">
        <v>0.95029771327972401</v>
      </c>
      <c r="V1770">
        <v>1.1018267869949301</v>
      </c>
      <c r="W1770">
        <v>1.2922106981277399</v>
      </c>
      <c r="X1770">
        <v>1.4970939159393299</v>
      </c>
      <c r="Y1770">
        <v>1.74589490890502</v>
      </c>
      <c r="Z1770">
        <v>2.0243546962738002</v>
      </c>
      <c r="AA1770">
        <v>2.3196041584014799</v>
      </c>
      <c r="AB1770">
        <v>2.6522696018218901</v>
      </c>
      <c r="AC1770">
        <v>2.8585178852081201</v>
      </c>
      <c r="AD1770">
        <v>2.83906769752502</v>
      </c>
      <c r="AE1770">
        <v>2.5892672538757302</v>
      </c>
      <c r="AF1770">
        <v>2.3310678005218501</v>
      </c>
      <c r="AG1770">
        <v>1.94268333911895</v>
      </c>
      <c r="AH1770">
        <v>1.58882713317871</v>
      </c>
      <c r="AI1770">
        <v>-6.04299828410148E-2</v>
      </c>
      <c r="AJ1770">
        <v>-6.5354086458683E-2</v>
      </c>
      <c r="AK1770">
        <v>-6.5151870250701904E-2</v>
      </c>
      <c r="AL1770">
        <v>-4.8014398664235999E-2</v>
      </c>
      <c r="AM1770">
        <v>-4.1215777397155699E-2</v>
      </c>
      <c r="AN1770">
        <v>-4.03173938393592E-2</v>
      </c>
      <c r="AO1770">
        <v>-6.3354209065437303E-2</v>
      </c>
      <c r="AP1770">
        <v>-9.1954521834850297E-2</v>
      </c>
      <c r="AQ1770">
        <v>-9.0349391102790805E-2</v>
      </c>
      <c r="AR1770">
        <v>-7.0195473730564104E-2</v>
      </c>
      <c r="AS1770">
        <v>-7.3664575815200806E-2</v>
      </c>
      <c r="AT1770">
        <v>-7.85428062081336E-2</v>
      </c>
      <c r="AU1770">
        <v>-6.8482019007205894E-2</v>
      </c>
      <c r="AV1770">
        <v>-8.3317026495933505E-2</v>
      </c>
      <c r="AW1770">
        <v>-7.2982467710971805E-2</v>
      </c>
      <c r="AX1770">
        <v>-8.6000733077525995E-2</v>
      </c>
      <c r="AY1770">
        <v>-0.10097626596689201</v>
      </c>
      <c r="AZ1770">
        <v>-0.109422102570533</v>
      </c>
      <c r="BA1770">
        <v>5.7068053632974597E-2</v>
      </c>
      <c r="BB1770">
        <v>4.7382541000843E-2</v>
      </c>
      <c r="BC1770">
        <v>-0.175353959202766</v>
      </c>
      <c r="BD1770">
        <v>-0.124822400510311</v>
      </c>
      <c r="BE1770">
        <v>-9.4379432499408694E-2</v>
      </c>
      <c r="BF1770">
        <v>-7.9338774085044805E-2</v>
      </c>
      <c r="BG1770">
        <v>-3.0264941975474299E-2</v>
      </c>
      <c r="BH1770">
        <v>-3.6583531647920602E-2</v>
      </c>
      <c r="BI1770">
        <v>-3.9816692471504198E-2</v>
      </c>
      <c r="BJ1770">
        <v>-2.5423053652048101E-2</v>
      </c>
      <c r="BK1770">
        <v>-2.0693572238087599E-2</v>
      </c>
      <c r="BL1770">
        <v>-2.0942104980349499E-2</v>
      </c>
      <c r="BM1770">
        <v>-4.26539592444896E-2</v>
      </c>
      <c r="BN1770">
        <v>-6.8774245679378496E-2</v>
      </c>
      <c r="BO1770">
        <v>-6.5305441617965601E-2</v>
      </c>
      <c r="BP1770">
        <v>-4.3736375868320403E-2</v>
      </c>
      <c r="BQ1770">
        <v>-4.6558670699596398E-2</v>
      </c>
      <c r="BR1770">
        <v>-4.93909046053886E-2</v>
      </c>
      <c r="BS1770">
        <v>-3.8009762763977002E-2</v>
      </c>
      <c r="BT1770">
        <v>-5.1198787987232201E-2</v>
      </c>
      <c r="BU1770">
        <v>-3.87811176478862E-2</v>
      </c>
      <c r="BV1770">
        <v>-5.05583062767982E-2</v>
      </c>
      <c r="BW1770">
        <v>-6.39947429299354E-2</v>
      </c>
      <c r="BX1770">
        <v>-7.0981010794639504E-2</v>
      </c>
      <c r="BY1770">
        <v>9.6366077661514199E-2</v>
      </c>
      <c r="BZ1770">
        <v>8.5612371563911396E-2</v>
      </c>
      <c r="CA1770">
        <v>-0.13827632367610901</v>
      </c>
      <c r="CB1770">
        <v>-8.7964057922363198E-2</v>
      </c>
      <c r="CC1770">
        <v>-5.82362413406372E-2</v>
      </c>
      <c r="CD1770">
        <v>-4.5865394175052601E-2</v>
      </c>
      <c r="CE1770">
        <v>-9.9902848887722899E-5</v>
      </c>
      <c r="CF1770">
        <v>-7.8129740431904706E-3</v>
      </c>
      <c r="CG1770">
        <v>-1.4481514692306499E-2</v>
      </c>
      <c r="CH1770">
        <v>-2.8317091055214401E-3</v>
      </c>
      <c r="CI1770">
        <v>-1.7136579845100601E-4</v>
      </c>
      <c r="CJ1770">
        <v>-1.56681647058576E-3</v>
      </c>
      <c r="CK1770">
        <v>-2.1953709423541998E-2</v>
      </c>
      <c r="CL1770">
        <v>-4.5593969523906701E-2</v>
      </c>
      <c r="CM1770">
        <v>-4.02614958584308E-2</v>
      </c>
      <c r="CN1770">
        <v>-1.7277278006076799E-2</v>
      </c>
      <c r="CO1770">
        <v>-1.9452761858701699E-2</v>
      </c>
      <c r="CP1770">
        <v>-2.02390048652887E-2</v>
      </c>
      <c r="CQ1770">
        <v>-7.5375065207481298E-3</v>
      </c>
      <c r="CR1770">
        <v>-1.90805476158857E-2</v>
      </c>
      <c r="CS1770">
        <v>-4.5797675848007202E-3</v>
      </c>
      <c r="CT1770">
        <v>-1.51158813387155E-2</v>
      </c>
      <c r="CU1770">
        <v>-2.70132217556238E-2</v>
      </c>
      <c r="CV1770">
        <v>-3.2539919018745402E-2</v>
      </c>
      <c r="CW1770">
        <v>0.13566410541534399</v>
      </c>
      <c r="CX1770">
        <v>0.123842202126979</v>
      </c>
      <c r="CY1770">
        <v>-0.101198688149452</v>
      </c>
      <c r="CZ1770">
        <v>-5.1105715334415401E-2</v>
      </c>
      <c r="DA1770">
        <v>-2.20930464565753E-2</v>
      </c>
      <c r="DB1770">
        <v>-1.23920133337378E-2</v>
      </c>
      <c r="DC1770">
        <v>1.83390416204929E-2</v>
      </c>
      <c r="DD1770">
        <v>1.7491256818175299E-2</v>
      </c>
      <c r="DE1770">
        <v>1.5402694232761799E-2</v>
      </c>
      <c r="DF1770">
        <v>1.37345623224973E-2</v>
      </c>
      <c r="DG1770">
        <v>1.2476615607738399E-2</v>
      </c>
      <c r="DH1770">
        <v>1.17793390527367E-2</v>
      </c>
      <c r="DI1770">
        <v>1.2584858573973101E-2</v>
      </c>
      <c r="DJ1770">
        <v>1.4092606492340501E-2</v>
      </c>
      <c r="DK1770">
        <v>1.52256386354565E-2</v>
      </c>
      <c r="DL1770">
        <v>1.6085989773273399E-2</v>
      </c>
      <c r="DM1770">
        <v>1.6479222103953299E-2</v>
      </c>
      <c r="DN1770">
        <v>1.7723096534609701E-2</v>
      </c>
      <c r="DO1770">
        <v>1.8525816500186899E-2</v>
      </c>
      <c r="DP1770">
        <v>1.9526503980159701E-2</v>
      </c>
      <c r="DQ1770">
        <v>2.0792944356799101E-2</v>
      </c>
      <c r="DR1770">
        <v>2.1547464653849598E-2</v>
      </c>
      <c r="DS1770">
        <v>2.2483168169855999E-2</v>
      </c>
      <c r="DT1770">
        <v>2.3370524868369099E-2</v>
      </c>
      <c r="DU1770">
        <v>2.3891501128673501E-2</v>
      </c>
      <c r="DV1770">
        <v>2.3242086172103799E-2</v>
      </c>
      <c r="DW1770">
        <v>2.2541601210832499E-2</v>
      </c>
      <c r="DX1770">
        <v>2.2408280521631199E-2</v>
      </c>
      <c r="DY1770">
        <v>2.1973501890897699E-2</v>
      </c>
      <c r="DZ1770">
        <v>2.0350370556116101E-2</v>
      </c>
      <c r="EA1770">
        <v>77.616386413574205</v>
      </c>
      <c r="EB1770">
        <v>78.281433105468693</v>
      </c>
      <c r="EC1770">
        <v>77.191291809082003</v>
      </c>
      <c r="ED1770">
        <v>77.740585327148395</v>
      </c>
      <c r="EE1770">
        <v>73.696800231933494</v>
      </c>
      <c r="EF1770">
        <v>74.255569458007798</v>
      </c>
      <c r="EG1770">
        <v>78.408966064453097</v>
      </c>
      <c r="EH1770">
        <v>80.267608642578097</v>
      </c>
      <c r="EI1770">
        <v>84.573883056640597</v>
      </c>
      <c r="EJ1770">
        <v>88.572341918945298</v>
      </c>
      <c r="EK1770">
        <v>92.199745178222599</v>
      </c>
      <c r="EL1770">
        <v>94.824073791503906</v>
      </c>
      <c r="EM1770">
        <v>96.680152893066406</v>
      </c>
      <c r="EN1770">
        <v>99.123947143554602</v>
      </c>
      <c r="EO1770">
        <v>100.37106323242099</v>
      </c>
      <c r="EP1770">
        <v>100.78822326660099</v>
      </c>
      <c r="EQ1770">
        <v>101.023300170898</v>
      </c>
      <c r="ER1770">
        <v>100.95236968994099</v>
      </c>
      <c r="ES1770">
        <v>100.091423034667</v>
      </c>
      <c r="ET1770">
        <v>96.3428955078125</v>
      </c>
      <c r="EU1770">
        <v>90.387710571289006</v>
      </c>
      <c r="EV1770">
        <v>88.601539611816406</v>
      </c>
      <c r="EW1770">
        <v>85.496543884277301</v>
      </c>
      <c r="EX1770">
        <v>82.658897399902301</v>
      </c>
      <c r="EY1770">
        <v>0.21417476236820199</v>
      </c>
      <c r="EZ1770">
        <v>1.66658200323581E-2</v>
      </c>
      <c r="FA1770">
        <v>1.66658200323581E-2</v>
      </c>
      <c r="FB1770">
        <v>0</v>
      </c>
      <c r="FC1770">
        <v>0</v>
      </c>
    </row>
    <row r="1771" spans="1:159" x14ac:dyDescent="0.25">
      <c r="A1771" t="s">
        <v>40</v>
      </c>
      <c r="B1771" t="s">
        <v>12</v>
      </c>
      <c r="C1771" t="s">
        <v>42</v>
      </c>
      <c r="D1771" s="3">
        <v>45476</v>
      </c>
      <c r="E1771" s="25">
        <v>17</v>
      </c>
      <c r="F1771">
        <v>18</v>
      </c>
      <c r="G1771">
        <v>17</v>
      </c>
      <c r="H1771">
        <v>18</v>
      </c>
      <c r="I1771">
        <v>4084</v>
      </c>
      <c r="J1771">
        <v>53694</v>
      </c>
      <c r="K1771">
        <v>1.3648499250411901</v>
      </c>
      <c r="L1771">
        <v>1.1785794496536199</v>
      </c>
      <c r="M1771">
        <v>1.03093826770782</v>
      </c>
      <c r="N1771">
        <v>0.93707525730133001</v>
      </c>
      <c r="O1771">
        <v>0.87152540683746305</v>
      </c>
      <c r="P1771">
        <v>0.85991549491882302</v>
      </c>
      <c r="Q1771">
        <v>0.88467127084732</v>
      </c>
      <c r="R1771">
        <v>0.87091207504272405</v>
      </c>
      <c r="S1771">
        <v>0.89645791053771895</v>
      </c>
      <c r="T1771">
        <v>0.94399070739746005</v>
      </c>
      <c r="U1771">
        <v>1.0367138385772701</v>
      </c>
      <c r="V1771">
        <v>1.1860824823379501</v>
      </c>
      <c r="W1771">
        <v>1.4257389307021999</v>
      </c>
      <c r="X1771">
        <v>1.66458404064178</v>
      </c>
      <c r="Y1771">
        <v>1.9334944486618</v>
      </c>
      <c r="Z1771">
        <v>2.21098756790161</v>
      </c>
      <c r="AA1771">
        <v>2.5151722431182799</v>
      </c>
      <c r="AB1771">
        <v>2.8420708179473801</v>
      </c>
      <c r="AC1771">
        <v>3.1038227081298801</v>
      </c>
      <c r="AD1771">
        <v>3.08467316627502</v>
      </c>
      <c r="AE1771">
        <v>2.83035039901733</v>
      </c>
      <c r="AF1771">
        <v>2.51073741912841</v>
      </c>
      <c r="AG1771">
        <v>2.12849521636962</v>
      </c>
      <c r="AH1771">
        <v>1.75730276107788</v>
      </c>
      <c r="AI1771">
        <v>-6.5331831574440002E-2</v>
      </c>
      <c r="AJ1771">
        <v>-6.7533269524574197E-2</v>
      </c>
      <c r="AK1771">
        <v>-4.3542388826608602E-2</v>
      </c>
      <c r="AL1771">
        <v>-4.0008876472711501E-2</v>
      </c>
      <c r="AM1771">
        <v>-4.6120133250951698E-2</v>
      </c>
      <c r="AN1771">
        <v>-5.2077271044254303E-2</v>
      </c>
      <c r="AO1771">
        <v>-6.7119605839252403E-2</v>
      </c>
      <c r="AP1771">
        <v>-8.6620122194290106E-2</v>
      </c>
      <c r="AQ1771">
        <v>-7.0563361048698398E-2</v>
      </c>
      <c r="AR1771">
        <v>-6.4466290175914695E-2</v>
      </c>
      <c r="AS1771">
        <v>-6.19039051234722E-2</v>
      </c>
      <c r="AT1771">
        <v>-7.6882787048816598E-2</v>
      </c>
      <c r="AU1771">
        <v>-5.1437631249427698E-2</v>
      </c>
      <c r="AV1771">
        <v>-9.6978105604648507E-2</v>
      </c>
      <c r="AW1771">
        <v>-7.19958841800689E-2</v>
      </c>
      <c r="AX1771">
        <v>-8.56029167771339E-2</v>
      </c>
      <c r="AY1771">
        <v>9.9889799952507005E-2</v>
      </c>
      <c r="AZ1771">
        <v>0.12943996489048001</v>
      </c>
      <c r="BA1771">
        <v>-0.12956689298152901</v>
      </c>
      <c r="BB1771">
        <v>-0.16713042557239499</v>
      </c>
      <c r="BC1771">
        <v>-0.16400872170925099</v>
      </c>
      <c r="BD1771">
        <v>-0.134854540228843</v>
      </c>
      <c r="BE1771">
        <v>-0.109994433820247</v>
      </c>
      <c r="BF1771">
        <v>-7.9852856695651994E-2</v>
      </c>
      <c r="BG1771">
        <v>-3.2665371894836398E-2</v>
      </c>
      <c r="BH1771">
        <v>-3.7145540118217399E-2</v>
      </c>
      <c r="BI1771">
        <v>-1.7038054764270699E-2</v>
      </c>
      <c r="BJ1771">
        <v>-1.52351791039109E-2</v>
      </c>
      <c r="BK1771">
        <v>-2.3269651457667299E-2</v>
      </c>
      <c r="BL1771">
        <v>-3.08478381484746E-2</v>
      </c>
      <c r="BM1771">
        <v>-4.4273354113101897E-2</v>
      </c>
      <c r="BN1771">
        <v>-6.2016397714614799E-2</v>
      </c>
      <c r="BO1771">
        <v>-4.4654093682765898E-2</v>
      </c>
      <c r="BP1771">
        <v>-3.7272408604621797E-2</v>
      </c>
      <c r="BQ1771">
        <v>-3.3629551529884297E-2</v>
      </c>
      <c r="BR1771">
        <v>-4.6074736863374703E-2</v>
      </c>
      <c r="BS1771">
        <v>-1.8498921766877102E-2</v>
      </c>
      <c r="BT1771">
        <v>-6.13677576184272E-2</v>
      </c>
      <c r="BU1771">
        <v>-3.5465344786643899E-2</v>
      </c>
      <c r="BV1771">
        <v>-4.7252226620912503E-2</v>
      </c>
      <c r="BW1771">
        <v>0.137900739908218</v>
      </c>
      <c r="BX1771">
        <v>0.168733209371566</v>
      </c>
      <c r="BY1771">
        <v>-8.7716870009899098E-2</v>
      </c>
      <c r="BZ1771">
        <v>-0.125905841588973</v>
      </c>
      <c r="CA1771">
        <v>-0.124184727668762</v>
      </c>
      <c r="CB1771">
        <v>-9.6222855150699602E-2</v>
      </c>
      <c r="CC1771">
        <v>-7.1973294019699E-2</v>
      </c>
      <c r="CD1771">
        <v>-4.449999704957E-2</v>
      </c>
      <c r="CE1771" s="20">
        <v>1.0862277122214401E-6</v>
      </c>
      <c r="CF1771">
        <v>-6.7578135058283797E-3</v>
      </c>
      <c r="CG1771">
        <v>9.4662774354219402E-3</v>
      </c>
      <c r="CH1771">
        <v>9.5385182648897102E-3</v>
      </c>
      <c r="CI1771">
        <v>-4.1917088674381299E-4</v>
      </c>
      <c r="CJ1771">
        <v>-9.6184061840176496E-3</v>
      </c>
      <c r="CK1771">
        <v>-2.1427104249596499E-2</v>
      </c>
      <c r="CL1771">
        <v>-3.74126695096492E-2</v>
      </c>
      <c r="CM1771">
        <v>-1.8744830042123701E-2</v>
      </c>
      <c r="CN1771">
        <v>-1.0078524239361199E-2</v>
      </c>
      <c r="CO1771">
        <v>-5.3551979362964604E-3</v>
      </c>
      <c r="CP1771">
        <v>-1.5266683883965E-2</v>
      </c>
      <c r="CQ1771">
        <v>1.4439786784350799E-2</v>
      </c>
      <c r="CR1771">
        <v>-2.5757413357496199E-2</v>
      </c>
      <c r="CS1771">
        <v>1.06519379187375E-3</v>
      </c>
      <c r="CT1771">
        <v>-8.9015401899814606E-3</v>
      </c>
      <c r="CU1771">
        <v>0.175911679863929</v>
      </c>
      <c r="CV1771">
        <v>0.208026453852653</v>
      </c>
      <c r="CW1771">
        <v>-4.5866843312978703E-2</v>
      </c>
      <c r="CX1771">
        <v>-8.4681257605552604E-2</v>
      </c>
      <c r="CY1771">
        <v>-8.4360733628272996E-2</v>
      </c>
      <c r="CZ1771">
        <v>-5.75911700725555E-2</v>
      </c>
      <c r="DA1771">
        <v>-3.3952150493860203E-2</v>
      </c>
      <c r="DB1771">
        <v>-9.1471355408429995E-3</v>
      </c>
      <c r="DC1771">
        <v>1.9859796389937401E-2</v>
      </c>
      <c r="DD1771">
        <v>1.84744261205196E-2</v>
      </c>
      <c r="DE1771">
        <v>1.61134898662567E-2</v>
      </c>
      <c r="DF1771">
        <v>1.5061338432133101E-2</v>
      </c>
      <c r="DG1771">
        <v>1.38921057805418E-2</v>
      </c>
      <c r="DH1771">
        <v>1.29065783694386E-2</v>
      </c>
      <c r="DI1771">
        <v>1.38895334675908E-2</v>
      </c>
      <c r="DJ1771">
        <v>1.4958003535866699E-2</v>
      </c>
      <c r="DK1771">
        <v>1.5751713886857002E-2</v>
      </c>
      <c r="DL1771">
        <v>1.6532707959413501E-2</v>
      </c>
      <c r="DM1771">
        <v>1.7189586535096099E-2</v>
      </c>
      <c r="DN1771">
        <v>1.87299661338329E-2</v>
      </c>
      <c r="DO1771">
        <v>2.0025312900543199E-2</v>
      </c>
      <c r="DP1771">
        <v>2.16495525091886E-2</v>
      </c>
      <c r="DQ1771">
        <v>2.22089905291795E-2</v>
      </c>
      <c r="DR1771">
        <v>2.3315561935305502E-2</v>
      </c>
      <c r="DS1771">
        <v>2.3109009489417E-2</v>
      </c>
      <c r="DT1771">
        <v>2.3888597264885899E-2</v>
      </c>
      <c r="DU1771">
        <v>2.5443010032176899E-2</v>
      </c>
      <c r="DV1771">
        <v>2.5062769651412901E-2</v>
      </c>
      <c r="DW1771">
        <v>2.4211270734667702E-2</v>
      </c>
      <c r="DX1771">
        <v>2.3486396297812399E-2</v>
      </c>
      <c r="DY1771">
        <v>2.3115213960409099E-2</v>
      </c>
      <c r="DZ1771">
        <v>2.1493013948202098E-2</v>
      </c>
      <c r="EA1771">
        <v>80.164405822753906</v>
      </c>
      <c r="EB1771">
        <v>79.721130371093693</v>
      </c>
      <c r="EC1771">
        <v>80.165428161620994</v>
      </c>
      <c r="ED1771">
        <v>77.916259765625</v>
      </c>
      <c r="EE1771">
        <v>78.293724060058494</v>
      </c>
      <c r="EF1771">
        <v>78.723686218261705</v>
      </c>
      <c r="EG1771">
        <v>77.592826843261705</v>
      </c>
      <c r="EH1771">
        <v>81.000511169433494</v>
      </c>
      <c r="EI1771">
        <v>85.737770080566406</v>
      </c>
      <c r="EJ1771">
        <v>89.603073120117102</v>
      </c>
      <c r="EK1771">
        <v>94.025352478027301</v>
      </c>
      <c r="EL1771">
        <v>96.284759521484304</v>
      </c>
      <c r="EM1771">
        <v>97.548782348632798</v>
      </c>
      <c r="EN1771">
        <v>99.1884765625</v>
      </c>
      <c r="EO1771">
        <v>101.168502807617</v>
      </c>
      <c r="EP1771">
        <v>103.14698791503901</v>
      </c>
      <c r="EQ1771">
        <v>103.168502807617</v>
      </c>
      <c r="ER1771">
        <v>103.262741088867</v>
      </c>
      <c r="ES1771">
        <v>102.09603118896401</v>
      </c>
      <c r="ET1771">
        <v>99.162353515625</v>
      </c>
      <c r="EU1771">
        <v>92.532135009765597</v>
      </c>
      <c r="EV1771">
        <v>89.3062744140625</v>
      </c>
      <c r="EW1771">
        <v>87.436622619628906</v>
      </c>
      <c r="EX1771">
        <v>82.851219177245994</v>
      </c>
      <c r="EY1771">
        <v>0.23192410171031899</v>
      </c>
      <c r="EZ1771">
        <v>1.66184492409229E-2</v>
      </c>
      <c r="FA1771">
        <v>1.66184492409229E-2</v>
      </c>
      <c r="FB1771">
        <v>0</v>
      </c>
      <c r="FC1771">
        <v>0</v>
      </c>
    </row>
    <row r="1772" spans="1:159" x14ac:dyDescent="0.25">
      <c r="A1772" t="s">
        <v>40</v>
      </c>
      <c r="B1772" t="s">
        <v>12</v>
      </c>
      <c r="C1772" t="s">
        <v>42</v>
      </c>
      <c r="D1772" s="3">
        <v>45478</v>
      </c>
      <c r="E1772" s="25">
        <v>17</v>
      </c>
      <c r="F1772">
        <v>18</v>
      </c>
      <c r="G1772">
        <v>17</v>
      </c>
      <c r="H1772">
        <v>18</v>
      </c>
      <c r="I1772">
        <v>4382</v>
      </c>
      <c r="J1772">
        <v>57841</v>
      </c>
      <c r="K1772">
        <v>1.4741849899291899</v>
      </c>
      <c r="L1772">
        <v>1.2344121932983301</v>
      </c>
      <c r="M1772">
        <v>1.0605537891387899</v>
      </c>
      <c r="N1772">
        <v>0.93716400861740101</v>
      </c>
      <c r="O1772">
        <v>0.85145407915115301</v>
      </c>
      <c r="P1772">
        <v>0.82116252183914096</v>
      </c>
      <c r="Q1772">
        <v>0.79973602294921797</v>
      </c>
      <c r="R1772">
        <v>0.78400850296020497</v>
      </c>
      <c r="S1772">
        <v>0.825048387050628</v>
      </c>
      <c r="T1772">
        <v>0.89509052038192705</v>
      </c>
      <c r="U1772">
        <v>1.01464354991912</v>
      </c>
      <c r="V1772">
        <v>1.2028825283050499</v>
      </c>
      <c r="W1772">
        <v>1.4317166805267301</v>
      </c>
      <c r="X1772">
        <v>1.71538233757019</v>
      </c>
      <c r="Y1772">
        <v>2.0129621028900102</v>
      </c>
      <c r="Z1772">
        <v>2.3390579223632799</v>
      </c>
      <c r="AA1772">
        <v>2.6548466682434002</v>
      </c>
      <c r="AB1772">
        <v>2.96882128715515</v>
      </c>
      <c r="AC1772">
        <v>3.1939749717712398</v>
      </c>
      <c r="AD1772">
        <v>3.19129014015197</v>
      </c>
      <c r="AE1772">
        <v>2.94752669334411</v>
      </c>
      <c r="AF1772">
        <v>2.65270495414733</v>
      </c>
      <c r="AG1772">
        <v>2.2549147605895898</v>
      </c>
      <c r="AH1772">
        <v>1.86182129383087</v>
      </c>
      <c r="AI1772">
        <v>1.633713953197E-2</v>
      </c>
      <c r="AJ1772">
        <v>7.7540632337331702E-3</v>
      </c>
      <c r="AK1772">
        <v>-7.6087224297225397E-3</v>
      </c>
      <c r="AL1772">
        <v>-1.9374612718820499E-2</v>
      </c>
      <c r="AM1772">
        <v>-2.1019643172621699E-2</v>
      </c>
      <c r="AN1772">
        <v>-1.29347667098045E-2</v>
      </c>
      <c r="AO1772">
        <v>-3.4557115286588599E-2</v>
      </c>
      <c r="AP1772">
        <v>-4.1839092969894402E-2</v>
      </c>
      <c r="AQ1772">
        <v>-2.2330624982714601E-2</v>
      </c>
      <c r="AR1772">
        <v>-1.9890613853931399E-2</v>
      </c>
      <c r="AS1772">
        <v>-1.56816709786653E-2</v>
      </c>
      <c r="AT1772">
        <v>-3.7491723895072902E-2</v>
      </c>
      <c r="AU1772">
        <v>-5.1344193518161697E-2</v>
      </c>
      <c r="AV1772">
        <v>-4.5406516641378403E-2</v>
      </c>
      <c r="AW1772">
        <v>-8.2852214574813801E-2</v>
      </c>
      <c r="AX1772">
        <v>-9.4887100160121904E-2</v>
      </c>
      <c r="AY1772">
        <v>8.9297153055667794E-2</v>
      </c>
      <c r="AZ1772">
        <v>8.8450774550437899E-2</v>
      </c>
      <c r="BA1772">
        <v>-0.16367150843143399</v>
      </c>
      <c r="BB1772">
        <v>-0.18544101715087799</v>
      </c>
      <c r="BC1772">
        <v>-0.13610872626304599</v>
      </c>
      <c r="BD1772">
        <v>-9.4026997685432406E-2</v>
      </c>
      <c r="BE1772">
        <v>-8.3407841622829396E-2</v>
      </c>
      <c r="BF1772">
        <v>-5.6740041822194998E-2</v>
      </c>
      <c r="BG1772">
        <v>4.8779781907796797E-2</v>
      </c>
      <c r="BH1772">
        <v>3.7003945559263202E-2</v>
      </c>
      <c r="BI1772">
        <v>1.8429324030876101E-2</v>
      </c>
      <c r="BJ1772">
        <v>5.0157071091234597E-3</v>
      </c>
      <c r="BK1772">
        <v>1.26809754874557E-3</v>
      </c>
      <c r="BL1772">
        <v>7.0757488720118904E-3</v>
      </c>
      <c r="BM1772">
        <v>-1.5008891001343699E-2</v>
      </c>
      <c r="BN1772">
        <v>-2.09486093372106E-2</v>
      </c>
      <c r="BO1772">
        <v>1.1471727630123401E-3</v>
      </c>
      <c r="BP1772">
        <v>4.9735577777027997E-3</v>
      </c>
      <c r="BQ1772">
        <v>1.1394666507840099E-2</v>
      </c>
      <c r="BR1772">
        <v>-6.8884859792888104E-3</v>
      </c>
      <c r="BS1772">
        <v>-1.8998937681317302E-2</v>
      </c>
      <c r="BT1772">
        <v>-1.10130906105041E-2</v>
      </c>
      <c r="BU1772">
        <v>-4.6353667974471997E-2</v>
      </c>
      <c r="BV1772">
        <v>-5.65761663019657E-2</v>
      </c>
      <c r="BW1772">
        <v>0.12803220748901301</v>
      </c>
      <c r="BX1772">
        <v>0.128716215491294</v>
      </c>
      <c r="BY1772">
        <v>-0.121919102966785</v>
      </c>
      <c r="BZ1772">
        <v>-0.14341197907924599</v>
      </c>
      <c r="CA1772">
        <v>-9.5646768808364799E-2</v>
      </c>
      <c r="CB1772">
        <v>-5.4121434688568101E-2</v>
      </c>
      <c r="CC1772">
        <v>-4.4839736074209199E-2</v>
      </c>
      <c r="CD1772">
        <v>-2.0963544026017099E-2</v>
      </c>
      <c r="CE1772">
        <v>8.1222422420978505E-2</v>
      </c>
      <c r="CF1772">
        <v>6.6253826022148105E-2</v>
      </c>
      <c r="CG1772">
        <v>4.4467370957136099E-2</v>
      </c>
      <c r="CH1772">
        <v>2.940602786839E-2</v>
      </c>
      <c r="CI1772">
        <v>2.3555839434266E-2</v>
      </c>
      <c r="CJ1772">
        <v>2.7086263522505701E-2</v>
      </c>
      <c r="CK1772">
        <v>4.5393342152237797E-3</v>
      </c>
      <c r="CL1772">
        <v>-5.8125988289248097E-5</v>
      </c>
      <c r="CM1772">
        <v>2.46249698102474E-2</v>
      </c>
      <c r="CN1772">
        <v>2.9837729409336999E-2</v>
      </c>
      <c r="CO1772">
        <v>3.8471002131700502E-2</v>
      </c>
      <c r="CP1772">
        <v>2.3714752867817799E-2</v>
      </c>
      <c r="CQ1772">
        <v>1.33463172242045E-2</v>
      </c>
      <c r="CR1772">
        <v>2.3380333557724901E-2</v>
      </c>
      <c r="CS1772">
        <v>-9.8551213741302403E-3</v>
      </c>
      <c r="CT1772">
        <v>-1.82652287185192E-2</v>
      </c>
      <c r="CU1772">
        <v>0.16676726937294001</v>
      </c>
      <c r="CV1772">
        <v>0.16898165643215099</v>
      </c>
      <c r="CW1772">
        <v>-8.01667049527168E-2</v>
      </c>
      <c r="CX1772">
        <v>-0.101382941007614</v>
      </c>
      <c r="CY1772">
        <v>-5.5184815078973701E-2</v>
      </c>
      <c r="CZ1772">
        <v>-1.4215867966413401E-2</v>
      </c>
      <c r="DA1772">
        <v>-6.2716314569115604E-3</v>
      </c>
      <c r="DB1772">
        <v>1.48129528388381E-2</v>
      </c>
      <c r="DC1772">
        <v>1.9723726436495701E-2</v>
      </c>
      <c r="DD1772">
        <v>1.7782665789127301E-2</v>
      </c>
      <c r="DE1772">
        <v>1.58300083130598E-2</v>
      </c>
      <c r="DF1772">
        <v>1.48282619193196E-2</v>
      </c>
      <c r="DG1772">
        <v>1.3549984432756901E-2</v>
      </c>
      <c r="DH1772">
        <v>1.21655296534299E-2</v>
      </c>
      <c r="DI1772">
        <v>1.1884476989507601E-2</v>
      </c>
      <c r="DJ1772">
        <v>1.2700512073934E-2</v>
      </c>
      <c r="DK1772">
        <v>1.42734870314598E-2</v>
      </c>
      <c r="DL1772">
        <v>1.51163432747125E-2</v>
      </c>
      <c r="DM1772">
        <v>1.6461243852972901E-2</v>
      </c>
      <c r="DN1772">
        <v>1.86054483056068E-2</v>
      </c>
      <c r="DO1772">
        <v>1.96645185351371E-2</v>
      </c>
      <c r="DP1772">
        <v>2.0909717306494699E-2</v>
      </c>
      <c r="DQ1772">
        <v>2.21895407885313E-2</v>
      </c>
      <c r="DR1772">
        <v>2.32913959771394E-2</v>
      </c>
      <c r="DS1772">
        <v>2.35492419451475E-2</v>
      </c>
      <c r="DT1772">
        <v>2.44796499609947E-2</v>
      </c>
      <c r="DU1772">
        <v>2.5383656844496699E-2</v>
      </c>
      <c r="DV1772">
        <v>2.55518425256013E-2</v>
      </c>
      <c r="DW1772">
        <v>2.4599121883511502E-2</v>
      </c>
      <c r="DX1772">
        <v>2.42608617991209E-2</v>
      </c>
      <c r="DY1772">
        <v>2.34477426856756E-2</v>
      </c>
      <c r="DZ1772">
        <v>2.1750565618276499E-2</v>
      </c>
      <c r="EA1772">
        <v>79.249404907226506</v>
      </c>
      <c r="EB1772">
        <v>77.757751464843693</v>
      </c>
      <c r="EC1772">
        <v>77.089653015136705</v>
      </c>
      <c r="ED1772">
        <v>75.598709106445298</v>
      </c>
      <c r="EE1772">
        <v>73.423942565917898</v>
      </c>
      <c r="EF1772">
        <v>73.401046752929602</v>
      </c>
      <c r="EG1772">
        <v>72.503341674804602</v>
      </c>
      <c r="EH1772">
        <v>78.455413818359304</v>
      </c>
      <c r="EI1772">
        <v>81.554603576660099</v>
      </c>
      <c r="EJ1772">
        <v>86.534332275390597</v>
      </c>
      <c r="EK1772">
        <v>90.762756347656193</v>
      </c>
      <c r="EL1772">
        <v>94.538864135742102</v>
      </c>
      <c r="EM1772">
        <v>98.1583251953125</v>
      </c>
      <c r="EN1772">
        <v>100.62517547607401</v>
      </c>
      <c r="EO1772">
        <v>101.28564453125</v>
      </c>
      <c r="EP1772">
        <v>103.66284942626901</v>
      </c>
      <c r="EQ1772">
        <v>105.37529754638599</v>
      </c>
      <c r="ER1772">
        <v>105.30400848388599</v>
      </c>
      <c r="ES1772">
        <v>102.86003875732401</v>
      </c>
      <c r="ET1772">
        <v>98.440864562988196</v>
      </c>
      <c r="EU1772">
        <v>91.198616027832003</v>
      </c>
      <c r="EV1772">
        <v>87.830947875976506</v>
      </c>
      <c r="EW1772">
        <v>85.244400024414006</v>
      </c>
      <c r="EX1772">
        <v>84.447067260742102</v>
      </c>
      <c r="EY1772">
        <v>0.23492686450481401</v>
      </c>
      <c r="EZ1772">
        <v>1.6983963549137102E-2</v>
      </c>
      <c r="FA1772">
        <v>1.6983963549137102E-2</v>
      </c>
      <c r="FB1772">
        <v>0</v>
      </c>
      <c r="FC1772">
        <v>0</v>
      </c>
    </row>
    <row r="1773" spans="1:159" x14ac:dyDescent="0.25">
      <c r="A1773" t="s">
        <v>40</v>
      </c>
      <c r="B1773" t="s">
        <v>12</v>
      </c>
      <c r="C1773" t="s">
        <v>42</v>
      </c>
      <c r="D1773" s="3">
        <v>45479</v>
      </c>
      <c r="E1773" s="25">
        <v>19</v>
      </c>
      <c r="F1773">
        <v>20</v>
      </c>
      <c r="G1773">
        <v>19</v>
      </c>
      <c r="H1773">
        <v>20</v>
      </c>
      <c r="I1773">
        <v>4073</v>
      </c>
      <c r="J1773">
        <v>53550</v>
      </c>
      <c r="K1773">
        <v>1.62131655216217</v>
      </c>
      <c r="L1773">
        <v>1.38494288921356</v>
      </c>
      <c r="M1773">
        <v>1.2035220861434901</v>
      </c>
      <c r="N1773">
        <v>1.07935631275177</v>
      </c>
      <c r="O1773">
        <v>0.99417930841445901</v>
      </c>
      <c r="P1773">
        <v>0.943866968154907</v>
      </c>
      <c r="Q1773">
        <v>0.91494864225387496</v>
      </c>
      <c r="R1773">
        <v>0.92436689138412398</v>
      </c>
      <c r="S1773">
        <v>0.99694293737411399</v>
      </c>
      <c r="T1773">
        <v>1.0977365970611499</v>
      </c>
      <c r="U1773">
        <v>1.2616207599639799</v>
      </c>
      <c r="V1773">
        <v>1.4603403806686399</v>
      </c>
      <c r="W1773">
        <v>1.74444615840911</v>
      </c>
      <c r="X1773">
        <v>2.0378975868225</v>
      </c>
      <c r="Y1773">
        <v>2.3368759155273402</v>
      </c>
      <c r="Z1773">
        <v>2.60402035713195</v>
      </c>
      <c r="AA1773">
        <v>2.9292187690734801</v>
      </c>
      <c r="AB1773">
        <v>3.26582503318786</v>
      </c>
      <c r="AC1773">
        <v>3.4691078662872301</v>
      </c>
      <c r="AD1773">
        <v>3.4464542865753098</v>
      </c>
      <c r="AE1773">
        <v>3.22106885910034</v>
      </c>
      <c r="AF1773">
        <v>2.9324417114257799</v>
      </c>
      <c r="AG1773">
        <v>2.5249557495117099</v>
      </c>
      <c r="AH1773">
        <v>2.1292197704315101</v>
      </c>
      <c r="AI1773">
        <v>-4.3082945048808999E-3</v>
      </c>
      <c r="AJ1773">
        <v>-9.2866346240043605E-3</v>
      </c>
      <c r="AK1773">
        <v>-1.2570070102810801E-2</v>
      </c>
      <c r="AL1773">
        <v>1.5691820532083501E-2</v>
      </c>
      <c r="AM1773">
        <v>3.6230277270078597E-2</v>
      </c>
      <c r="AN1773">
        <v>1.2726891785859999E-2</v>
      </c>
      <c r="AO1773">
        <v>-1.13579565659165E-2</v>
      </c>
      <c r="AP1773">
        <v>-7.5474209152161997E-3</v>
      </c>
      <c r="AQ1773">
        <v>-2.4448152631521201E-2</v>
      </c>
      <c r="AR1773">
        <v>-7.8212404623627593E-3</v>
      </c>
      <c r="AS1773">
        <v>-5.1274872384965402E-3</v>
      </c>
      <c r="AT1773">
        <v>-1.1386077851057001E-2</v>
      </c>
      <c r="AU1773">
        <v>-3.9461567997932399E-2</v>
      </c>
      <c r="AV1773">
        <v>-5.6176945567131001E-2</v>
      </c>
      <c r="AW1773">
        <v>-5.57268001139163E-2</v>
      </c>
      <c r="AX1773">
        <v>-9.6529431641101796E-2</v>
      </c>
      <c r="AY1773">
        <v>-9.0214103460311806E-2</v>
      </c>
      <c r="AZ1773">
        <v>-0.101707741618156</v>
      </c>
      <c r="BA1773">
        <v>9.94897335767745E-2</v>
      </c>
      <c r="BB1773">
        <v>9.5157235860824502E-2</v>
      </c>
      <c r="BC1773">
        <v>-0.173998713493347</v>
      </c>
      <c r="BD1773">
        <v>-0.169752731919288</v>
      </c>
      <c r="BE1773">
        <v>-9.3189835548400796E-2</v>
      </c>
      <c r="BF1773">
        <v>-5.2245270460843998E-2</v>
      </c>
      <c r="BG1773">
        <v>3.1170252710580802E-2</v>
      </c>
      <c r="BH1773">
        <v>2.3861737921833898E-2</v>
      </c>
      <c r="BI1773">
        <v>1.7289362847804999E-2</v>
      </c>
      <c r="BJ1773">
        <v>4.2181115597486399E-2</v>
      </c>
      <c r="BK1773">
        <v>5.9371970593929201E-2</v>
      </c>
      <c r="BL1773">
        <v>3.4717041999101597E-2</v>
      </c>
      <c r="BM1773">
        <v>1.0300485417246799E-2</v>
      </c>
      <c r="BN1773">
        <v>1.6453234478831201E-2</v>
      </c>
      <c r="BO1773">
        <v>2.9784685466438502E-3</v>
      </c>
      <c r="BP1773">
        <v>2.1585145965218499E-2</v>
      </c>
      <c r="BQ1773">
        <v>2.7258766815066299E-2</v>
      </c>
      <c r="BR1773">
        <v>2.29513589292764E-2</v>
      </c>
      <c r="BS1773">
        <v>-2.3240777663886499E-3</v>
      </c>
      <c r="BT1773">
        <v>-1.62077471613883E-2</v>
      </c>
      <c r="BU1773">
        <v>-1.4886286109685801E-2</v>
      </c>
      <c r="BV1773">
        <v>-5.43740056455135E-2</v>
      </c>
      <c r="BW1773">
        <v>-4.6084418892860399E-2</v>
      </c>
      <c r="BX1773">
        <v>-5.5526278913020997E-2</v>
      </c>
      <c r="BY1773">
        <v>0.14555035531520799</v>
      </c>
      <c r="BZ1773">
        <v>0.13886901736259399</v>
      </c>
      <c r="CA1773">
        <v>-0.13070502877235399</v>
      </c>
      <c r="CB1773">
        <v>-0.126015499234199</v>
      </c>
      <c r="CC1773">
        <v>-5.1261484622955301E-2</v>
      </c>
      <c r="CD1773">
        <v>-1.2945600785315E-2</v>
      </c>
      <c r="CE1773">
        <v>6.66488036513328E-2</v>
      </c>
      <c r="CF1773">
        <v>5.7010110467672299E-2</v>
      </c>
      <c r="CG1773">
        <v>4.7148797661066E-2</v>
      </c>
      <c r="CH1773">
        <v>6.8670414388179696E-2</v>
      </c>
      <c r="CI1773">
        <v>8.2513667643070193E-2</v>
      </c>
      <c r="CJ1773">
        <v>5.6707192212343202E-2</v>
      </c>
      <c r="CK1773">
        <v>3.1958926469087601E-2</v>
      </c>
      <c r="CL1773">
        <v>4.04538884758949E-2</v>
      </c>
      <c r="CM1773">
        <v>3.0405089259147599E-2</v>
      </c>
      <c r="CN1773">
        <v>5.0991531461477203E-2</v>
      </c>
      <c r="CO1773">
        <v>5.96450194716453E-2</v>
      </c>
      <c r="CP1773">
        <v>5.7288795709609902E-2</v>
      </c>
      <c r="CQ1773">
        <v>3.4813411533832501E-2</v>
      </c>
      <c r="CR1773">
        <v>2.3761451244354199E-2</v>
      </c>
      <c r="CS1773">
        <v>2.59542260318994E-2</v>
      </c>
      <c r="CT1773">
        <v>-1.22185805812478E-2</v>
      </c>
      <c r="CU1773">
        <v>-1.95473502390086E-3</v>
      </c>
      <c r="CV1773">
        <v>-9.3448134139180097E-3</v>
      </c>
      <c r="CW1773">
        <v>0.191610977053642</v>
      </c>
      <c r="CX1773">
        <v>0.18258079886436401</v>
      </c>
      <c r="CY1773">
        <v>-8.7411336600780404E-2</v>
      </c>
      <c r="CZ1773">
        <v>-8.2278266549110399E-2</v>
      </c>
      <c r="DA1773">
        <v>-9.3331318348646095E-3</v>
      </c>
      <c r="DB1773">
        <v>2.63540688902139E-2</v>
      </c>
      <c r="DC1773">
        <v>2.1569425240159E-2</v>
      </c>
      <c r="DD1773">
        <v>2.01527792960405E-2</v>
      </c>
      <c r="DE1773">
        <v>1.8153246492147401E-2</v>
      </c>
      <c r="DF1773">
        <v>1.6104348003864202E-2</v>
      </c>
      <c r="DG1773">
        <v>1.4069151133298799E-2</v>
      </c>
      <c r="DH1773">
        <v>1.3369061984121701E-2</v>
      </c>
      <c r="DI1773">
        <v>1.31673980504274E-2</v>
      </c>
      <c r="DJ1773">
        <v>1.4591362327337201E-2</v>
      </c>
      <c r="DK1773">
        <v>1.6674201935529698E-2</v>
      </c>
      <c r="DL1773">
        <v>1.78778134286403E-2</v>
      </c>
      <c r="DM1773">
        <v>1.9689444452524098E-2</v>
      </c>
      <c r="DN1773">
        <v>2.08756793290376E-2</v>
      </c>
      <c r="DO1773">
        <v>2.2577989846467899E-2</v>
      </c>
      <c r="DP1773">
        <v>2.4299547076225201E-2</v>
      </c>
      <c r="DQ1773">
        <v>2.4829268455505302E-2</v>
      </c>
      <c r="DR1773">
        <v>2.5628678500652299E-2</v>
      </c>
      <c r="DS1773">
        <v>2.6828942820429798E-2</v>
      </c>
      <c r="DT1773">
        <v>2.8076337650418198E-2</v>
      </c>
      <c r="DU1773">
        <v>2.8002869337797099E-2</v>
      </c>
      <c r="DV1773">
        <v>2.6574874296784401E-2</v>
      </c>
      <c r="DW1773">
        <v>2.6320695877075102E-2</v>
      </c>
      <c r="DX1773">
        <v>2.6590349152684201E-2</v>
      </c>
      <c r="DY1773">
        <v>2.5490628555416998E-2</v>
      </c>
      <c r="DZ1773">
        <v>2.3892503231763802E-2</v>
      </c>
      <c r="EA1773">
        <v>82.300895690917898</v>
      </c>
      <c r="EB1773">
        <v>81.500129699707003</v>
      </c>
      <c r="EC1773">
        <v>79.673683166503906</v>
      </c>
      <c r="ED1773">
        <v>78.290115356445298</v>
      </c>
      <c r="EE1773">
        <v>76.892936706542898</v>
      </c>
      <c r="EF1773">
        <v>72.9129638671875</v>
      </c>
      <c r="EG1773">
        <v>73.253913879394503</v>
      </c>
      <c r="EH1773">
        <v>79.156097412109304</v>
      </c>
      <c r="EI1773">
        <v>86.909370422363196</v>
      </c>
      <c r="EJ1773">
        <v>90.509368896484304</v>
      </c>
      <c r="EK1773">
        <v>94.132217407226506</v>
      </c>
      <c r="EL1773">
        <v>98.529655456542898</v>
      </c>
      <c r="EM1773">
        <v>100.984855651855</v>
      </c>
      <c r="EN1773">
        <v>104.055198669433</v>
      </c>
      <c r="EO1773">
        <v>105.367134094238</v>
      </c>
      <c r="EP1773">
        <v>107.56508636474599</v>
      </c>
      <c r="EQ1773">
        <v>108.39923095703099</v>
      </c>
      <c r="ER1773">
        <v>108.26983642578099</v>
      </c>
      <c r="ES1773">
        <v>106.69602203369099</v>
      </c>
      <c r="ET1773">
        <v>101.14788055419901</v>
      </c>
      <c r="EU1773">
        <v>95.312454223632798</v>
      </c>
      <c r="EV1773">
        <v>90.313735961914006</v>
      </c>
      <c r="EW1773">
        <v>88.342231750488196</v>
      </c>
      <c r="EX1773">
        <v>85.526062011718693</v>
      </c>
      <c r="EY1773">
        <v>0.26725882291793801</v>
      </c>
      <c r="EZ1773">
        <v>1.9302750006317999E-2</v>
      </c>
      <c r="FA1773">
        <v>1.9302750006317999E-2</v>
      </c>
      <c r="FB1773">
        <v>0</v>
      </c>
      <c r="FC1773">
        <v>0</v>
      </c>
    </row>
    <row r="1774" spans="1:159" x14ac:dyDescent="0.25">
      <c r="A1774" t="s">
        <v>40</v>
      </c>
      <c r="B1774" t="s">
        <v>12</v>
      </c>
      <c r="C1774" t="s">
        <v>42</v>
      </c>
      <c r="D1774" s="3">
        <v>45484</v>
      </c>
      <c r="E1774" s="25">
        <v>17</v>
      </c>
      <c r="F1774">
        <v>18</v>
      </c>
      <c r="G1774">
        <v>17</v>
      </c>
      <c r="H1774">
        <v>18</v>
      </c>
      <c r="I1774">
        <v>4071</v>
      </c>
      <c r="J1774">
        <v>53478</v>
      </c>
      <c r="K1774">
        <v>1.4768601655960001</v>
      </c>
      <c r="L1774">
        <v>1.27162981033325</v>
      </c>
      <c r="M1774">
        <v>1.10754859447479</v>
      </c>
      <c r="N1774">
        <v>0.97757619619369496</v>
      </c>
      <c r="O1774">
        <v>0.90640658140182395</v>
      </c>
      <c r="P1774">
        <v>0.88467001914978005</v>
      </c>
      <c r="Q1774">
        <v>0.88649642467498702</v>
      </c>
      <c r="R1774">
        <v>0.87165153026580799</v>
      </c>
      <c r="S1774">
        <v>0.89406973123550404</v>
      </c>
      <c r="T1774">
        <v>0.95298177003860396</v>
      </c>
      <c r="U1774">
        <v>1.0813230276107699</v>
      </c>
      <c r="V1774">
        <v>1.2992199659347501</v>
      </c>
      <c r="W1774">
        <v>1.5788284540176301</v>
      </c>
      <c r="X1774">
        <v>1.8849624395370399</v>
      </c>
      <c r="Y1774">
        <v>2.21280813217163</v>
      </c>
      <c r="Z1774">
        <v>2.5316820144653298</v>
      </c>
      <c r="AA1774">
        <v>2.8654036521911599</v>
      </c>
      <c r="AB1774">
        <v>3.1884682178497301</v>
      </c>
      <c r="AC1774">
        <v>3.40020728111267</v>
      </c>
      <c r="AD1774">
        <v>3.3335506916046098</v>
      </c>
      <c r="AE1774">
        <v>3.0838627815246502</v>
      </c>
      <c r="AF1774">
        <v>2.7611105442047101</v>
      </c>
      <c r="AG1774">
        <v>2.3082313537597599</v>
      </c>
      <c r="AH1774">
        <v>1.8934454917907699</v>
      </c>
      <c r="AI1774">
        <v>-7.7632358297705598E-3</v>
      </c>
      <c r="AJ1774">
        <v>8.1301545724272693E-3</v>
      </c>
      <c r="AK1774">
        <v>-1.14502478390932E-2</v>
      </c>
      <c r="AL1774">
        <v>-8.9218290522694501E-3</v>
      </c>
      <c r="AM1774">
        <v>5.8970041573047603E-3</v>
      </c>
      <c r="AN1774">
        <v>3.4925383515655899E-3</v>
      </c>
      <c r="AO1774">
        <v>-5.9350929223001003E-3</v>
      </c>
      <c r="AP1774">
        <v>-1.27300443127751E-2</v>
      </c>
      <c r="AQ1774">
        <v>-3.09692602604627E-3</v>
      </c>
      <c r="AR1774">
        <v>-1.25881377607583E-3</v>
      </c>
      <c r="AS1774">
        <v>-2.5568332523107501E-2</v>
      </c>
      <c r="AT1774">
        <v>-2.0591389387845899E-2</v>
      </c>
      <c r="AU1774">
        <v>-3.42693775892257E-2</v>
      </c>
      <c r="AV1774">
        <v>-5.36406822502613E-2</v>
      </c>
      <c r="AW1774">
        <v>-3.7178255617618498E-2</v>
      </c>
      <c r="AX1774">
        <v>-7.0677168667316395E-2</v>
      </c>
      <c r="AY1774">
        <v>0.15798296034336001</v>
      </c>
      <c r="AZ1774">
        <v>0.159518182277679</v>
      </c>
      <c r="BA1774">
        <v>-9.1844707727432195E-2</v>
      </c>
      <c r="BB1774">
        <v>-0.134209424257278</v>
      </c>
      <c r="BC1774">
        <v>-9.4835080206394098E-2</v>
      </c>
      <c r="BD1774">
        <v>-8.0278456211090005E-2</v>
      </c>
      <c r="BE1774">
        <v>-9.1803222894668496E-2</v>
      </c>
      <c r="BF1774">
        <v>-8.5545279085636097E-2</v>
      </c>
      <c r="BG1774">
        <v>2.3123776540160099E-2</v>
      </c>
      <c r="BH1774">
        <v>3.73744517564773E-2</v>
      </c>
      <c r="BI1774">
        <v>1.60616356879472E-2</v>
      </c>
      <c r="BJ1774">
        <v>1.5375392511487E-2</v>
      </c>
      <c r="BK1774">
        <v>2.7562225237488702E-2</v>
      </c>
      <c r="BL1774">
        <v>2.3005986586213101E-2</v>
      </c>
      <c r="BM1774">
        <v>1.4195431023836099E-2</v>
      </c>
      <c r="BN1774">
        <v>8.6853867396712303E-3</v>
      </c>
      <c r="BO1774">
        <v>2.0551480352878501E-2</v>
      </c>
      <c r="BP1774">
        <v>2.3765042424201899E-2</v>
      </c>
      <c r="BQ1774">
        <v>2.01113428920507E-3</v>
      </c>
      <c r="BR1774">
        <v>1.02805281057953E-2</v>
      </c>
      <c r="BS1774">
        <v>-6.8367039784788999E-4</v>
      </c>
      <c r="BT1774">
        <v>-1.83271989226341E-2</v>
      </c>
      <c r="BU1774">
        <v>-1.7058929370250499E-4</v>
      </c>
      <c r="BV1774">
        <v>-3.2711703330278299E-2</v>
      </c>
      <c r="BW1774">
        <v>0.19650799036026001</v>
      </c>
      <c r="BX1774">
        <v>0.199883192777633</v>
      </c>
      <c r="BY1774">
        <v>-5.1045950502157197E-2</v>
      </c>
      <c r="BZ1774">
        <v>-9.3740016222000094E-2</v>
      </c>
      <c r="CA1774">
        <v>-5.6260388344526201E-2</v>
      </c>
      <c r="CB1774">
        <v>-4.2841639369726098E-2</v>
      </c>
      <c r="CC1774">
        <v>-5.5461764335632303E-2</v>
      </c>
      <c r="CD1774">
        <v>-5.12771643698215E-2</v>
      </c>
      <c r="CE1774">
        <v>5.4010789841413401E-2</v>
      </c>
      <c r="CF1774">
        <v>6.6618748009204795E-2</v>
      </c>
      <c r="CG1774">
        <v>4.3573517352342599E-2</v>
      </c>
      <c r="CH1774">
        <v>3.9672613143920801E-2</v>
      </c>
      <c r="CI1774">
        <v>4.9227446317672702E-2</v>
      </c>
      <c r="CJ1774">
        <v>4.2519435286521898E-2</v>
      </c>
      <c r="CK1774">
        <v>3.4325953572988503E-2</v>
      </c>
      <c r="CL1774">
        <v>3.0100818723440101E-2</v>
      </c>
      <c r="CM1774">
        <v>4.4199887663125902E-2</v>
      </c>
      <c r="CN1774">
        <v>4.8788897693157099E-2</v>
      </c>
      <c r="CO1774">
        <v>2.9590601101517601E-2</v>
      </c>
      <c r="CP1774">
        <v>4.1152443736791597E-2</v>
      </c>
      <c r="CQ1774">
        <v>3.2902039587497697E-2</v>
      </c>
      <c r="CR1774">
        <v>1.6986284404992998E-2</v>
      </c>
      <c r="CS1774">
        <v>3.6837078630924197E-2</v>
      </c>
      <c r="CT1774">
        <v>5.2537592127919102E-3</v>
      </c>
      <c r="CU1774">
        <v>0.23503302037715901</v>
      </c>
      <c r="CV1774">
        <v>0.240248203277587</v>
      </c>
      <c r="CW1774">
        <v>-1.0247191414237E-2</v>
      </c>
      <c r="CX1774">
        <v>-5.32706119120121E-2</v>
      </c>
      <c r="CY1774">
        <v>-1.7685700207948601E-2</v>
      </c>
      <c r="CZ1774">
        <v>-5.4048197343945503E-3</v>
      </c>
      <c r="DA1774">
        <v>-1.9120307639241201E-2</v>
      </c>
      <c r="DB1774">
        <v>-1.7009047791361798E-2</v>
      </c>
      <c r="DC1774">
        <v>1.8777970224618901E-2</v>
      </c>
      <c r="DD1774">
        <v>1.7779270187020298E-2</v>
      </c>
      <c r="DE1774">
        <v>1.6726037487387602E-2</v>
      </c>
      <c r="DF1774">
        <v>1.47716617211699E-2</v>
      </c>
      <c r="DG1774">
        <v>1.31715191528201E-2</v>
      </c>
      <c r="DH1774">
        <v>1.1863334104418701E-2</v>
      </c>
      <c r="DI1774">
        <v>1.2238489463925299E-2</v>
      </c>
      <c r="DJ1774">
        <v>1.30196576938033E-2</v>
      </c>
      <c r="DK1774">
        <v>1.43772102892398E-2</v>
      </c>
      <c r="DL1774">
        <v>1.52134243398904E-2</v>
      </c>
      <c r="DM1774">
        <v>1.6767125576734501E-2</v>
      </c>
      <c r="DN1774">
        <v>1.8768792971968599E-2</v>
      </c>
      <c r="DO1774">
        <v>2.04186607152223E-2</v>
      </c>
      <c r="DP1774">
        <v>2.1469073370098998E-2</v>
      </c>
      <c r="DQ1774">
        <v>2.2499063983559602E-2</v>
      </c>
      <c r="DR1774">
        <v>2.3081362247466999E-2</v>
      </c>
      <c r="DS1774">
        <v>2.3421552032232201E-2</v>
      </c>
      <c r="DT1774">
        <v>2.4540185928344699E-2</v>
      </c>
      <c r="DU1774">
        <v>2.48038843274116E-2</v>
      </c>
      <c r="DV1774">
        <v>2.46036518365144E-2</v>
      </c>
      <c r="DW1774">
        <v>2.3451745510101301E-2</v>
      </c>
      <c r="DX1774">
        <v>2.2759970277547802E-2</v>
      </c>
      <c r="DY1774">
        <v>2.2094037383794701E-2</v>
      </c>
      <c r="DZ1774">
        <v>2.0833535119891101E-2</v>
      </c>
      <c r="EA1774">
        <v>81.673088073730398</v>
      </c>
      <c r="EB1774">
        <v>79.354644775390597</v>
      </c>
      <c r="EC1774">
        <v>76.970726013183494</v>
      </c>
      <c r="ED1774">
        <v>78.001800537109304</v>
      </c>
      <c r="EE1774">
        <v>76.619415283203097</v>
      </c>
      <c r="EF1774">
        <v>75.489982604980398</v>
      </c>
      <c r="EG1774">
        <v>76.683357238769503</v>
      </c>
      <c r="EH1774">
        <v>81.528762817382798</v>
      </c>
      <c r="EI1774">
        <v>86.508987426757798</v>
      </c>
      <c r="EJ1774">
        <v>91.686439514160099</v>
      </c>
      <c r="EK1774">
        <v>95.738571166992102</v>
      </c>
      <c r="EL1774">
        <v>98.979454040527301</v>
      </c>
      <c r="EM1774">
        <v>101.674110412597</v>
      </c>
      <c r="EN1774">
        <v>104.03980255126901</v>
      </c>
      <c r="EO1774">
        <v>105.25936889648401</v>
      </c>
      <c r="EP1774">
        <v>107.33127593994099</v>
      </c>
      <c r="EQ1774">
        <v>107.461990356445</v>
      </c>
      <c r="ER1774">
        <v>107.36800384521401</v>
      </c>
      <c r="ES1774">
        <v>105.512580871582</v>
      </c>
      <c r="ET1774">
        <v>101.56908416748</v>
      </c>
      <c r="EU1774">
        <v>93.954803466796804</v>
      </c>
      <c r="EV1774">
        <v>89.026962280273395</v>
      </c>
      <c r="EW1774">
        <v>87.341293334960895</v>
      </c>
      <c r="EX1774">
        <v>84.361068725585895</v>
      </c>
      <c r="EY1774">
        <v>0.21668304502964</v>
      </c>
      <c r="EZ1774">
        <v>1.69616471976041E-2</v>
      </c>
      <c r="FA1774">
        <v>1.69616471976041E-2</v>
      </c>
      <c r="FB1774">
        <v>0</v>
      </c>
      <c r="FC1774">
        <v>0</v>
      </c>
    </row>
    <row r="1775" spans="1:159" x14ac:dyDescent="0.25">
      <c r="A1775" t="s">
        <v>40</v>
      </c>
      <c r="B1775" t="s">
        <v>12</v>
      </c>
      <c r="C1775" t="s">
        <v>42</v>
      </c>
      <c r="D1775" s="3">
        <v>45485</v>
      </c>
      <c r="FB1775">
        <v>0</v>
      </c>
      <c r="FC1775">
        <v>1</v>
      </c>
    </row>
    <row r="1776" spans="1:159" x14ac:dyDescent="0.25">
      <c r="A1776" t="s">
        <v>40</v>
      </c>
      <c r="B1776" t="s">
        <v>12</v>
      </c>
      <c r="C1776" t="s">
        <v>42</v>
      </c>
      <c r="D1776" s="3">
        <v>45496</v>
      </c>
      <c r="E1776" s="25">
        <v>16</v>
      </c>
      <c r="F1776">
        <v>17</v>
      </c>
      <c r="G1776">
        <v>16</v>
      </c>
      <c r="H1776">
        <v>17</v>
      </c>
      <c r="I1776">
        <v>4055</v>
      </c>
      <c r="J1776">
        <v>53298</v>
      </c>
      <c r="K1776">
        <v>1.5614608526229801</v>
      </c>
      <c r="L1776">
        <v>1.3616485595703101</v>
      </c>
      <c r="M1776">
        <v>1.1919815540313701</v>
      </c>
      <c r="N1776">
        <v>1.06534755229949</v>
      </c>
      <c r="O1776">
        <v>0.99910616874694802</v>
      </c>
      <c r="P1776">
        <v>0.97258520126342696</v>
      </c>
      <c r="Q1776">
        <v>0.99616897106170599</v>
      </c>
      <c r="R1776">
        <v>0.99085980653762795</v>
      </c>
      <c r="S1776">
        <v>1.0194110870361299</v>
      </c>
      <c r="T1776">
        <v>1.0912457704544001</v>
      </c>
      <c r="U1776">
        <v>1.2234481573104801</v>
      </c>
      <c r="V1776">
        <v>1.3893967866897501</v>
      </c>
      <c r="W1776">
        <v>1.66184377670288</v>
      </c>
      <c r="X1776">
        <v>1.9352215528488099</v>
      </c>
      <c r="Y1776">
        <v>2.2314498424529998</v>
      </c>
      <c r="Z1776">
        <v>2.5219211578369101</v>
      </c>
      <c r="AA1776">
        <v>2.8001542091369598</v>
      </c>
      <c r="AB1776">
        <v>3.13096594810485</v>
      </c>
      <c r="AC1776">
        <v>3.39517998695373</v>
      </c>
      <c r="AD1776">
        <v>3.2655897140502899</v>
      </c>
      <c r="AE1776">
        <v>3.02832579612731</v>
      </c>
      <c r="AF1776">
        <v>2.7138178348541202</v>
      </c>
      <c r="AG1776">
        <v>2.2827169895172101</v>
      </c>
      <c r="AH1776">
        <v>1.92681276798248</v>
      </c>
      <c r="AI1776">
        <v>3.8908405695110499E-3</v>
      </c>
      <c r="AJ1776">
        <v>-1.86518137343227E-3</v>
      </c>
      <c r="AK1776">
        <v>-2.4035754613578298E-3</v>
      </c>
      <c r="AL1776">
        <v>-1.0019128210842601E-2</v>
      </c>
      <c r="AM1776">
        <v>2.5394735857844301E-2</v>
      </c>
      <c r="AN1776">
        <v>9.6617210656404409E-3</v>
      </c>
      <c r="AO1776">
        <v>-1.9714387599378798E-3</v>
      </c>
      <c r="AP1776">
        <v>-2.35282871872186E-2</v>
      </c>
      <c r="AQ1776">
        <v>-3.0158875510096501E-2</v>
      </c>
      <c r="AR1776">
        <v>-1.54665522277355E-2</v>
      </c>
      <c r="AS1776">
        <v>-3.3108308911323499E-2</v>
      </c>
      <c r="AT1776">
        <v>-4.19203266501426E-2</v>
      </c>
      <c r="AU1776">
        <v>-3.47397848963737E-2</v>
      </c>
      <c r="AV1776">
        <v>-4.0057606995105702E-2</v>
      </c>
      <c r="AW1776">
        <v>-3.1276322901248897E-2</v>
      </c>
      <c r="AX1776">
        <v>0.110832549631595</v>
      </c>
      <c r="AY1776">
        <v>9.8123148083686801E-2</v>
      </c>
      <c r="AZ1776">
        <v>-9.9722862243652302E-2</v>
      </c>
      <c r="BA1776">
        <v>-9.7475580871105097E-2</v>
      </c>
      <c r="BB1776">
        <v>-0.103645265102386</v>
      </c>
      <c r="BC1776">
        <v>-5.3306888788938502E-2</v>
      </c>
      <c r="BD1776">
        <v>-5.6389689445495599E-2</v>
      </c>
      <c r="BE1776">
        <v>-5.1564265042543397E-2</v>
      </c>
      <c r="BF1776">
        <v>-2.6126246899366299E-2</v>
      </c>
      <c r="BG1776">
        <v>3.6172684282064403E-2</v>
      </c>
      <c r="BH1776">
        <v>2.9530785977840399E-2</v>
      </c>
      <c r="BI1776">
        <v>2.6075754314661002E-2</v>
      </c>
      <c r="BJ1776">
        <v>1.5689702704548801E-2</v>
      </c>
      <c r="BK1776">
        <v>4.7055188566446297E-2</v>
      </c>
      <c r="BL1776">
        <v>3.0722107738256399E-2</v>
      </c>
      <c r="BM1776">
        <v>2.0535938441753301E-2</v>
      </c>
      <c r="BN1776">
        <v>7.8003463568165801E-4</v>
      </c>
      <c r="BO1776">
        <v>-3.6382321268320001E-3</v>
      </c>
      <c r="BP1776">
        <v>1.18171563372015E-2</v>
      </c>
      <c r="BQ1776">
        <v>-3.6233901046216401E-3</v>
      </c>
      <c r="BR1776">
        <v>-1.08733801171183E-2</v>
      </c>
      <c r="BS1776">
        <v>-1.2801744742318899E-3</v>
      </c>
      <c r="BT1776">
        <v>-5.0691124051809302E-3</v>
      </c>
      <c r="BU1776">
        <v>4.9108485691249301E-3</v>
      </c>
      <c r="BV1776">
        <v>0.14662539958953799</v>
      </c>
      <c r="BW1776">
        <v>0.135071635246276</v>
      </c>
      <c r="BX1776">
        <v>-6.0899782925844102E-2</v>
      </c>
      <c r="BY1776">
        <v>-5.78127354383468E-2</v>
      </c>
      <c r="BZ1776">
        <v>-6.4987033605575506E-2</v>
      </c>
      <c r="CA1776">
        <v>-1.44848516210913E-2</v>
      </c>
      <c r="CB1776">
        <v>-1.7636690288782099E-2</v>
      </c>
      <c r="CC1776">
        <v>-1.43455425277352E-2</v>
      </c>
      <c r="CD1776">
        <v>8.3333551883697492E-3</v>
      </c>
      <c r="CE1776">
        <v>6.84545263648033E-2</v>
      </c>
      <c r="CF1776">
        <v>6.0926754027605001E-2</v>
      </c>
      <c r="CG1776">
        <v>5.4555084556341102E-2</v>
      </c>
      <c r="CH1776">
        <v>4.1398532688617699E-2</v>
      </c>
      <c r="CI1776">
        <v>6.8715639412403107E-2</v>
      </c>
      <c r="CJ1776">
        <v>5.1782496273517602E-2</v>
      </c>
      <c r="CK1776">
        <v>4.3043315410614E-2</v>
      </c>
      <c r="CL1776">
        <v>2.5088356807827901E-2</v>
      </c>
      <c r="CM1776">
        <v>2.2882411256432499E-2</v>
      </c>
      <c r="CN1776">
        <v>3.9100863039493498E-2</v>
      </c>
      <c r="CO1776">
        <v>2.58615296334028E-2</v>
      </c>
      <c r="CP1776">
        <v>2.01735645532608E-2</v>
      </c>
      <c r="CQ1776">
        <v>3.2179437577724401E-2</v>
      </c>
      <c r="CR1776">
        <v>2.9919380322098701E-2</v>
      </c>
      <c r="CS1776">
        <v>4.1098020970821297E-2</v>
      </c>
      <c r="CT1776">
        <v>0.1824182420969</v>
      </c>
      <c r="CU1776">
        <v>0.17202012240886599</v>
      </c>
      <c r="CV1776">
        <v>-2.20767054706811E-2</v>
      </c>
      <c r="CW1776">
        <v>-1.8149893730878799E-2</v>
      </c>
      <c r="CX1776">
        <v>-2.63288021087646E-2</v>
      </c>
      <c r="CY1776">
        <v>2.4337185546755701E-2</v>
      </c>
      <c r="CZ1776">
        <v>2.1116307005286199E-2</v>
      </c>
      <c r="DA1776">
        <v>2.2873178124427698E-2</v>
      </c>
      <c r="DB1776">
        <v>4.2792957276105797E-2</v>
      </c>
      <c r="DC1776">
        <v>1.9625967368483498E-2</v>
      </c>
      <c r="DD1776">
        <v>1.9087392836809099E-2</v>
      </c>
      <c r="DE1776">
        <v>1.7314203083515101E-2</v>
      </c>
      <c r="DF1776">
        <v>1.5629859641194298E-2</v>
      </c>
      <c r="DG1776">
        <v>1.3168619945645299E-2</v>
      </c>
      <c r="DH1776">
        <v>1.28038059920072E-2</v>
      </c>
      <c r="DI1776">
        <v>1.36835137382149E-2</v>
      </c>
      <c r="DJ1776">
        <v>1.47784100845456E-2</v>
      </c>
      <c r="DK1776">
        <v>1.6123406589031199E-2</v>
      </c>
      <c r="DL1776">
        <v>1.6587316989898598E-2</v>
      </c>
      <c r="DM1776">
        <v>1.7925558611750599E-2</v>
      </c>
      <c r="DN1776">
        <v>1.88752021640539E-2</v>
      </c>
      <c r="DO1776">
        <v>2.0341999828815401E-2</v>
      </c>
      <c r="DP1776">
        <v>2.12714932858943E-2</v>
      </c>
      <c r="DQ1776">
        <v>2.2000238299369802E-2</v>
      </c>
      <c r="DR1776">
        <v>2.1760506555438E-2</v>
      </c>
      <c r="DS1776">
        <v>2.2463086992502199E-2</v>
      </c>
      <c r="DT1776">
        <v>2.3602755740284899E-2</v>
      </c>
      <c r="DU1776">
        <v>2.4113295599818198E-2</v>
      </c>
      <c r="DV1776">
        <v>2.35025361180305E-2</v>
      </c>
      <c r="DW1776">
        <v>2.3602122440934101E-2</v>
      </c>
      <c r="DX1776">
        <v>2.35601495951414E-2</v>
      </c>
      <c r="DY1776">
        <v>2.2627376019954602E-2</v>
      </c>
      <c r="DZ1776">
        <v>2.0949950441718102E-2</v>
      </c>
      <c r="EA1776">
        <v>81.424598693847599</v>
      </c>
      <c r="EB1776">
        <v>79.666236877441406</v>
      </c>
      <c r="EC1776">
        <v>77.962944030761705</v>
      </c>
      <c r="ED1776">
        <v>78.791557312011705</v>
      </c>
      <c r="EE1776">
        <v>78.910446166992102</v>
      </c>
      <c r="EF1776">
        <v>78.007980346679602</v>
      </c>
      <c r="EG1776">
        <v>77.919456481933494</v>
      </c>
      <c r="EH1776">
        <v>83.433609008789006</v>
      </c>
      <c r="EI1776">
        <v>86.882652282714801</v>
      </c>
      <c r="EJ1776">
        <v>89.086723327636705</v>
      </c>
      <c r="EK1776">
        <v>92.508750915527301</v>
      </c>
      <c r="EL1776">
        <v>97.290275573730398</v>
      </c>
      <c r="EM1776">
        <v>99.562271118164006</v>
      </c>
      <c r="EN1776">
        <v>102.24446868896401</v>
      </c>
      <c r="EO1776">
        <v>103.678329467773</v>
      </c>
      <c r="EP1776">
        <v>104.29670715332</v>
      </c>
      <c r="EQ1776">
        <v>104.915077209472</v>
      </c>
      <c r="ER1776">
        <v>104.081573486328</v>
      </c>
      <c r="ES1776">
        <v>102.314720153808</v>
      </c>
      <c r="ET1776">
        <v>98.422027587890597</v>
      </c>
      <c r="EU1776">
        <v>92.238037109375</v>
      </c>
      <c r="EV1776">
        <v>89.747299194335895</v>
      </c>
      <c r="EW1776">
        <v>85.185020446777301</v>
      </c>
      <c r="EX1776">
        <v>85.148223876953097</v>
      </c>
      <c r="EY1776">
        <v>0.217926725745201</v>
      </c>
      <c r="EZ1776">
        <v>1.56373735517263E-2</v>
      </c>
      <c r="FA1776">
        <v>1.56373735517263E-2</v>
      </c>
      <c r="FB1776">
        <v>0</v>
      </c>
      <c r="FC1776">
        <v>0</v>
      </c>
    </row>
    <row r="1777" spans="1:159" x14ac:dyDescent="0.25">
      <c r="A1777" t="s">
        <v>40</v>
      </c>
      <c r="B1777" t="s">
        <v>12</v>
      </c>
      <c r="C1777" t="s">
        <v>42</v>
      </c>
      <c r="D1777" s="3">
        <v>45539</v>
      </c>
      <c r="FB1777">
        <v>0</v>
      </c>
      <c r="FC1777">
        <v>1</v>
      </c>
    </row>
    <row r="1778" spans="1:159" x14ac:dyDescent="0.25">
      <c r="A1778" t="s">
        <v>40</v>
      </c>
      <c r="B1778" t="s">
        <v>12</v>
      </c>
      <c r="C1778" t="s">
        <v>42</v>
      </c>
      <c r="D1778" s="3">
        <v>45540</v>
      </c>
      <c r="E1778" s="25">
        <v>19</v>
      </c>
      <c r="F1778">
        <v>20</v>
      </c>
      <c r="G1778">
        <v>19</v>
      </c>
      <c r="H1778">
        <v>20</v>
      </c>
      <c r="I1778">
        <v>2987</v>
      </c>
      <c r="J1778">
        <v>52681</v>
      </c>
      <c r="K1778">
        <v>1.2927883863448999</v>
      </c>
      <c r="L1778">
        <v>1.1287690401077199</v>
      </c>
      <c r="M1778">
        <v>1.0046372413635201</v>
      </c>
      <c r="N1778">
        <v>0.92141473293304399</v>
      </c>
      <c r="O1778">
        <v>0.87036329507827703</v>
      </c>
      <c r="P1778">
        <v>0.87383931875228804</v>
      </c>
      <c r="Q1778">
        <v>0.91462272405624301</v>
      </c>
      <c r="R1778">
        <v>0.86943250894546498</v>
      </c>
      <c r="S1778">
        <v>0.70297497510910001</v>
      </c>
      <c r="T1778">
        <v>0.64143455028533902</v>
      </c>
      <c r="U1778">
        <v>0.64305239915847701</v>
      </c>
      <c r="V1778">
        <v>0.73344969749450595</v>
      </c>
      <c r="W1778">
        <v>0.88299959897994895</v>
      </c>
      <c r="X1778">
        <v>1.1142945289611801</v>
      </c>
      <c r="Y1778">
        <v>1.3786531686782799</v>
      </c>
      <c r="Z1778">
        <v>1.7157794237136801</v>
      </c>
      <c r="AA1778">
        <v>2.12481617927551</v>
      </c>
      <c r="AB1778">
        <v>2.5507123470306299</v>
      </c>
      <c r="AC1778">
        <v>2.74741411209106</v>
      </c>
      <c r="AD1778">
        <v>2.60650563240051</v>
      </c>
      <c r="AE1778">
        <v>2.3633558750152499</v>
      </c>
      <c r="AF1778">
        <v>2.0939841270446702</v>
      </c>
      <c r="AG1778">
        <v>1.73372673988342</v>
      </c>
      <c r="AH1778">
        <v>1.43949115276336</v>
      </c>
      <c r="AI1778">
        <v>-4.7210030257701797E-2</v>
      </c>
      <c r="AJ1778">
        <v>-6.3189104199409402E-2</v>
      </c>
      <c r="AK1778">
        <v>-5.19052296876907E-2</v>
      </c>
      <c r="AL1778">
        <v>-2.52772495150566E-2</v>
      </c>
      <c r="AM1778">
        <v>-2.9982818290591198E-2</v>
      </c>
      <c r="AN1778">
        <v>-2.9207261279225301E-2</v>
      </c>
      <c r="AO1778">
        <v>-2.88006588816642E-2</v>
      </c>
      <c r="AP1778">
        <v>-1.33013566955924E-2</v>
      </c>
      <c r="AQ1778">
        <v>-1.8821230158209801E-2</v>
      </c>
      <c r="AR1778">
        <v>-2.0979210734367301E-2</v>
      </c>
      <c r="AS1778">
        <v>-2.5154720991849799E-2</v>
      </c>
      <c r="AT1778">
        <v>-3.9462424814700997E-2</v>
      </c>
      <c r="AU1778">
        <v>-6.9684669375419603E-2</v>
      </c>
      <c r="AV1778">
        <v>-6.5015956759452806E-2</v>
      </c>
      <c r="AW1778">
        <v>-7.1322456002235399E-2</v>
      </c>
      <c r="AX1778">
        <v>-0.107786692678928</v>
      </c>
      <c r="AY1778">
        <v>-7.2679691016674E-2</v>
      </c>
      <c r="AZ1778">
        <v>-7.8674532473087297E-2</v>
      </c>
      <c r="BA1778">
        <v>4.5476708561182001E-2</v>
      </c>
      <c r="BB1778">
        <v>1.8335673958063101E-2</v>
      </c>
      <c r="BC1778">
        <v>-0.13899399340152699</v>
      </c>
      <c r="BD1778">
        <v>-7.02322646975517E-2</v>
      </c>
      <c r="BE1778">
        <v>-1.4463835395872499E-2</v>
      </c>
      <c r="BF1778">
        <v>-1.00145367905497E-2</v>
      </c>
      <c r="BG1778">
        <v>-1.4408267103135501E-2</v>
      </c>
      <c r="BH1778">
        <v>-3.0906630679964998E-2</v>
      </c>
      <c r="BI1778">
        <v>-2.25070435553789E-2</v>
      </c>
      <c r="BJ1778">
        <v>-1.3338831195142101E-4</v>
      </c>
      <c r="BK1778">
        <v>-8.2734059542417492E-3</v>
      </c>
      <c r="BL1778">
        <v>-8.9256661012768693E-3</v>
      </c>
      <c r="BM1778">
        <v>-8.7873330339789304E-3</v>
      </c>
      <c r="BN1778">
        <v>7.0754401385784097E-3</v>
      </c>
      <c r="BO1778">
        <v>1.8661930225789499E-3</v>
      </c>
      <c r="BP1778">
        <v>2.10684302146546E-4</v>
      </c>
      <c r="BQ1778">
        <v>-2.9866790864616602E-3</v>
      </c>
      <c r="BR1778">
        <v>-1.50649640709161E-2</v>
      </c>
      <c r="BS1778">
        <v>-4.1487872600555399E-2</v>
      </c>
      <c r="BT1778">
        <v>-3.3669285476207698E-2</v>
      </c>
      <c r="BU1778">
        <v>-3.85679453611373E-2</v>
      </c>
      <c r="BV1778">
        <v>-7.2215691208839403E-2</v>
      </c>
      <c r="BW1778">
        <v>-3.5434972494840601E-2</v>
      </c>
      <c r="BX1778">
        <v>-3.8555487990379299E-2</v>
      </c>
      <c r="BY1778">
        <v>8.5987932980060494E-2</v>
      </c>
      <c r="BZ1778">
        <v>5.6746285408735199E-2</v>
      </c>
      <c r="CA1778">
        <v>-0.100591242313385</v>
      </c>
      <c r="CB1778">
        <v>-3.4969698637723902E-2</v>
      </c>
      <c r="CC1778">
        <v>1.80433671921491E-2</v>
      </c>
      <c r="CD1778">
        <v>2.0062951371073699E-2</v>
      </c>
      <c r="CE1778">
        <v>1.8393496051430699E-2</v>
      </c>
      <c r="CF1778">
        <v>1.37584097683429E-3</v>
      </c>
      <c r="CG1778">
        <v>6.89114117994904E-3</v>
      </c>
      <c r="CH1778">
        <v>2.5010472163557999E-2</v>
      </c>
      <c r="CI1778">
        <v>1.3436007313430301E-2</v>
      </c>
      <c r="CJ1778">
        <v>1.13559290766716E-2</v>
      </c>
      <c r="CK1778">
        <v>1.1225991882383801E-2</v>
      </c>
      <c r="CL1778">
        <v>2.74522360414266E-2</v>
      </c>
      <c r="CM1778">
        <v>2.2553617134690201E-2</v>
      </c>
      <c r="CN1778">
        <v>2.1400578320026301E-2</v>
      </c>
      <c r="CO1778">
        <v>1.9181363284587801E-2</v>
      </c>
      <c r="CP1778">
        <v>9.33249667286872E-3</v>
      </c>
      <c r="CQ1778">
        <v>-1.32910748943686E-2</v>
      </c>
      <c r="CR1778">
        <v>-2.3226144257932901E-3</v>
      </c>
      <c r="CS1778">
        <v>-5.8134309947490597E-3</v>
      </c>
      <c r="CT1778">
        <v>-3.6644689738750402E-2</v>
      </c>
      <c r="CU1778">
        <v>1.80974823888391E-3</v>
      </c>
      <c r="CV1778">
        <v>1.56355951912701E-3</v>
      </c>
      <c r="CW1778">
        <v>0.12649916112422899</v>
      </c>
      <c r="CX1778">
        <v>9.5156893134117099E-2</v>
      </c>
      <c r="CY1778">
        <v>-6.2188487499952302E-2</v>
      </c>
      <c r="CZ1778">
        <v>2.9286456992849702E-4</v>
      </c>
      <c r="DA1778">
        <v>5.0550568848848301E-2</v>
      </c>
      <c r="DB1778">
        <v>5.0140440464019699E-2</v>
      </c>
      <c r="DC1778">
        <v>1.9942056387662801E-2</v>
      </c>
      <c r="DD1778">
        <v>1.9626349210739101E-2</v>
      </c>
      <c r="DE1778">
        <v>1.7872827127575801E-2</v>
      </c>
      <c r="DF1778">
        <v>1.52863822877407E-2</v>
      </c>
      <c r="DG1778">
        <v>1.31983859464526E-2</v>
      </c>
      <c r="DH1778">
        <v>1.2330334633588701E-2</v>
      </c>
      <c r="DI1778">
        <v>1.21672376990318E-2</v>
      </c>
      <c r="DJ1778">
        <v>1.2388212606310799E-2</v>
      </c>
      <c r="DK1778">
        <v>1.2577060610055899E-2</v>
      </c>
      <c r="DL1778">
        <v>1.28825409337878E-2</v>
      </c>
      <c r="DM1778">
        <v>1.3477212749421499E-2</v>
      </c>
      <c r="DN1778">
        <v>1.48326028138399E-2</v>
      </c>
      <c r="DO1778">
        <v>1.7142435535788501E-2</v>
      </c>
      <c r="DP1778">
        <v>1.9057422876358001E-2</v>
      </c>
      <c r="DQ1778">
        <v>1.9913330674171399E-2</v>
      </c>
      <c r="DR1778">
        <v>2.1625634282827301E-2</v>
      </c>
      <c r="DS1778">
        <v>2.2643182426691E-2</v>
      </c>
      <c r="DT1778">
        <v>2.4390649050474101E-2</v>
      </c>
      <c r="DU1778">
        <v>2.4629075080156299E-2</v>
      </c>
      <c r="DV1778">
        <v>2.33519934117794E-2</v>
      </c>
      <c r="DW1778">
        <v>2.3347217589616699E-2</v>
      </c>
      <c r="DX1778">
        <v>2.1438116207718801E-2</v>
      </c>
      <c r="DY1778">
        <v>1.9762976095080299E-2</v>
      </c>
      <c r="DZ1778">
        <v>1.8285814672708501E-2</v>
      </c>
      <c r="EA1778">
        <v>78.445953369140597</v>
      </c>
      <c r="EB1778">
        <v>76.830894470214801</v>
      </c>
      <c r="EC1778">
        <v>75.157600402832003</v>
      </c>
      <c r="ED1778">
        <v>74.116111755370994</v>
      </c>
      <c r="EE1778">
        <v>72.579849243164006</v>
      </c>
      <c r="EF1778">
        <v>72.530334472656193</v>
      </c>
      <c r="EG1778">
        <v>71.936538696289006</v>
      </c>
      <c r="EH1778">
        <v>74.163177490234304</v>
      </c>
      <c r="EI1778">
        <v>80.000694274902301</v>
      </c>
      <c r="EJ1778">
        <v>84.167015075683494</v>
      </c>
      <c r="EK1778">
        <v>88.019874572753906</v>
      </c>
      <c r="EL1778">
        <v>91.177825927734304</v>
      </c>
      <c r="EM1778">
        <v>92.799163818359304</v>
      </c>
      <c r="EN1778">
        <v>95.768829345703097</v>
      </c>
      <c r="EO1778">
        <v>97.341354370117102</v>
      </c>
      <c r="EP1778">
        <v>98.019523620605398</v>
      </c>
      <c r="EQ1778">
        <v>97.575660705566406</v>
      </c>
      <c r="ER1778">
        <v>97.902023315429602</v>
      </c>
      <c r="ES1778">
        <v>95.48779296875</v>
      </c>
      <c r="ET1778">
        <v>89.374130249023395</v>
      </c>
      <c r="EU1778">
        <v>84.047767639160099</v>
      </c>
      <c r="EV1778">
        <v>81.186195373535099</v>
      </c>
      <c r="EW1778">
        <v>82.591003417968693</v>
      </c>
      <c r="EX1778">
        <v>79.713043212890597</v>
      </c>
      <c r="EY1778">
        <v>0.18863220512866899</v>
      </c>
      <c r="EZ1778">
        <v>1.69698782265186E-2</v>
      </c>
      <c r="FA1778">
        <v>1.69698782265186E-2</v>
      </c>
      <c r="FB1778">
        <v>0</v>
      </c>
      <c r="FC1778">
        <v>0</v>
      </c>
    </row>
    <row r="1779" spans="1:159" x14ac:dyDescent="0.25">
      <c r="A1779" t="s">
        <v>40</v>
      </c>
      <c r="B1779" t="s">
        <v>12</v>
      </c>
      <c r="C1779" t="s">
        <v>42</v>
      </c>
      <c r="D1779" s="3">
        <v>45541</v>
      </c>
      <c r="E1779" s="25">
        <v>17</v>
      </c>
      <c r="F1779">
        <v>18</v>
      </c>
      <c r="G1779">
        <v>17</v>
      </c>
      <c r="H1779">
        <v>18</v>
      </c>
      <c r="I1779">
        <v>3118</v>
      </c>
      <c r="J1779">
        <v>56844</v>
      </c>
      <c r="K1779">
        <v>1.2714924812316799</v>
      </c>
      <c r="L1779">
        <v>1.1201559305191</v>
      </c>
      <c r="M1779">
        <v>0.98884332180023105</v>
      </c>
      <c r="N1779">
        <v>0.903375685214996</v>
      </c>
      <c r="O1779">
        <v>0.86616402864456099</v>
      </c>
      <c r="P1779">
        <v>0.86535227298736495</v>
      </c>
      <c r="Q1779">
        <v>0.90167391300201405</v>
      </c>
      <c r="R1779">
        <v>0.85152453184127797</v>
      </c>
      <c r="S1779">
        <v>0.70201480388641302</v>
      </c>
      <c r="T1779">
        <v>0.664345383644104</v>
      </c>
      <c r="U1779">
        <v>0.67644548416137595</v>
      </c>
      <c r="V1779">
        <v>0.78042638301849299</v>
      </c>
      <c r="W1779">
        <v>0.94488209486007602</v>
      </c>
      <c r="X1779">
        <v>1.1846717596053999</v>
      </c>
      <c r="Y1779">
        <v>1.4569997787475499</v>
      </c>
      <c r="Z1779">
        <v>1.8108717203140201</v>
      </c>
      <c r="AA1779">
        <v>2.1902916431427002</v>
      </c>
      <c r="AB1779">
        <v>2.5594024658203098</v>
      </c>
      <c r="AC1779">
        <v>2.7578742504119802</v>
      </c>
      <c r="AD1779">
        <v>2.6006503105163499</v>
      </c>
      <c r="AE1779">
        <v>2.3184287548065101</v>
      </c>
      <c r="AF1779">
        <v>2.0350937843322701</v>
      </c>
      <c r="AG1779">
        <v>1.72045314311981</v>
      </c>
      <c r="AH1779">
        <v>1.44500279426574</v>
      </c>
      <c r="AI1779">
        <v>-3.3157784491777399E-2</v>
      </c>
      <c r="AJ1779">
        <v>-2.0491031929850499E-2</v>
      </c>
      <c r="AK1779">
        <v>-1.6267210245132401E-2</v>
      </c>
      <c r="AL1779">
        <v>-1.7529997974634101E-2</v>
      </c>
      <c r="AM1779">
        <v>-7.4667553417384598E-3</v>
      </c>
      <c r="AN1779">
        <v>-1.36558264493942E-2</v>
      </c>
      <c r="AO1779">
        <v>-2.9160274192690801E-2</v>
      </c>
      <c r="AP1779">
        <v>-2.2059019654989201E-2</v>
      </c>
      <c r="AQ1779">
        <v>-3.8146227598190301E-2</v>
      </c>
      <c r="AR1779">
        <v>-1.8172074109315799E-2</v>
      </c>
      <c r="AS1779">
        <v>-2.50896662473678E-2</v>
      </c>
      <c r="AT1779">
        <v>-3.9887711405753999E-2</v>
      </c>
      <c r="AU1779">
        <v>-5.7750243693590102E-2</v>
      </c>
      <c r="AV1779">
        <v>-5.6408654898404999E-2</v>
      </c>
      <c r="AW1779">
        <v>-5.95709048211574E-2</v>
      </c>
      <c r="AX1779">
        <v>-5.5284548550844102E-2</v>
      </c>
      <c r="AY1779">
        <v>5.7395983487367602E-2</v>
      </c>
      <c r="AZ1779">
        <v>6.3847221434116294E-2</v>
      </c>
      <c r="BA1779">
        <v>-0.15838459134101801</v>
      </c>
      <c r="BB1779">
        <v>-0.15422506630420599</v>
      </c>
      <c r="BC1779">
        <v>-9.6791319549083696E-2</v>
      </c>
      <c r="BD1779">
        <v>-9.2799015343189198E-2</v>
      </c>
      <c r="BE1779">
        <v>-3.9358016103505998E-2</v>
      </c>
      <c r="BF1779">
        <v>-3.5562403500080102E-2</v>
      </c>
      <c r="BG1779">
        <v>-1.5248488634824701E-3</v>
      </c>
      <c r="BH1779">
        <v>1.01292198523879E-2</v>
      </c>
      <c r="BI1779">
        <v>1.06323100626468E-2</v>
      </c>
      <c r="BJ1779">
        <v>5.44843915849924E-3</v>
      </c>
      <c r="BK1779">
        <v>1.31700672209262E-2</v>
      </c>
      <c r="BL1779">
        <v>6.3702319748699596E-3</v>
      </c>
      <c r="BM1779">
        <v>-8.6965551599860105E-3</v>
      </c>
      <c r="BN1779">
        <v>-1.30589236505329E-3</v>
      </c>
      <c r="BO1779">
        <v>-1.7471130937337799E-2</v>
      </c>
      <c r="BP1779">
        <v>4.9762064591050096E-3</v>
      </c>
      <c r="BQ1779">
        <v>-8.1994314678013303E-4</v>
      </c>
      <c r="BR1779">
        <v>-1.39809986576437E-2</v>
      </c>
      <c r="BS1779">
        <v>-2.9393589124083502E-2</v>
      </c>
      <c r="BT1779">
        <v>-2.47808191925287E-2</v>
      </c>
      <c r="BU1779">
        <v>-2.59173661470413E-2</v>
      </c>
      <c r="BV1779">
        <v>-1.9795920699834799E-2</v>
      </c>
      <c r="BW1779">
        <v>9.6226312220096505E-2</v>
      </c>
      <c r="BX1779">
        <v>0.10488978773355399</v>
      </c>
      <c r="BY1779">
        <v>-0.11442203074693599</v>
      </c>
      <c r="BZ1779">
        <v>-0.111212037503719</v>
      </c>
      <c r="CA1779">
        <v>-5.7335555553436203E-2</v>
      </c>
      <c r="CB1779">
        <v>-5.5109623819589601E-2</v>
      </c>
      <c r="CC1779">
        <v>-4.8104883171617898E-3</v>
      </c>
      <c r="CD1779">
        <v>-4.8736794851720298E-3</v>
      </c>
      <c r="CE1779">
        <v>3.01080867648124E-2</v>
      </c>
      <c r="CF1779">
        <v>4.0749471634626298E-2</v>
      </c>
      <c r="CG1779">
        <v>3.7531830370426102E-2</v>
      </c>
      <c r="CH1779">
        <v>2.84268762916326E-2</v>
      </c>
      <c r="CI1779">
        <v>3.3806890249252299E-2</v>
      </c>
      <c r="CJ1779">
        <v>2.6396289467811501E-2</v>
      </c>
      <c r="CK1779">
        <v>1.1767163872718801E-2</v>
      </c>
      <c r="CL1779">
        <v>1.94472353905439E-2</v>
      </c>
      <c r="CM1779">
        <v>3.2039673533290599E-3</v>
      </c>
      <c r="CN1779">
        <v>2.8124487027525898E-2</v>
      </c>
      <c r="CO1779">
        <v>2.3449778556823699E-2</v>
      </c>
      <c r="CP1779">
        <v>1.19257131591439E-2</v>
      </c>
      <c r="CQ1779">
        <v>-1.03693618439137E-3</v>
      </c>
      <c r="CR1779">
        <v>6.8470179103314798E-3</v>
      </c>
      <c r="CS1779">
        <v>7.7361711300909502E-3</v>
      </c>
      <c r="CT1779">
        <v>1.56927071511745E-2</v>
      </c>
      <c r="CU1779">
        <v>0.13505664467811501</v>
      </c>
      <c r="CV1779">
        <v>0.145932346582412</v>
      </c>
      <c r="CW1779">
        <v>-7.0459470152854906E-2</v>
      </c>
      <c r="CX1779">
        <v>-6.8199001252651201E-2</v>
      </c>
      <c r="CY1779">
        <v>-1.7879787832498498E-2</v>
      </c>
      <c r="CZ1779">
        <v>-1.7420228570699602E-2</v>
      </c>
      <c r="DA1779">
        <v>2.9737040400505E-2</v>
      </c>
      <c r="DB1779">
        <v>2.5815045461058599E-2</v>
      </c>
      <c r="DC1779">
        <v>1.9231459125876399E-2</v>
      </c>
      <c r="DD1779">
        <v>1.8615791574120501E-2</v>
      </c>
      <c r="DE1779">
        <v>1.6353746876120501E-2</v>
      </c>
      <c r="DF1779">
        <v>1.3969898223876899E-2</v>
      </c>
      <c r="DG1779">
        <v>1.2546297162771201E-2</v>
      </c>
      <c r="DH1779">
        <v>1.2174978852272001E-2</v>
      </c>
      <c r="DI1779">
        <v>1.24410577118396E-2</v>
      </c>
      <c r="DJ1779">
        <v>1.26170059666037E-2</v>
      </c>
      <c r="DK1779">
        <v>1.25695671886205E-2</v>
      </c>
      <c r="DL1779">
        <v>1.4073154889047101E-2</v>
      </c>
      <c r="DM1779">
        <v>1.4754943549633E-2</v>
      </c>
      <c r="DN1779">
        <v>1.5750162303447699E-2</v>
      </c>
      <c r="DO1779">
        <v>1.72396209090948E-2</v>
      </c>
      <c r="DP1779">
        <v>1.9228359684348099E-2</v>
      </c>
      <c r="DQ1779">
        <v>2.04598978161811E-2</v>
      </c>
      <c r="DR1779">
        <v>2.1575553342700001E-2</v>
      </c>
      <c r="DS1779">
        <v>2.3607162758708E-2</v>
      </c>
      <c r="DT1779">
        <v>2.4952108040452E-2</v>
      </c>
      <c r="DU1779">
        <v>2.6727341115474701E-2</v>
      </c>
      <c r="DV1779">
        <v>2.61500682681798E-2</v>
      </c>
      <c r="DW1779">
        <v>2.3987403139472001E-2</v>
      </c>
      <c r="DX1779">
        <v>2.29135248810052E-2</v>
      </c>
      <c r="DY1779">
        <v>2.1003406494855801E-2</v>
      </c>
      <c r="DZ1779">
        <v>1.8657419830560601E-2</v>
      </c>
      <c r="EA1779">
        <v>78.036712646484304</v>
      </c>
      <c r="EB1779">
        <v>76.489318847656193</v>
      </c>
      <c r="EC1779">
        <v>75.443923950195298</v>
      </c>
      <c r="ED1779">
        <v>73.971298217773395</v>
      </c>
      <c r="EE1779">
        <v>73.252334594726506</v>
      </c>
      <c r="EF1779">
        <v>72.012680053710895</v>
      </c>
      <c r="EG1779">
        <v>70.951934814453097</v>
      </c>
      <c r="EH1779">
        <v>74.272361755370994</v>
      </c>
      <c r="EI1779">
        <v>80.129508972167898</v>
      </c>
      <c r="EJ1779">
        <v>85.917892456054602</v>
      </c>
      <c r="EK1779">
        <v>90.141525268554602</v>
      </c>
      <c r="EL1779">
        <v>92.897857666015597</v>
      </c>
      <c r="EM1779">
        <v>95.247665405273395</v>
      </c>
      <c r="EN1779">
        <v>97.844459533691406</v>
      </c>
      <c r="EO1779">
        <v>99.267021179199205</v>
      </c>
      <c r="EP1779">
        <v>100.184913635253</v>
      </c>
      <c r="EQ1779">
        <v>100.224960327148</v>
      </c>
      <c r="ER1779">
        <v>98.885841369628906</v>
      </c>
      <c r="ES1779">
        <v>95.664215087890597</v>
      </c>
      <c r="ET1779">
        <v>89.465278625488196</v>
      </c>
      <c r="EU1779">
        <v>84.130172729492102</v>
      </c>
      <c r="EV1779">
        <v>81.127502441406193</v>
      </c>
      <c r="EW1779">
        <v>82.487319946289006</v>
      </c>
      <c r="EX1779">
        <v>79.576103210449205</v>
      </c>
      <c r="EY1779">
        <v>0.20346945524215601</v>
      </c>
      <c r="EZ1779">
        <v>1.7174879088997799E-2</v>
      </c>
      <c r="FA1779">
        <v>1.7174879088997799E-2</v>
      </c>
      <c r="FB1779">
        <v>0</v>
      </c>
      <c r="FC1779">
        <v>0</v>
      </c>
    </row>
    <row r="1780" spans="1:159" x14ac:dyDescent="0.25">
      <c r="A1780" t="s">
        <v>40</v>
      </c>
      <c r="B1780" t="s">
        <v>12</v>
      </c>
      <c r="C1780" t="s">
        <v>42</v>
      </c>
      <c r="D1780" s="3">
        <v>45558</v>
      </c>
      <c r="E1780" s="25">
        <v>18</v>
      </c>
      <c r="F1780">
        <v>20</v>
      </c>
      <c r="G1780">
        <v>18</v>
      </c>
      <c r="H1780">
        <v>20</v>
      </c>
      <c r="I1780">
        <v>6536</v>
      </c>
      <c r="J1780">
        <v>56652</v>
      </c>
      <c r="K1780">
        <v>0.77427345514297397</v>
      </c>
      <c r="L1780">
        <v>0.689594745635986</v>
      </c>
      <c r="M1780">
        <v>0.63161927461624101</v>
      </c>
      <c r="N1780">
        <v>0.59892624616622903</v>
      </c>
      <c r="O1780">
        <v>0.598255515098571</v>
      </c>
      <c r="P1780">
        <v>0.62405985593795699</v>
      </c>
      <c r="Q1780">
        <v>0.69085216522216697</v>
      </c>
      <c r="R1780">
        <v>0.70222288370132402</v>
      </c>
      <c r="S1780">
        <v>0.58884996175765902</v>
      </c>
      <c r="T1780">
        <v>0.50707495212554898</v>
      </c>
      <c r="U1780">
        <v>0.472961336374282</v>
      </c>
      <c r="V1780">
        <v>0.491296887397766</v>
      </c>
      <c r="W1780">
        <v>0.55792617797851496</v>
      </c>
      <c r="X1780">
        <v>0.67283910512924106</v>
      </c>
      <c r="Y1780">
        <v>0.82702344655990601</v>
      </c>
      <c r="Z1780">
        <v>1.0684901475906301</v>
      </c>
      <c r="AA1780">
        <v>1.38868331909179</v>
      </c>
      <c r="AB1780">
        <v>1.71361112594604</v>
      </c>
      <c r="AC1780">
        <v>1.8415948152542101</v>
      </c>
      <c r="AD1780">
        <v>1.67566931247711</v>
      </c>
      <c r="AE1780">
        <v>1.5232969522476101</v>
      </c>
      <c r="AF1780">
        <v>1.3701249361038199</v>
      </c>
      <c r="AG1780">
        <v>1.15398621559143</v>
      </c>
      <c r="AH1780">
        <v>0.95345336198806696</v>
      </c>
      <c r="AI1780">
        <v>-2.1123969927430101E-2</v>
      </c>
      <c r="AJ1780">
        <v>-2.6143778115510899E-2</v>
      </c>
      <c r="AK1780">
        <v>-3.4256327897310201E-2</v>
      </c>
      <c r="AL1780">
        <v>-2.8056867420673301E-2</v>
      </c>
      <c r="AM1780">
        <v>-1.6425298526883101E-2</v>
      </c>
      <c r="AN1780">
        <v>-1.55683681368827E-2</v>
      </c>
      <c r="AO1780">
        <v>-2.3504044860601401E-2</v>
      </c>
      <c r="AP1780">
        <v>-2.59410925209522E-2</v>
      </c>
      <c r="AQ1780">
        <v>-1.9773120060563001E-2</v>
      </c>
      <c r="AR1780">
        <v>-2.50139851123094E-2</v>
      </c>
      <c r="AS1780">
        <v>-1.9584311172366101E-2</v>
      </c>
      <c r="AT1780">
        <v>-3.0196536332368799E-2</v>
      </c>
      <c r="AU1780">
        <v>-2.52448096871376E-2</v>
      </c>
      <c r="AV1780">
        <v>-1.7953902482986402E-2</v>
      </c>
      <c r="AW1780">
        <v>-3.8391109555959702E-2</v>
      </c>
      <c r="AX1780">
        <v>-4.1131742298603002E-2</v>
      </c>
      <c r="AY1780">
        <v>-3.15391235053539E-2</v>
      </c>
      <c r="AZ1780">
        <v>4.0294453501701299E-2</v>
      </c>
      <c r="BA1780">
        <v>3.9292514324188198E-2</v>
      </c>
      <c r="BB1780">
        <v>-2.9566848650574601E-2</v>
      </c>
      <c r="BC1780">
        <v>-0.101073496043682</v>
      </c>
      <c r="BD1780">
        <v>-2.9802549630403501E-2</v>
      </c>
      <c r="BE1780">
        <v>-1.6593543812632498E-2</v>
      </c>
      <c r="BF1780">
        <v>-2.4944167584180801E-2</v>
      </c>
      <c r="BG1780">
        <v>3.3624495845287999E-3</v>
      </c>
      <c r="BH1780">
        <v>-3.2049608416855301E-3</v>
      </c>
      <c r="BI1780">
        <v>-1.36160077527165E-2</v>
      </c>
      <c r="BJ1780">
        <v>-9.5920013263821602E-3</v>
      </c>
      <c r="BK1780">
        <v>2.7299605426378499E-4</v>
      </c>
      <c r="BL1780">
        <v>-7.1279209805652402E-4</v>
      </c>
      <c r="BM1780">
        <v>-8.5500497370958294E-3</v>
      </c>
      <c r="BN1780">
        <v>-1.06244795024394E-2</v>
      </c>
      <c r="BO1780">
        <v>-2.9704044573009001E-3</v>
      </c>
      <c r="BP1780">
        <v>-8.2343416288494994E-3</v>
      </c>
      <c r="BQ1780">
        <v>-1.79383321665227E-3</v>
      </c>
      <c r="BR1780">
        <v>-1.08620971441268E-2</v>
      </c>
      <c r="BS1780">
        <v>-4.0038628503680203E-3</v>
      </c>
      <c r="BT1780">
        <v>5.6721386499702896E-3</v>
      </c>
      <c r="BU1780">
        <v>-1.25726349651813E-2</v>
      </c>
      <c r="BV1780">
        <v>-1.26357227563858E-2</v>
      </c>
      <c r="BW1780">
        <v>-3.2307385117746797E-4</v>
      </c>
      <c r="BX1780">
        <v>7.3024548590183203E-2</v>
      </c>
      <c r="BY1780">
        <v>7.1588359773158999E-2</v>
      </c>
      <c r="BZ1780">
        <v>0</v>
      </c>
      <c r="CA1780">
        <v>-7.2412177920341395E-2</v>
      </c>
      <c r="CB1780">
        <v>-2.51105590723454E-3</v>
      </c>
      <c r="CC1780">
        <v>8.9766513556241902E-3</v>
      </c>
      <c r="CD1780">
        <v>-1.4671246754005499E-3</v>
      </c>
      <c r="CE1780">
        <v>2.7848869562148999E-2</v>
      </c>
      <c r="CF1780">
        <v>1.9733855500817198E-2</v>
      </c>
      <c r="CG1780">
        <v>7.0243119262158801E-3</v>
      </c>
      <c r="CH1780">
        <v>8.8728638365864702E-3</v>
      </c>
      <c r="CI1780">
        <v>1.69712919741868E-2</v>
      </c>
      <c r="CJ1780">
        <v>1.41427842900156E-2</v>
      </c>
      <c r="CK1780">
        <v>6.4039458520710399E-3</v>
      </c>
      <c r="CL1780">
        <v>4.6921325847506497E-3</v>
      </c>
      <c r="CM1780">
        <v>1.38323120772838E-2</v>
      </c>
      <c r="CN1780">
        <v>8.5453018546104396E-3</v>
      </c>
      <c r="CO1780">
        <v>1.59966461360454E-2</v>
      </c>
      <c r="CP1780">
        <v>8.4723420441150596E-3</v>
      </c>
      <c r="CQ1780">
        <v>1.7237083986401499E-2</v>
      </c>
      <c r="CR1780">
        <v>2.9298178851604399E-2</v>
      </c>
      <c r="CS1780">
        <v>1.3245839625597E-2</v>
      </c>
      <c r="CT1780">
        <v>1.5860294923186299E-2</v>
      </c>
      <c r="CU1780">
        <v>3.0892975628376E-2</v>
      </c>
      <c r="CV1780">
        <v>0.10575464367866499</v>
      </c>
      <c r="CW1780">
        <v>0.103884205222129</v>
      </c>
      <c r="CX1780">
        <v>2.9566848650574601E-2</v>
      </c>
      <c r="CY1780">
        <v>-4.37508635222911E-2</v>
      </c>
      <c r="CZ1780">
        <v>2.4780437350273101E-2</v>
      </c>
      <c r="DA1780">
        <v>3.4546848386526101E-2</v>
      </c>
      <c r="DB1780">
        <v>2.2009918466210299E-2</v>
      </c>
      <c r="DC1780">
        <v>1.4886686578392899E-2</v>
      </c>
      <c r="DD1780">
        <v>1.3945810496807E-2</v>
      </c>
      <c r="DE1780">
        <v>1.2548423372208999E-2</v>
      </c>
      <c r="DF1780">
        <v>1.1225841008126699E-2</v>
      </c>
      <c r="DG1780">
        <v>1.01518426090478E-2</v>
      </c>
      <c r="DH1780">
        <v>9.0315490961074794E-3</v>
      </c>
      <c r="DI1780">
        <v>9.0913837775588001E-3</v>
      </c>
      <c r="DJ1780">
        <v>9.3118390068411792E-3</v>
      </c>
      <c r="DK1780">
        <v>1.02153262123465E-2</v>
      </c>
      <c r="DL1780">
        <v>1.02012986317276E-2</v>
      </c>
      <c r="DM1780">
        <v>1.08158430084586E-2</v>
      </c>
      <c r="DN1780">
        <v>1.1754504404962E-2</v>
      </c>
      <c r="DO1780">
        <v>1.2913578189909399E-2</v>
      </c>
      <c r="DP1780">
        <v>1.43636129796504E-2</v>
      </c>
      <c r="DQ1780">
        <v>1.5696518123149799E-2</v>
      </c>
      <c r="DR1780">
        <v>1.7324348911643001E-2</v>
      </c>
      <c r="DS1780">
        <v>1.8978010863065699E-2</v>
      </c>
      <c r="DT1780">
        <v>1.9898485392332001E-2</v>
      </c>
      <c r="DU1780">
        <v>1.9634479656815501E-2</v>
      </c>
      <c r="DV1780">
        <v>1.7975367605686101E-2</v>
      </c>
      <c r="DW1780">
        <v>1.7424842342734299E-2</v>
      </c>
      <c r="DX1780">
        <v>1.6592049971222801E-2</v>
      </c>
      <c r="DY1780">
        <v>1.5545574948191599E-2</v>
      </c>
      <c r="DZ1780">
        <v>1.4273028820753E-2</v>
      </c>
      <c r="EA1780">
        <v>68.539588928222599</v>
      </c>
      <c r="EB1780">
        <v>67.344673156738196</v>
      </c>
      <c r="EC1780">
        <v>65.777580261230398</v>
      </c>
      <c r="ED1780">
        <v>65.553421020507798</v>
      </c>
      <c r="EE1780">
        <v>64.101593017578097</v>
      </c>
      <c r="EF1780">
        <v>64.9058837890625</v>
      </c>
      <c r="EG1780">
        <v>64.815261840820298</v>
      </c>
      <c r="EH1780">
        <v>67.036727905273395</v>
      </c>
      <c r="EI1780">
        <v>74.018280029296804</v>
      </c>
      <c r="EJ1780">
        <v>78.937675476074205</v>
      </c>
      <c r="EK1780">
        <v>83.459289550781193</v>
      </c>
      <c r="EL1780">
        <v>87.644828796386705</v>
      </c>
      <c r="EM1780">
        <v>88.873931884765597</v>
      </c>
      <c r="EN1780">
        <v>91.826393127441406</v>
      </c>
      <c r="EO1780">
        <v>93.167259216308494</v>
      </c>
      <c r="EP1780">
        <v>94.288711547851506</v>
      </c>
      <c r="EQ1780">
        <v>94.495704650878906</v>
      </c>
      <c r="ER1780">
        <v>92.674400329589801</v>
      </c>
      <c r="ES1780">
        <v>88.961845397949205</v>
      </c>
      <c r="ET1780">
        <v>81.057228088378906</v>
      </c>
      <c r="EU1780">
        <v>78.478538513183494</v>
      </c>
      <c r="EV1780">
        <v>78.713668823242102</v>
      </c>
      <c r="EW1780">
        <v>75.939270019531193</v>
      </c>
      <c r="EX1780">
        <v>75.58203125</v>
      </c>
      <c r="EY1780">
        <v>0.151860907673835</v>
      </c>
      <c r="EZ1780">
        <v>1.10783893615007E-2</v>
      </c>
      <c r="FA1780">
        <v>1.10783893615007E-2</v>
      </c>
      <c r="FB1780">
        <v>0</v>
      </c>
      <c r="FC1780">
        <v>0</v>
      </c>
    </row>
    <row r="1781" spans="1:159" x14ac:dyDescent="0.25">
      <c r="A1781" t="s">
        <v>40</v>
      </c>
      <c r="B1781" t="s">
        <v>12</v>
      </c>
      <c r="C1781" t="s">
        <v>42</v>
      </c>
      <c r="D1781" s="3">
        <v>45559</v>
      </c>
      <c r="FB1781">
        <v>0</v>
      </c>
      <c r="FC1781">
        <v>1</v>
      </c>
    </row>
    <row r="1782" spans="1:159" x14ac:dyDescent="0.25">
      <c r="A1782" t="s">
        <v>40</v>
      </c>
      <c r="B1782" t="s">
        <v>12</v>
      </c>
      <c r="C1782" t="s">
        <v>42</v>
      </c>
      <c r="D1782" s="3">
        <v>45566</v>
      </c>
      <c r="FB1782">
        <v>0</v>
      </c>
      <c r="FC1782">
        <v>1</v>
      </c>
    </row>
    <row r="1783" spans="1:159" x14ac:dyDescent="0.25">
      <c r="A1783" t="s">
        <v>40</v>
      </c>
      <c r="B1783" t="s">
        <v>12</v>
      </c>
      <c r="C1783" t="s">
        <v>42</v>
      </c>
      <c r="D1783" s="3">
        <v>45567</v>
      </c>
      <c r="E1783" s="25">
        <v>18</v>
      </c>
      <c r="F1783">
        <v>20</v>
      </c>
      <c r="G1783">
        <v>18</v>
      </c>
      <c r="H1783">
        <v>20</v>
      </c>
      <c r="I1783">
        <v>6587</v>
      </c>
      <c r="J1783">
        <v>56580</v>
      </c>
      <c r="K1783">
        <v>0.90750545263290405</v>
      </c>
      <c r="L1783">
        <v>0.80774116516113204</v>
      </c>
      <c r="M1783">
        <v>0.728690445423126</v>
      </c>
      <c r="N1783">
        <v>0.68102294206619196</v>
      </c>
      <c r="O1783">
        <v>0.662891805171966</v>
      </c>
      <c r="P1783">
        <v>0.68487888574600198</v>
      </c>
      <c r="Q1783">
        <v>0.73717457056045499</v>
      </c>
      <c r="R1783">
        <v>0.75992512702941795</v>
      </c>
      <c r="S1783">
        <v>0.63435703516006403</v>
      </c>
      <c r="T1783">
        <v>0.57738286256790095</v>
      </c>
      <c r="U1783">
        <v>0.55850905179977395</v>
      </c>
      <c r="V1783">
        <v>0.60973638296127297</v>
      </c>
      <c r="W1783">
        <v>0.736436247825622</v>
      </c>
      <c r="X1783">
        <v>0.93111956119537298</v>
      </c>
      <c r="Y1783">
        <v>1.1658147573471001</v>
      </c>
      <c r="Z1783">
        <v>1.48656129837036</v>
      </c>
      <c r="AA1783">
        <v>1.8292385339736901</v>
      </c>
      <c r="AB1783">
        <v>2.12174296379089</v>
      </c>
      <c r="AC1783">
        <v>2.1266086101531898</v>
      </c>
      <c r="AD1783">
        <v>1.8688924312591499</v>
      </c>
      <c r="AE1783">
        <v>1.67754614353179</v>
      </c>
      <c r="AF1783">
        <v>1.4703336954116799</v>
      </c>
      <c r="AG1783">
        <v>1.2259392738342201</v>
      </c>
      <c r="AH1783">
        <v>1.0267969369888299</v>
      </c>
      <c r="AI1783">
        <v>-2.7569346129894201E-2</v>
      </c>
      <c r="AJ1783">
        <v>-1.6357708722352898E-2</v>
      </c>
      <c r="AK1783">
        <v>-1.24363945797085E-2</v>
      </c>
      <c r="AL1783">
        <v>-1.49169052019715E-2</v>
      </c>
      <c r="AM1783">
        <v>-5.12779410928487E-3</v>
      </c>
      <c r="AN1783">
        <v>-6.15956727415323E-3</v>
      </c>
      <c r="AO1783">
        <v>-1.5633372589945699E-2</v>
      </c>
      <c r="AP1783">
        <v>-1.8412293866276699E-2</v>
      </c>
      <c r="AQ1783">
        <v>-2.3660246282815899E-2</v>
      </c>
      <c r="AR1783">
        <v>-1.4980318956077E-2</v>
      </c>
      <c r="AS1783">
        <v>-3.0078502371907199E-2</v>
      </c>
      <c r="AT1783">
        <v>-4.1225422173738403E-2</v>
      </c>
      <c r="AU1783">
        <v>-5.40349371731281E-2</v>
      </c>
      <c r="AV1783">
        <v>-3.3573143184185E-2</v>
      </c>
      <c r="AW1783">
        <v>-4.8481080681085503E-2</v>
      </c>
      <c r="AX1783">
        <v>-5.6708380579948398E-2</v>
      </c>
      <c r="AY1783">
        <v>-3.99799644947052E-2</v>
      </c>
      <c r="AZ1783">
        <v>3.9272498339414499E-2</v>
      </c>
      <c r="BA1783">
        <v>3.86136807501316E-2</v>
      </c>
      <c r="BB1783">
        <v>-3.0767252668738299E-2</v>
      </c>
      <c r="BC1783">
        <v>-9.51549857854843E-2</v>
      </c>
      <c r="BD1783">
        <v>-6.9435916841030093E-2</v>
      </c>
      <c r="BE1783">
        <v>-5.4605055600404698E-2</v>
      </c>
      <c r="BF1783">
        <v>-3.4288741648197098E-2</v>
      </c>
      <c r="BG1783">
        <v>-3.06376186199486E-3</v>
      </c>
      <c r="BH1783">
        <v>6.6516133956611096E-3</v>
      </c>
      <c r="BI1783">
        <v>7.7622630633413696E-3</v>
      </c>
      <c r="BJ1783">
        <v>3.1849148217588598E-3</v>
      </c>
      <c r="BK1783">
        <v>1.08656222000718E-2</v>
      </c>
      <c r="BL1783">
        <v>8.6775254458188993E-3</v>
      </c>
      <c r="BM1783">
        <v>-1.1285688960924699E-3</v>
      </c>
      <c r="BN1783">
        <v>-3.0479347333312E-3</v>
      </c>
      <c r="BO1783">
        <v>-7.1365814656019202E-3</v>
      </c>
      <c r="BP1783">
        <v>2.9627389740198799E-3</v>
      </c>
      <c r="BQ1783">
        <v>-1.16437980905175E-2</v>
      </c>
      <c r="BR1783">
        <v>-2.1286133676767301E-2</v>
      </c>
      <c r="BS1783">
        <v>-3.0576542019844E-2</v>
      </c>
      <c r="BT1783">
        <v>-7.4797808192670302E-3</v>
      </c>
      <c r="BU1783">
        <v>-1.99250001460313E-2</v>
      </c>
      <c r="BV1783">
        <v>-2.4966971948742801E-2</v>
      </c>
      <c r="BW1783">
        <v>-6.3340854831039897E-3</v>
      </c>
      <c r="BX1783">
        <v>7.4400804936885806E-2</v>
      </c>
      <c r="BY1783">
        <v>7.1551181375980294E-2</v>
      </c>
      <c r="BZ1783">
        <v>0</v>
      </c>
      <c r="CA1783">
        <v>-6.5719939768314306E-2</v>
      </c>
      <c r="CB1783">
        <v>-4.13095764815807E-2</v>
      </c>
      <c r="CC1783">
        <v>-2.8336763381958001E-2</v>
      </c>
      <c r="CD1783">
        <v>-9.8313773050904205E-3</v>
      </c>
      <c r="CE1783">
        <v>2.1441822871565801E-2</v>
      </c>
      <c r="CF1783">
        <v>2.9660936444997701E-2</v>
      </c>
      <c r="CG1783">
        <v>2.79609207063913E-2</v>
      </c>
      <c r="CH1783">
        <v>2.1286735311150499E-2</v>
      </c>
      <c r="CI1783">
        <v>2.6859037578105899E-2</v>
      </c>
      <c r="CJ1783">
        <v>2.3514617234468401E-2</v>
      </c>
      <c r="CK1783">
        <v>1.3376235030591399E-2</v>
      </c>
      <c r="CL1783">
        <v>1.23164253309369E-2</v>
      </c>
      <c r="CM1783">
        <v>9.3870824202895095E-3</v>
      </c>
      <c r="CN1783">
        <v>2.0905796438455498E-2</v>
      </c>
      <c r="CO1783">
        <v>6.7909057252108999E-3</v>
      </c>
      <c r="CP1783">
        <v>-1.34684634394943E-3</v>
      </c>
      <c r="CQ1783">
        <v>-7.1181464008986898E-3</v>
      </c>
      <c r="CR1783">
        <v>1.8613582476973499E-2</v>
      </c>
      <c r="CS1783">
        <v>8.6310803890228202E-3</v>
      </c>
      <c r="CT1783">
        <v>6.7744362168013997E-3</v>
      </c>
      <c r="CU1783">
        <v>2.7311792597174599E-2</v>
      </c>
      <c r="CV1783">
        <v>0.10952911525964699</v>
      </c>
      <c r="CW1783">
        <v>0.104488685727119</v>
      </c>
      <c r="CX1783">
        <v>3.0767252668738299E-2</v>
      </c>
      <c r="CY1783">
        <v>-3.6284890025854097E-2</v>
      </c>
      <c r="CZ1783">
        <v>-1.31832342594861E-2</v>
      </c>
      <c r="DA1783">
        <v>-2.0684706978499798E-3</v>
      </c>
      <c r="DB1783">
        <v>1.46259861066937E-2</v>
      </c>
      <c r="DC1783">
        <v>1.48983374238014E-2</v>
      </c>
      <c r="DD1783">
        <v>1.3988674618303699E-2</v>
      </c>
      <c r="DE1783">
        <v>1.22799118980765E-2</v>
      </c>
      <c r="DF1783">
        <v>1.10051250085234E-2</v>
      </c>
      <c r="DG1783">
        <v>9.7233066335320403E-3</v>
      </c>
      <c r="DH1783">
        <v>9.0203117579221708E-3</v>
      </c>
      <c r="DI1783">
        <v>8.8182948529720306E-3</v>
      </c>
      <c r="DJ1783">
        <v>9.3408674001693708E-3</v>
      </c>
      <c r="DK1783">
        <v>1.00456746295094E-2</v>
      </c>
      <c r="DL1783">
        <v>1.0908604599535399E-2</v>
      </c>
      <c r="DM1783">
        <v>1.12075041979551E-2</v>
      </c>
      <c r="DN1783">
        <v>1.2122225947678001E-2</v>
      </c>
      <c r="DO1783">
        <v>1.42616918310523E-2</v>
      </c>
      <c r="DP1783">
        <v>1.5863638371229099E-2</v>
      </c>
      <c r="DQ1783">
        <v>1.73608642071485E-2</v>
      </c>
      <c r="DR1783">
        <v>1.92974060773849E-2</v>
      </c>
      <c r="DS1783">
        <v>2.0455241203308099E-2</v>
      </c>
      <c r="DT1783">
        <v>2.13564950972795E-2</v>
      </c>
      <c r="DU1783">
        <v>2.0024579018354399E-2</v>
      </c>
      <c r="DV1783">
        <v>1.8705161288380599E-2</v>
      </c>
      <c r="DW1783">
        <v>1.78952384740114E-2</v>
      </c>
      <c r="DX1783">
        <v>1.70996021479368E-2</v>
      </c>
      <c r="DY1783">
        <v>1.59699879586696E-2</v>
      </c>
      <c r="DZ1783">
        <v>1.48690212517976E-2</v>
      </c>
      <c r="EA1783">
        <v>75.324562072753906</v>
      </c>
      <c r="EB1783">
        <v>73.606109619140597</v>
      </c>
      <c r="EC1783">
        <v>71.870178222656193</v>
      </c>
      <c r="ED1783">
        <v>71.830001831054602</v>
      </c>
      <c r="EE1783">
        <v>71.085235595703097</v>
      </c>
      <c r="EF1783">
        <v>70.795967102050696</v>
      </c>
      <c r="EG1783">
        <v>70.8682861328125</v>
      </c>
      <c r="EH1783">
        <v>71.997955322265597</v>
      </c>
      <c r="EI1783">
        <v>76.120056152343693</v>
      </c>
      <c r="EJ1783">
        <v>83.625808715820298</v>
      </c>
      <c r="EK1783">
        <v>89.570198059082003</v>
      </c>
      <c r="EL1783">
        <v>94.045692443847599</v>
      </c>
      <c r="EM1783">
        <v>94.894126892089801</v>
      </c>
      <c r="EN1783">
        <v>96.993537902832003</v>
      </c>
      <c r="EO1783">
        <v>98.343315124511705</v>
      </c>
      <c r="EP1783">
        <v>98.842918395995994</v>
      </c>
      <c r="EQ1783">
        <v>98.246887207031193</v>
      </c>
      <c r="ER1783">
        <v>95.831413269042898</v>
      </c>
      <c r="ES1783">
        <v>88.916809082031193</v>
      </c>
      <c r="ET1783">
        <v>83.037658691406193</v>
      </c>
      <c r="EU1783">
        <v>83.528282165527301</v>
      </c>
      <c r="EV1783">
        <v>80.272247314453097</v>
      </c>
      <c r="EW1783">
        <v>77.614303588867102</v>
      </c>
      <c r="EX1783">
        <v>76.163543701171804</v>
      </c>
      <c r="EY1783">
        <v>0.16531464457511899</v>
      </c>
      <c r="EZ1783">
        <v>1.1580475606024199E-2</v>
      </c>
      <c r="FA1783">
        <v>1.1580475606024199E-2</v>
      </c>
      <c r="FB1783">
        <v>0</v>
      </c>
      <c r="FC1783">
        <v>0</v>
      </c>
    </row>
    <row r="1784" spans="1:159" x14ac:dyDescent="0.25">
      <c r="A1784" t="s">
        <v>40</v>
      </c>
      <c r="B1784" t="s">
        <v>12</v>
      </c>
      <c r="C1784" t="s">
        <v>42</v>
      </c>
      <c r="D1784" s="3">
        <v>45568</v>
      </c>
      <c r="FB1784">
        <v>0</v>
      </c>
      <c r="FC1784">
        <v>1</v>
      </c>
    </row>
    <row r="1785" spans="1:159" x14ac:dyDescent="0.25">
      <c r="A1785" t="s">
        <v>40</v>
      </c>
      <c r="B1785" t="s">
        <v>12</v>
      </c>
      <c r="C1785" t="s">
        <v>42</v>
      </c>
      <c r="D1785" s="3">
        <v>45570</v>
      </c>
      <c r="FB1785">
        <v>0</v>
      </c>
      <c r="FC1785">
        <v>1</v>
      </c>
    </row>
    <row r="1786" spans="1:159" x14ac:dyDescent="0.25">
      <c r="A1786" t="s">
        <v>40</v>
      </c>
      <c r="B1786" t="s">
        <v>12</v>
      </c>
      <c r="C1786" t="s">
        <v>42</v>
      </c>
      <c r="D1786" s="3">
        <v>45571</v>
      </c>
      <c r="FB1786">
        <v>0</v>
      </c>
      <c r="FC1786">
        <v>1</v>
      </c>
    </row>
    <row r="1787" spans="1:159" x14ac:dyDescent="0.25">
      <c r="A1787" t="s">
        <v>40</v>
      </c>
      <c r="B1787" t="s">
        <v>12</v>
      </c>
      <c r="C1787" t="s">
        <v>74</v>
      </c>
      <c r="D1787" s="3">
        <v>45475</v>
      </c>
      <c r="FB1787">
        <v>0</v>
      </c>
      <c r="FC1787">
        <v>1</v>
      </c>
    </row>
    <row r="1788" spans="1:159" x14ac:dyDescent="0.25">
      <c r="A1788" t="s">
        <v>40</v>
      </c>
      <c r="B1788" t="s">
        <v>12</v>
      </c>
      <c r="C1788" t="s">
        <v>74</v>
      </c>
      <c r="D1788" s="3">
        <v>45476</v>
      </c>
      <c r="FB1788">
        <v>0</v>
      </c>
      <c r="FC1788">
        <v>1</v>
      </c>
    </row>
    <row r="1789" spans="1:159" x14ac:dyDescent="0.25">
      <c r="A1789" t="s">
        <v>40</v>
      </c>
      <c r="B1789" t="s">
        <v>12</v>
      </c>
      <c r="C1789" t="s">
        <v>74</v>
      </c>
      <c r="D1789" s="3">
        <v>45478</v>
      </c>
      <c r="FB1789">
        <v>0</v>
      </c>
      <c r="FC1789">
        <v>1</v>
      </c>
    </row>
    <row r="1790" spans="1:159" x14ac:dyDescent="0.25">
      <c r="A1790" t="s">
        <v>40</v>
      </c>
      <c r="B1790" t="s">
        <v>12</v>
      </c>
      <c r="C1790" t="s">
        <v>74</v>
      </c>
      <c r="D1790" s="3">
        <v>45479</v>
      </c>
      <c r="FB1790">
        <v>0</v>
      </c>
      <c r="FC1790">
        <v>1</v>
      </c>
    </row>
    <row r="1791" spans="1:159" x14ac:dyDescent="0.25">
      <c r="A1791" t="s">
        <v>40</v>
      </c>
      <c r="B1791" t="s">
        <v>12</v>
      </c>
      <c r="C1791" t="s">
        <v>74</v>
      </c>
      <c r="D1791" s="3">
        <v>45484</v>
      </c>
      <c r="FB1791">
        <v>0</v>
      </c>
      <c r="FC1791">
        <v>1</v>
      </c>
    </row>
    <row r="1792" spans="1:159" x14ac:dyDescent="0.25">
      <c r="A1792" t="s">
        <v>40</v>
      </c>
      <c r="B1792" t="s">
        <v>12</v>
      </c>
      <c r="C1792" t="s">
        <v>74</v>
      </c>
      <c r="D1792" s="3">
        <v>45485</v>
      </c>
      <c r="FB1792">
        <v>0</v>
      </c>
      <c r="FC1792">
        <v>1</v>
      </c>
    </row>
    <row r="1793" spans="1:159" x14ac:dyDescent="0.25">
      <c r="A1793" t="s">
        <v>40</v>
      </c>
      <c r="B1793" t="s">
        <v>12</v>
      </c>
      <c r="C1793" t="s">
        <v>74</v>
      </c>
      <c r="D1793" s="3">
        <v>45496</v>
      </c>
      <c r="FB1793">
        <v>0</v>
      </c>
      <c r="FC1793">
        <v>1</v>
      </c>
    </row>
    <row r="1794" spans="1:159" x14ac:dyDescent="0.25">
      <c r="A1794" t="s">
        <v>40</v>
      </c>
      <c r="B1794" t="s">
        <v>12</v>
      </c>
      <c r="C1794" t="s">
        <v>74</v>
      </c>
      <c r="D1794" s="3">
        <v>45539</v>
      </c>
      <c r="FB1794">
        <v>0</v>
      </c>
      <c r="FC1794">
        <v>1</v>
      </c>
    </row>
    <row r="1795" spans="1:159" x14ac:dyDescent="0.25">
      <c r="A1795" t="s">
        <v>40</v>
      </c>
      <c r="B1795" t="s">
        <v>12</v>
      </c>
      <c r="C1795" t="s">
        <v>74</v>
      </c>
      <c r="D1795" s="3">
        <v>45540</v>
      </c>
      <c r="FB1795">
        <v>0</v>
      </c>
      <c r="FC1795">
        <v>1</v>
      </c>
    </row>
    <row r="1796" spans="1:159" x14ac:dyDescent="0.25">
      <c r="A1796" t="s">
        <v>40</v>
      </c>
      <c r="B1796" t="s">
        <v>12</v>
      </c>
      <c r="C1796" t="s">
        <v>74</v>
      </c>
      <c r="D1796" s="3">
        <v>45541</v>
      </c>
      <c r="FB1796">
        <v>0</v>
      </c>
      <c r="FC1796">
        <v>1</v>
      </c>
    </row>
    <row r="1797" spans="1:159" x14ac:dyDescent="0.25">
      <c r="A1797" t="s">
        <v>40</v>
      </c>
      <c r="B1797" t="s">
        <v>12</v>
      </c>
      <c r="C1797" t="s">
        <v>74</v>
      </c>
      <c r="D1797" s="3">
        <v>45558</v>
      </c>
      <c r="FB1797">
        <v>0</v>
      </c>
      <c r="FC1797">
        <v>1</v>
      </c>
    </row>
    <row r="1798" spans="1:159" x14ac:dyDescent="0.25">
      <c r="A1798" t="s">
        <v>40</v>
      </c>
      <c r="B1798" t="s">
        <v>12</v>
      </c>
      <c r="C1798" t="s">
        <v>74</v>
      </c>
      <c r="D1798" s="3">
        <v>45559</v>
      </c>
      <c r="FB1798">
        <v>0</v>
      </c>
      <c r="FC1798">
        <v>1</v>
      </c>
    </row>
    <row r="1799" spans="1:159" x14ac:dyDescent="0.25">
      <c r="A1799" t="s">
        <v>40</v>
      </c>
      <c r="B1799" t="s">
        <v>12</v>
      </c>
      <c r="C1799" t="s">
        <v>74</v>
      </c>
      <c r="D1799" s="3">
        <v>45566</v>
      </c>
      <c r="FB1799">
        <v>0</v>
      </c>
      <c r="FC1799">
        <v>1</v>
      </c>
    </row>
    <row r="1800" spans="1:159" x14ac:dyDescent="0.25">
      <c r="A1800" t="s">
        <v>40</v>
      </c>
      <c r="B1800" t="s">
        <v>12</v>
      </c>
      <c r="C1800" t="s">
        <v>74</v>
      </c>
      <c r="D1800" s="3">
        <v>45567</v>
      </c>
      <c r="FB1800">
        <v>0</v>
      </c>
      <c r="FC1800">
        <v>1</v>
      </c>
    </row>
    <row r="1801" spans="1:159" x14ac:dyDescent="0.25">
      <c r="A1801" t="s">
        <v>40</v>
      </c>
      <c r="B1801" t="s">
        <v>12</v>
      </c>
      <c r="C1801" t="s">
        <v>74</v>
      </c>
      <c r="D1801" s="3">
        <v>45568</v>
      </c>
      <c r="FB1801">
        <v>0</v>
      </c>
      <c r="FC1801">
        <v>1</v>
      </c>
    </row>
    <row r="1802" spans="1:159" x14ac:dyDescent="0.25">
      <c r="A1802" t="s">
        <v>40</v>
      </c>
      <c r="B1802" t="s">
        <v>12</v>
      </c>
      <c r="C1802" t="s">
        <v>74</v>
      </c>
      <c r="D1802" s="3">
        <v>45570</v>
      </c>
      <c r="FB1802">
        <v>0</v>
      </c>
      <c r="FC1802">
        <v>1</v>
      </c>
    </row>
    <row r="1803" spans="1:159" x14ac:dyDescent="0.25">
      <c r="A1803" t="s">
        <v>40</v>
      </c>
      <c r="B1803" t="s">
        <v>12</v>
      </c>
      <c r="C1803" t="s">
        <v>74</v>
      </c>
      <c r="D1803" s="3">
        <v>45571</v>
      </c>
      <c r="FB1803">
        <v>0</v>
      </c>
      <c r="FC1803">
        <v>1</v>
      </c>
    </row>
    <row r="1804" spans="1:159" x14ac:dyDescent="0.25">
      <c r="A1804" t="s">
        <v>40</v>
      </c>
      <c r="B1804" t="s">
        <v>12</v>
      </c>
      <c r="C1804" t="s">
        <v>83</v>
      </c>
      <c r="D1804" s="3">
        <v>45475</v>
      </c>
      <c r="FB1804">
        <v>0</v>
      </c>
      <c r="FC1804">
        <v>1</v>
      </c>
    </row>
    <row r="1805" spans="1:159" x14ac:dyDescent="0.25">
      <c r="A1805" t="s">
        <v>40</v>
      </c>
      <c r="B1805" t="s">
        <v>12</v>
      </c>
      <c r="C1805" t="s">
        <v>83</v>
      </c>
      <c r="D1805" s="3">
        <v>45476</v>
      </c>
      <c r="FB1805">
        <v>0</v>
      </c>
      <c r="FC1805">
        <v>1</v>
      </c>
    </row>
    <row r="1806" spans="1:159" x14ac:dyDescent="0.25">
      <c r="A1806" t="s">
        <v>40</v>
      </c>
      <c r="B1806" t="s">
        <v>12</v>
      </c>
      <c r="C1806" t="s">
        <v>83</v>
      </c>
      <c r="D1806" s="3">
        <v>45478</v>
      </c>
      <c r="FB1806">
        <v>0</v>
      </c>
      <c r="FC1806">
        <v>1</v>
      </c>
    </row>
    <row r="1807" spans="1:159" x14ac:dyDescent="0.25">
      <c r="A1807" t="s">
        <v>40</v>
      </c>
      <c r="B1807" t="s">
        <v>12</v>
      </c>
      <c r="C1807" t="s">
        <v>83</v>
      </c>
      <c r="D1807" s="3">
        <v>45479</v>
      </c>
      <c r="FB1807">
        <v>0</v>
      </c>
      <c r="FC1807">
        <v>1</v>
      </c>
    </row>
    <row r="1808" spans="1:159" x14ac:dyDescent="0.25">
      <c r="A1808" t="s">
        <v>40</v>
      </c>
      <c r="B1808" t="s">
        <v>12</v>
      </c>
      <c r="C1808" t="s">
        <v>83</v>
      </c>
      <c r="D1808" s="3">
        <v>45484</v>
      </c>
      <c r="FB1808">
        <v>0</v>
      </c>
      <c r="FC1808">
        <v>1</v>
      </c>
    </row>
    <row r="1809" spans="1:159" x14ac:dyDescent="0.25">
      <c r="A1809" t="s">
        <v>40</v>
      </c>
      <c r="B1809" t="s">
        <v>12</v>
      </c>
      <c r="C1809" t="s">
        <v>83</v>
      </c>
      <c r="D1809" s="3">
        <v>45485</v>
      </c>
      <c r="FB1809">
        <v>0</v>
      </c>
      <c r="FC1809">
        <v>1</v>
      </c>
    </row>
    <row r="1810" spans="1:159" x14ac:dyDescent="0.25">
      <c r="A1810" t="s">
        <v>40</v>
      </c>
      <c r="B1810" t="s">
        <v>12</v>
      </c>
      <c r="C1810" t="s">
        <v>83</v>
      </c>
      <c r="D1810" s="3">
        <v>45496</v>
      </c>
      <c r="FB1810">
        <v>0</v>
      </c>
      <c r="FC1810">
        <v>1</v>
      </c>
    </row>
    <row r="1811" spans="1:159" x14ac:dyDescent="0.25">
      <c r="A1811" t="s">
        <v>40</v>
      </c>
      <c r="B1811" t="s">
        <v>12</v>
      </c>
      <c r="C1811" t="s">
        <v>83</v>
      </c>
      <c r="D1811" s="3">
        <v>45539</v>
      </c>
      <c r="FB1811">
        <v>0</v>
      </c>
      <c r="FC1811">
        <v>1</v>
      </c>
    </row>
    <row r="1812" spans="1:159" x14ac:dyDescent="0.25">
      <c r="A1812" t="s">
        <v>40</v>
      </c>
      <c r="B1812" t="s">
        <v>12</v>
      </c>
      <c r="C1812" t="s">
        <v>83</v>
      </c>
      <c r="D1812" s="3">
        <v>45540</v>
      </c>
      <c r="FB1812">
        <v>0</v>
      </c>
      <c r="FC1812">
        <v>1</v>
      </c>
    </row>
    <row r="1813" spans="1:159" x14ac:dyDescent="0.25">
      <c r="A1813" t="s">
        <v>40</v>
      </c>
      <c r="B1813" t="s">
        <v>12</v>
      </c>
      <c r="C1813" t="s">
        <v>83</v>
      </c>
      <c r="D1813" s="3">
        <v>45541</v>
      </c>
      <c r="FB1813">
        <v>0</v>
      </c>
      <c r="FC1813">
        <v>1</v>
      </c>
    </row>
    <row r="1814" spans="1:159" x14ac:dyDescent="0.25">
      <c r="A1814" t="s">
        <v>40</v>
      </c>
      <c r="B1814" t="s">
        <v>12</v>
      </c>
      <c r="C1814" t="s">
        <v>83</v>
      </c>
      <c r="D1814" s="3">
        <v>45558</v>
      </c>
      <c r="FB1814">
        <v>0</v>
      </c>
      <c r="FC1814">
        <v>1</v>
      </c>
    </row>
    <row r="1815" spans="1:159" x14ac:dyDescent="0.25">
      <c r="A1815" t="s">
        <v>40</v>
      </c>
      <c r="B1815" t="s">
        <v>12</v>
      </c>
      <c r="C1815" t="s">
        <v>83</v>
      </c>
      <c r="D1815" s="3">
        <v>45559</v>
      </c>
      <c r="FB1815">
        <v>0</v>
      </c>
      <c r="FC1815">
        <v>1</v>
      </c>
    </row>
    <row r="1816" spans="1:159" x14ac:dyDescent="0.25">
      <c r="A1816" t="s">
        <v>40</v>
      </c>
      <c r="B1816" t="s">
        <v>12</v>
      </c>
      <c r="C1816" t="s">
        <v>83</v>
      </c>
      <c r="D1816" s="3">
        <v>45566</v>
      </c>
      <c r="FB1816">
        <v>0</v>
      </c>
      <c r="FC1816">
        <v>1</v>
      </c>
    </row>
    <row r="1817" spans="1:159" x14ac:dyDescent="0.25">
      <c r="A1817" t="s">
        <v>40</v>
      </c>
      <c r="B1817" t="s">
        <v>12</v>
      </c>
      <c r="C1817" t="s">
        <v>83</v>
      </c>
      <c r="D1817" s="3">
        <v>45567</v>
      </c>
      <c r="FB1817">
        <v>0</v>
      </c>
      <c r="FC1817">
        <v>1</v>
      </c>
    </row>
    <row r="1818" spans="1:159" x14ac:dyDescent="0.25">
      <c r="A1818" t="s">
        <v>40</v>
      </c>
      <c r="B1818" t="s">
        <v>12</v>
      </c>
      <c r="C1818" t="s">
        <v>83</v>
      </c>
      <c r="D1818" s="3">
        <v>45568</v>
      </c>
      <c r="FB1818">
        <v>0</v>
      </c>
      <c r="FC1818">
        <v>1</v>
      </c>
    </row>
    <row r="1819" spans="1:159" x14ac:dyDescent="0.25">
      <c r="A1819" t="s">
        <v>40</v>
      </c>
      <c r="B1819" t="s">
        <v>12</v>
      </c>
      <c r="C1819" t="s">
        <v>83</v>
      </c>
      <c r="D1819" s="3">
        <v>45570</v>
      </c>
      <c r="FB1819">
        <v>0</v>
      </c>
      <c r="FC1819">
        <v>1</v>
      </c>
    </row>
    <row r="1820" spans="1:159" x14ac:dyDescent="0.25">
      <c r="A1820" t="s">
        <v>40</v>
      </c>
      <c r="B1820" t="s">
        <v>12</v>
      </c>
      <c r="C1820" t="s">
        <v>83</v>
      </c>
      <c r="D1820" s="3">
        <v>45571</v>
      </c>
      <c r="FB1820">
        <v>0</v>
      </c>
      <c r="FC1820">
        <v>1</v>
      </c>
    </row>
    <row r="1821" spans="1:159" x14ac:dyDescent="0.25">
      <c r="A1821" t="s">
        <v>40</v>
      </c>
      <c r="B1821" t="s">
        <v>12</v>
      </c>
      <c r="C1821" t="s">
        <v>73</v>
      </c>
      <c r="D1821" s="3">
        <v>45475</v>
      </c>
      <c r="FB1821">
        <v>0</v>
      </c>
      <c r="FC1821">
        <v>1</v>
      </c>
    </row>
    <row r="1822" spans="1:159" x14ac:dyDescent="0.25">
      <c r="A1822" t="s">
        <v>40</v>
      </c>
      <c r="B1822" t="s">
        <v>12</v>
      </c>
      <c r="C1822" t="s">
        <v>73</v>
      </c>
      <c r="D1822" s="3">
        <v>45476</v>
      </c>
      <c r="FB1822">
        <v>0</v>
      </c>
      <c r="FC1822">
        <v>1</v>
      </c>
    </row>
    <row r="1823" spans="1:159" x14ac:dyDescent="0.25">
      <c r="A1823" t="s">
        <v>40</v>
      </c>
      <c r="B1823" t="s">
        <v>12</v>
      </c>
      <c r="C1823" t="s">
        <v>73</v>
      </c>
      <c r="D1823" s="3">
        <v>45478</v>
      </c>
      <c r="FB1823">
        <v>0</v>
      </c>
      <c r="FC1823">
        <v>1</v>
      </c>
    </row>
    <row r="1824" spans="1:159" x14ac:dyDescent="0.25">
      <c r="A1824" t="s">
        <v>40</v>
      </c>
      <c r="B1824" t="s">
        <v>12</v>
      </c>
      <c r="C1824" t="s">
        <v>73</v>
      </c>
      <c r="D1824" s="3">
        <v>45479</v>
      </c>
      <c r="FB1824">
        <v>0</v>
      </c>
      <c r="FC1824">
        <v>1</v>
      </c>
    </row>
    <row r="1825" spans="1:159" x14ac:dyDescent="0.25">
      <c r="A1825" t="s">
        <v>40</v>
      </c>
      <c r="B1825" t="s">
        <v>12</v>
      </c>
      <c r="C1825" t="s">
        <v>73</v>
      </c>
      <c r="D1825" s="3">
        <v>45484</v>
      </c>
      <c r="FB1825">
        <v>0</v>
      </c>
      <c r="FC1825">
        <v>1</v>
      </c>
    </row>
    <row r="1826" spans="1:159" x14ac:dyDescent="0.25">
      <c r="A1826" t="s">
        <v>40</v>
      </c>
      <c r="B1826" t="s">
        <v>12</v>
      </c>
      <c r="C1826" t="s">
        <v>73</v>
      </c>
      <c r="D1826" s="3">
        <v>45485</v>
      </c>
      <c r="FB1826">
        <v>0</v>
      </c>
      <c r="FC1826">
        <v>1</v>
      </c>
    </row>
    <row r="1827" spans="1:159" x14ac:dyDescent="0.25">
      <c r="A1827" t="s">
        <v>40</v>
      </c>
      <c r="B1827" t="s">
        <v>12</v>
      </c>
      <c r="C1827" t="s">
        <v>73</v>
      </c>
      <c r="D1827" s="3">
        <v>45496</v>
      </c>
      <c r="FB1827">
        <v>0</v>
      </c>
      <c r="FC1827">
        <v>1</v>
      </c>
    </row>
    <row r="1828" spans="1:159" x14ac:dyDescent="0.25">
      <c r="A1828" t="s">
        <v>40</v>
      </c>
      <c r="B1828" t="s">
        <v>12</v>
      </c>
      <c r="C1828" t="s">
        <v>73</v>
      </c>
      <c r="D1828" s="3">
        <v>45539</v>
      </c>
      <c r="FB1828">
        <v>0</v>
      </c>
      <c r="FC1828">
        <v>1</v>
      </c>
    </row>
    <row r="1829" spans="1:159" x14ac:dyDescent="0.25">
      <c r="A1829" t="s">
        <v>40</v>
      </c>
      <c r="B1829" t="s">
        <v>12</v>
      </c>
      <c r="C1829" t="s">
        <v>73</v>
      </c>
      <c r="D1829" s="3">
        <v>45540</v>
      </c>
      <c r="FB1829">
        <v>0</v>
      </c>
      <c r="FC1829">
        <v>1</v>
      </c>
    </row>
    <row r="1830" spans="1:159" x14ac:dyDescent="0.25">
      <c r="A1830" t="s">
        <v>40</v>
      </c>
      <c r="B1830" t="s">
        <v>12</v>
      </c>
      <c r="C1830" t="s">
        <v>73</v>
      </c>
      <c r="D1830" s="3">
        <v>45541</v>
      </c>
      <c r="FB1830">
        <v>0</v>
      </c>
      <c r="FC1830">
        <v>1</v>
      </c>
    </row>
    <row r="1831" spans="1:159" x14ac:dyDescent="0.25">
      <c r="A1831" t="s">
        <v>40</v>
      </c>
      <c r="B1831" t="s">
        <v>12</v>
      </c>
      <c r="C1831" t="s">
        <v>73</v>
      </c>
      <c r="D1831" s="3">
        <v>45558</v>
      </c>
      <c r="FB1831">
        <v>0</v>
      </c>
      <c r="FC1831">
        <v>1</v>
      </c>
    </row>
    <row r="1832" spans="1:159" x14ac:dyDescent="0.25">
      <c r="A1832" t="s">
        <v>40</v>
      </c>
      <c r="B1832" t="s">
        <v>12</v>
      </c>
      <c r="C1832" t="s">
        <v>73</v>
      </c>
      <c r="D1832" s="3">
        <v>45559</v>
      </c>
      <c r="FB1832">
        <v>0</v>
      </c>
      <c r="FC1832">
        <v>1</v>
      </c>
    </row>
    <row r="1833" spans="1:159" x14ac:dyDescent="0.25">
      <c r="A1833" t="s">
        <v>40</v>
      </c>
      <c r="B1833" t="s">
        <v>12</v>
      </c>
      <c r="C1833" t="s">
        <v>73</v>
      </c>
      <c r="D1833" s="3">
        <v>45566</v>
      </c>
      <c r="FB1833">
        <v>0</v>
      </c>
      <c r="FC1833">
        <v>1</v>
      </c>
    </row>
    <row r="1834" spans="1:159" x14ac:dyDescent="0.25">
      <c r="A1834" t="s">
        <v>40</v>
      </c>
      <c r="B1834" t="s">
        <v>12</v>
      </c>
      <c r="C1834" t="s">
        <v>73</v>
      </c>
      <c r="D1834" s="3">
        <v>45567</v>
      </c>
      <c r="FB1834">
        <v>0</v>
      </c>
      <c r="FC1834">
        <v>1</v>
      </c>
    </row>
    <row r="1835" spans="1:159" x14ac:dyDescent="0.25">
      <c r="A1835" t="s">
        <v>40</v>
      </c>
      <c r="B1835" t="s">
        <v>12</v>
      </c>
      <c r="C1835" t="s">
        <v>73</v>
      </c>
      <c r="D1835" s="3">
        <v>45568</v>
      </c>
      <c r="FB1835">
        <v>0</v>
      </c>
      <c r="FC1835">
        <v>1</v>
      </c>
    </row>
    <row r="1836" spans="1:159" x14ac:dyDescent="0.25">
      <c r="A1836" t="s">
        <v>40</v>
      </c>
      <c r="B1836" t="s">
        <v>12</v>
      </c>
      <c r="C1836" t="s">
        <v>73</v>
      </c>
      <c r="D1836" s="3">
        <v>45570</v>
      </c>
      <c r="FB1836">
        <v>0</v>
      </c>
      <c r="FC1836">
        <v>1</v>
      </c>
    </row>
    <row r="1837" spans="1:159" x14ac:dyDescent="0.25">
      <c r="A1837" t="s">
        <v>40</v>
      </c>
      <c r="B1837" t="s">
        <v>12</v>
      </c>
      <c r="C1837" t="s">
        <v>73</v>
      </c>
      <c r="D1837" s="3">
        <v>45571</v>
      </c>
      <c r="FB1837">
        <v>0</v>
      </c>
      <c r="FC1837">
        <v>1</v>
      </c>
    </row>
    <row r="1838" spans="1:159" x14ac:dyDescent="0.25">
      <c r="A1838" t="s">
        <v>40</v>
      </c>
      <c r="B1838" t="s">
        <v>12</v>
      </c>
      <c r="C1838" t="s">
        <v>81</v>
      </c>
      <c r="D1838" s="3">
        <v>45475</v>
      </c>
      <c r="FB1838">
        <v>0</v>
      </c>
      <c r="FC1838">
        <v>1</v>
      </c>
    </row>
    <row r="1839" spans="1:159" x14ac:dyDescent="0.25">
      <c r="A1839" t="s">
        <v>40</v>
      </c>
      <c r="B1839" t="s">
        <v>12</v>
      </c>
      <c r="C1839" t="s">
        <v>81</v>
      </c>
      <c r="D1839" s="3">
        <v>45476</v>
      </c>
      <c r="FB1839">
        <v>0</v>
      </c>
      <c r="FC1839">
        <v>1</v>
      </c>
    </row>
    <row r="1840" spans="1:159" x14ac:dyDescent="0.25">
      <c r="A1840" t="s">
        <v>40</v>
      </c>
      <c r="B1840" t="s">
        <v>12</v>
      </c>
      <c r="C1840" t="s">
        <v>81</v>
      </c>
      <c r="D1840" s="3">
        <v>45478</v>
      </c>
      <c r="FB1840">
        <v>0</v>
      </c>
      <c r="FC1840">
        <v>1</v>
      </c>
    </row>
    <row r="1841" spans="1:159" x14ac:dyDescent="0.25">
      <c r="A1841" t="s">
        <v>40</v>
      </c>
      <c r="B1841" t="s">
        <v>12</v>
      </c>
      <c r="C1841" t="s">
        <v>81</v>
      </c>
      <c r="D1841" s="3">
        <v>45479</v>
      </c>
      <c r="FB1841">
        <v>0</v>
      </c>
      <c r="FC1841">
        <v>1</v>
      </c>
    </row>
    <row r="1842" spans="1:159" x14ac:dyDescent="0.25">
      <c r="A1842" t="s">
        <v>40</v>
      </c>
      <c r="B1842" t="s">
        <v>12</v>
      </c>
      <c r="C1842" t="s">
        <v>81</v>
      </c>
      <c r="D1842" s="3">
        <v>45484</v>
      </c>
      <c r="FB1842">
        <v>0</v>
      </c>
      <c r="FC1842">
        <v>1</v>
      </c>
    </row>
    <row r="1843" spans="1:159" x14ac:dyDescent="0.25">
      <c r="A1843" t="s">
        <v>40</v>
      </c>
      <c r="B1843" t="s">
        <v>12</v>
      </c>
      <c r="C1843" t="s">
        <v>81</v>
      </c>
      <c r="D1843" s="3">
        <v>45485</v>
      </c>
      <c r="FB1843">
        <v>0</v>
      </c>
      <c r="FC1843">
        <v>1</v>
      </c>
    </row>
    <row r="1844" spans="1:159" x14ac:dyDescent="0.25">
      <c r="A1844" t="s">
        <v>40</v>
      </c>
      <c r="B1844" t="s">
        <v>12</v>
      </c>
      <c r="C1844" t="s">
        <v>81</v>
      </c>
      <c r="D1844" s="3">
        <v>45496</v>
      </c>
      <c r="FB1844">
        <v>0</v>
      </c>
      <c r="FC1844">
        <v>1</v>
      </c>
    </row>
    <row r="1845" spans="1:159" x14ac:dyDescent="0.25">
      <c r="A1845" t="s">
        <v>40</v>
      </c>
      <c r="B1845" t="s">
        <v>12</v>
      </c>
      <c r="C1845" t="s">
        <v>81</v>
      </c>
      <c r="D1845" s="3">
        <v>45539</v>
      </c>
      <c r="FB1845">
        <v>0</v>
      </c>
      <c r="FC1845">
        <v>1</v>
      </c>
    </row>
    <row r="1846" spans="1:159" x14ac:dyDescent="0.25">
      <c r="A1846" t="s">
        <v>40</v>
      </c>
      <c r="B1846" t="s">
        <v>12</v>
      </c>
      <c r="C1846" t="s">
        <v>81</v>
      </c>
      <c r="D1846" s="3">
        <v>45540</v>
      </c>
      <c r="FB1846">
        <v>0</v>
      </c>
      <c r="FC1846">
        <v>1</v>
      </c>
    </row>
    <row r="1847" spans="1:159" x14ac:dyDescent="0.25">
      <c r="A1847" t="s">
        <v>40</v>
      </c>
      <c r="B1847" t="s">
        <v>12</v>
      </c>
      <c r="C1847" t="s">
        <v>81</v>
      </c>
      <c r="D1847" s="3">
        <v>45541</v>
      </c>
      <c r="FB1847">
        <v>0</v>
      </c>
      <c r="FC1847">
        <v>1</v>
      </c>
    </row>
    <row r="1848" spans="1:159" x14ac:dyDescent="0.25">
      <c r="A1848" t="s">
        <v>40</v>
      </c>
      <c r="B1848" t="s">
        <v>12</v>
      </c>
      <c r="C1848" t="s">
        <v>81</v>
      </c>
      <c r="D1848" s="3">
        <v>45558</v>
      </c>
      <c r="FB1848">
        <v>0</v>
      </c>
      <c r="FC1848">
        <v>1</v>
      </c>
    </row>
    <row r="1849" spans="1:159" x14ac:dyDescent="0.25">
      <c r="A1849" t="s">
        <v>40</v>
      </c>
      <c r="B1849" t="s">
        <v>12</v>
      </c>
      <c r="C1849" t="s">
        <v>81</v>
      </c>
      <c r="D1849" s="3">
        <v>45559</v>
      </c>
      <c r="FB1849">
        <v>0</v>
      </c>
      <c r="FC1849">
        <v>1</v>
      </c>
    </row>
    <row r="1850" spans="1:159" x14ac:dyDescent="0.25">
      <c r="A1850" t="s">
        <v>40</v>
      </c>
      <c r="B1850" t="s">
        <v>12</v>
      </c>
      <c r="C1850" t="s">
        <v>81</v>
      </c>
      <c r="D1850" s="3">
        <v>45566</v>
      </c>
      <c r="FB1850">
        <v>0</v>
      </c>
      <c r="FC1850">
        <v>1</v>
      </c>
    </row>
    <row r="1851" spans="1:159" x14ac:dyDescent="0.25">
      <c r="A1851" t="s">
        <v>40</v>
      </c>
      <c r="B1851" t="s">
        <v>12</v>
      </c>
      <c r="C1851" t="s">
        <v>81</v>
      </c>
      <c r="D1851" s="3">
        <v>45567</v>
      </c>
      <c r="FB1851">
        <v>0</v>
      </c>
      <c r="FC1851">
        <v>1</v>
      </c>
    </row>
    <row r="1852" spans="1:159" x14ac:dyDescent="0.25">
      <c r="A1852" t="s">
        <v>40</v>
      </c>
      <c r="B1852" t="s">
        <v>12</v>
      </c>
      <c r="C1852" t="s">
        <v>81</v>
      </c>
      <c r="D1852" s="3">
        <v>45568</v>
      </c>
      <c r="FB1852">
        <v>0</v>
      </c>
      <c r="FC1852">
        <v>1</v>
      </c>
    </row>
    <row r="1853" spans="1:159" x14ac:dyDescent="0.25">
      <c r="A1853" t="s">
        <v>40</v>
      </c>
      <c r="B1853" t="s">
        <v>12</v>
      </c>
      <c r="C1853" t="s">
        <v>81</v>
      </c>
      <c r="D1853" s="3">
        <v>45570</v>
      </c>
      <c r="FB1853">
        <v>0</v>
      </c>
      <c r="FC1853">
        <v>1</v>
      </c>
    </row>
    <row r="1854" spans="1:159" x14ac:dyDescent="0.25">
      <c r="A1854" t="s">
        <v>40</v>
      </c>
      <c r="B1854" t="s">
        <v>12</v>
      </c>
      <c r="C1854" t="s">
        <v>81</v>
      </c>
      <c r="D1854" s="3">
        <v>45571</v>
      </c>
      <c r="FB1854">
        <v>0</v>
      </c>
      <c r="FC1854">
        <v>1</v>
      </c>
    </row>
    <row r="1855" spans="1:159" x14ac:dyDescent="0.25">
      <c r="A1855" t="s">
        <v>40</v>
      </c>
      <c r="B1855" t="s">
        <v>12</v>
      </c>
      <c r="C1855" t="s">
        <v>82</v>
      </c>
      <c r="D1855" s="3">
        <v>45475</v>
      </c>
      <c r="FB1855">
        <v>0</v>
      </c>
      <c r="FC1855">
        <v>1</v>
      </c>
    </row>
    <row r="1856" spans="1:159" x14ac:dyDescent="0.25">
      <c r="A1856" t="s">
        <v>40</v>
      </c>
      <c r="B1856" t="s">
        <v>12</v>
      </c>
      <c r="C1856" t="s">
        <v>82</v>
      </c>
      <c r="D1856" s="3">
        <v>45476</v>
      </c>
      <c r="FB1856">
        <v>0</v>
      </c>
      <c r="FC1856">
        <v>1</v>
      </c>
    </row>
    <row r="1857" spans="1:159" x14ac:dyDescent="0.25">
      <c r="A1857" t="s">
        <v>40</v>
      </c>
      <c r="B1857" t="s">
        <v>12</v>
      </c>
      <c r="C1857" t="s">
        <v>82</v>
      </c>
      <c r="D1857" s="3">
        <v>45478</v>
      </c>
      <c r="FB1857">
        <v>0</v>
      </c>
      <c r="FC1857">
        <v>1</v>
      </c>
    </row>
    <row r="1858" spans="1:159" x14ac:dyDescent="0.25">
      <c r="A1858" t="s">
        <v>40</v>
      </c>
      <c r="B1858" t="s">
        <v>12</v>
      </c>
      <c r="C1858" t="s">
        <v>82</v>
      </c>
      <c r="D1858" s="3">
        <v>45479</v>
      </c>
      <c r="FB1858">
        <v>0</v>
      </c>
      <c r="FC1858">
        <v>1</v>
      </c>
    </row>
    <row r="1859" spans="1:159" x14ac:dyDescent="0.25">
      <c r="A1859" t="s">
        <v>40</v>
      </c>
      <c r="B1859" t="s">
        <v>12</v>
      </c>
      <c r="C1859" t="s">
        <v>82</v>
      </c>
      <c r="D1859" s="3">
        <v>45484</v>
      </c>
      <c r="FB1859">
        <v>0</v>
      </c>
      <c r="FC1859">
        <v>1</v>
      </c>
    </row>
    <row r="1860" spans="1:159" x14ac:dyDescent="0.25">
      <c r="A1860" t="s">
        <v>40</v>
      </c>
      <c r="B1860" t="s">
        <v>12</v>
      </c>
      <c r="C1860" t="s">
        <v>82</v>
      </c>
      <c r="D1860" s="3">
        <v>45485</v>
      </c>
      <c r="FB1860">
        <v>0</v>
      </c>
      <c r="FC1860">
        <v>1</v>
      </c>
    </row>
    <row r="1861" spans="1:159" x14ac:dyDescent="0.25">
      <c r="A1861" t="s">
        <v>40</v>
      </c>
      <c r="B1861" t="s">
        <v>12</v>
      </c>
      <c r="C1861" t="s">
        <v>82</v>
      </c>
      <c r="D1861" s="3">
        <v>45496</v>
      </c>
      <c r="FB1861">
        <v>0</v>
      </c>
      <c r="FC1861">
        <v>1</v>
      </c>
    </row>
    <row r="1862" spans="1:159" x14ac:dyDescent="0.25">
      <c r="A1862" t="s">
        <v>40</v>
      </c>
      <c r="B1862" t="s">
        <v>12</v>
      </c>
      <c r="C1862" t="s">
        <v>82</v>
      </c>
      <c r="D1862" s="3">
        <v>45539</v>
      </c>
      <c r="FB1862">
        <v>0</v>
      </c>
      <c r="FC1862">
        <v>1</v>
      </c>
    </row>
    <row r="1863" spans="1:159" x14ac:dyDescent="0.25">
      <c r="A1863" t="s">
        <v>40</v>
      </c>
      <c r="B1863" t="s">
        <v>12</v>
      </c>
      <c r="C1863" t="s">
        <v>82</v>
      </c>
      <c r="D1863" s="3">
        <v>45540</v>
      </c>
      <c r="FB1863">
        <v>0</v>
      </c>
      <c r="FC1863">
        <v>1</v>
      </c>
    </row>
    <row r="1864" spans="1:159" x14ac:dyDescent="0.25">
      <c r="A1864" t="s">
        <v>40</v>
      </c>
      <c r="B1864" t="s">
        <v>12</v>
      </c>
      <c r="C1864" t="s">
        <v>82</v>
      </c>
      <c r="D1864" s="3">
        <v>45541</v>
      </c>
      <c r="FB1864">
        <v>0</v>
      </c>
      <c r="FC1864">
        <v>1</v>
      </c>
    </row>
    <row r="1865" spans="1:159" x14ac:dyDescent="0.25">
      <c r="A1865" t="s">
        <v>40</v>
      </c>
      <c r="B1865" t="s">
        <v>12</v>
      </c>
      <c r="C1865" t="s">
        <v>82</v>
      </c>
      <c r="D1865" s="3">
        <v>45558</v>
      </c>
      <c r="FB1865">
        <v>0</v>
      </c>
      <c r="FC1865">
        <v>1</v>
      </c>
    </row>
    <row r="1866" spans="1:159" x14ac:dyDescent="0.25">
      <c r="A1866" t="s">
        <v>40</v>
      </c>
      <c r="B1866" t="s">
        <v>12</v>
      </c>
      <c r="C1866" t="s">
        <v>82</v>
      </c>
      <c r="D1866" s="3">
        <v>45559</v>
      </c>
      <c r="FB1866">
        <v>0</v>
      </c>
      <c r="FC1866">
        <v>1</v>
      </c>
    </row>
    <row r="1867" spans="1:159" x14ac:dyDescent="0.25">
      <c r="A1867" t="s">
        <v>40</v>
      </c>
      <c r="B1867" t="s">
        <v>12</v>
      </c>
      <c r="C1867" t="s">
        <v>82</v>
      </c>
      <c r="D1867" s="3">
        <v>45566</v>
      </c>
      <c r="FB1867">
        <v>0</v>
      </c>
      <c r="FC1867">
        <v>1</v>
      </c>
    </row>
    <row r="1868" spans="1:159" x14ac:dyDescent="0.25">
      <c r="A1868" t="s">
        <v>40</v>
      </c>
      <c r="B1868" t="s">
        <v>12</v>
      </c>
      <c r="C1868" t="s">
        <v>82</v>
      </c>
      <c r="D1868" s="3">
        <v>45567</v>
      </c>
      <c r="FB1868">
        <v>0</v>
      </c>
      <c r="FC1868">
        <v>1</v>
      </c>
    </row>
    <row r="1869" spans="1:159" x14ac:dyDescent="0.25">
      <c r="A1869" t="s">
        <v>40</v>
      </c>
      <c r="B1869" t="s">
        <v>12</v>
      </c>
      <c r="C1869" t="s">
        <v>82</v>
      </c>
      <c r="D1869" s="3">
        <v>45568</v>
      </c>
      <c r="FB1869">
        <v>0</v>
      </c>
      <c r="FC1869">
        <v>1</v>
      </c>
    </row>
    <row r="1870" spans="1:159" x14ac:dyDescent="0.25">
      <c r="A1870" t="s">
        <v>40</v>
      </c>
      <c r="B1870" t="s">
        <v>12</v>
      </c>
      <c r="C1870" t="s">
        <v>82</v>
      </c>
      <c r="D1870" s="3">
        <v>45570</v>
      </c>
      <c r="FB1870">
        <v>0</v>
      </c>
      <c r="FC1870">
        <v>1</v>
      </c>
    </row>
    <row r="1871" spans="1:159" x14ac:dyDescent="0.25">
      <c r="A1871" t="s">
        <v>40</v>
      </c>
      <c r="B1871" t="s">
        <v>12</v>
      </c>
      <c r="C1871" t="s">
        <v>82</v>
      </c>
      <c r="D1871" s="3">
        <v>45571</v>
      </c>
      <c r="FB1871">
        <v>0</v>
      </c>
      <c r="FC1871">
        <v>1</v>
      </c>
    </row>
    <row r="1872" spans="1:159" x14ac:dyDescent="0.25">
      <c r="A1872" t="s">
        <v>40</v>
      </c>
      <c r="B1872" t="s">
        <v>12</v>
      </c>
      <c r="C1872" t="s">
        <v>87</v>
      </c>
      <c r="D1872" s="3">
        <v>45475</v>
      </c>
      <c r="FB1872">
        <v>0</v>
      </c>
      <c r="FC1872">
        <v>1</v>
      </c>
    </row>
    <row r="1873" spans="1:159" x14ac:dyDescent="0.25">
      <c r="A1873" t="s">
        <v>40</v>
      </c>
      <c r="B1873" t="s">
        <v>12</v>
      </c>
      <c r="C1873" t="s">
        <v>87</v>
      </c>
      <c r="D1873" s="3">
        <v>45476</v>
      </c>
      <c r="FB1873">
        <v>0</v>
      </c>
      <c r="FC1873">
        <v>1</v>
      </c>
    </row>
    <row r="1874" spans="1:159" x14ac:dyDescent="0.25">
      <c r="A1874" t="s">
        <v>40</v>
      </c>
      <c r="B1874" t="s">
        <v>12</v>
      </c>
      <c r="C1874" t="s">
        <v>87</v>
      </c>
      <c r="D1874" s="3">
        <v>45478</v>
      </c>
      <c r="FB1874">
        <v>0</v>
      </c>
      <c r="FC1874">
        <v>1</v>
      </c>
    </row>
    <row r="1875" spans="1:159" x14ac:dyDescent="0.25">
      <c r="A1875" t="s">
        <v>40</v>
      </c>
      <c r="B1875" t="s">
        <v>12</v>
      </c>
      <c r="C1875" t="s">
        <v>87</v>
      </c>
      <c r="D1875" s="3">
        <v>45479</v>
      </c>
      <c r="FB1875">
        <v>0</v>
      </c>
      <c r="FC1875">
        <v>1</v>
      </c>
    </row>
    <row r="1876" spans="1:159" x14ac:dyDescent="0.25">
      <c r="A1876" t="s">
        <v>40</v>
      </c>
      <c r="B1876" t="s">
        <v>12</v>
      </c>
      <c r="C1876" t="s">
        <v>87</v>
      </c>
      <c r="D1876" s="3">
        <v>45484</v>
      </c>
      <c r="FB1876">
        <v>0</v>
      </c>
      <c r="FC1876">
        <v>1</v>
      </c>
    </row>
    <row r="1877" spans="1:159" x14ac:dyDescent="0.25">
      <c r="A1877" t="s">
        <v>40</v>
      </c>
      <c r="B1877" t="s">
        <v>12</v>
      </c>
      <c r="C1877" t="s">
        <v>87</v>
      </c>
      <c r="D1877" s="3">
        <v>45485</v>
      </c>
      <c r="FB1877">
        <v>0</v>
      </c>
      <c r="FC1877">
        <v>1</v>
      </c>
    </row>
    <row r="1878" spans="1:159" x14ac:dyDescent="0.25">
      <c r="A1878" t="s">
        <v>40</v>
      </c>
      <c r="B1878" t="s">
        <v>12</v>
      </c>
      <c r="C1878" t="s">
        <v>87</v>
      </c>
      <c r="D1878" s="3">
        <v>45496</v>
      </c>
      <c r="FB1878">
        <v>0</v>
      </c>
      <c r="FC1878">
        <v>1</v>
      </c>
    </row>
    <row r="1879" spans="1:159" x14ac:dyDescent="0.25">
      <c r="A1879" t="s">
        <v>40</v>
      </c>
      <c r="B1879" t="s">
        <v>12</v>
      </c>
      <c r="C1879" t="s">
        <v>87</v>
      </c>
      <c r="D1879" s="3">
        <v>45539</v>
      </c>
      <c r="FB1879">
        <v>0</v>
      </c>
      <c r="FC1879">
        <v>1</v>
      </c>
    </row>
    <row r="1880" spans="1:159" x14ac:dyDescent="0.25">
      <c r="A1880" t="s">
        <v>40</v>
      </c>
      <c r="B1880" t="s">
        <v>12</v>
      </c>
      <c r="C1880" t="s">
        <v>87</v>
      </c>
      <c r="D1880" s="3">
        <v>45540</v>
      </c>
      <c r="FB1880">
        <v>0</v>
      </c>
      <c r="FC1880">
        <v>1</v>
      </c>
    </row>
    <row r="1881" spans="1:159" x14ac:dyDescent="0.25">
      <c r="A1881" t="s">
        <v>40</v>
      </c>
      <c r="B1881" t="s">
        <v>12</v>
      </c>
      <c r="C1881" t="s">
        <v>87</v>
      </c>
      <c r="D1881" s="3">
        <v>45541</v>
      </c>
      <c r="FB1881">
        <v>0</v>
      </c>
      <c r="FC1881">
        <v>1</v>
      </c>
    </row>
    <row r="1882" spans="1:159" x14ac:dyDescent="0.25">
      <c r="A1882" t="s">
        <v>40</v>
      </c>
      <c r="B1882" t="s">
        <v>12</v>
      </c>
      <c r="C1882" t="s">
        <v>87</v>
      </c>
      <c r="D1882" s="3">
        <v>45558</v>
      </c>
      <c r="FB1882">
        <v>0</v>
      </c>
      <c r="FC1882">
        <v>1</v>
      </c>
    </row>
    <row r="1883" spans="1:159" x14ac:dyDescent="0.25">
      <c r="A1883" t="s">
        <v>40</v>
      </c>
      <c r="B1883" t="s">
        <v>12</v>
      </c>
      <c r="C1883" t="s">
        <v>87</v>
      </c>
      <c r="D1883" s="3">
        <v>45559</v>
      </c>
      <c r="FB1883">
        <v>0</v>
      </c>
      <c r="FC1883">
        <v>1</v>
      </c>
    </row>
    <row r="1884" spans="1:159" x14ac:dyDescent="0.25">
      <c r="A1884" t="s">
        <v>40</v>
      </c>
      <c r="B1884" t="s">
        <v>12</v>
      </c>
      <c r="C1884" t="s">
        <v>87</v>
      </c>
      <c r="D1884" s="3">
        <v>45566</v>
      </c>
      <c r="FB1884">
        <v>0</v>
      </c>
      <c r="FC1884">
        <v>1</v>
      </c>
    </row>
    <row r="1885" spans="1:159" x14ac:dyDescent="0.25">
      <c r="A1885" t="s">
        <v>40</v>
      </c>
      <c r="B1885" t="s">
        <v>12</v>
      </c>
      <c r="C1885" t="s">
        <v>87</v>
      </c>
      <c r="D1885" s="3">
        <v>45567</v>
      </c>
      <c r="FB1885">
        <v>0</v>
      </c>
      <c r="FC1885">
        <v>1</v>
      </c>
    </row>
    <row r="1886" spans="1:159" x14ac:dyDescent="0.25">
      <c r="A1886" t="s">
        <v>40</v>
      </c>
      <c r="B1886" t="s">
        <v>12</v>
      </c>
      <c r="C1886" t="s">
        <v>87</v>
      </c>
      <c r="D1886" s="3">
        <v>45568</v>
      </c>
      <c r="FB1886">
        <v>0</v>
      </c>
      <c r="FC1886">
        <v>1</v>
      </c>
    </row>
    <row r="1887" spans="1:159" x14ac:dyDescent="0.25">
      <c r="A1887" t="s">
        <v>40</v>
      </c>
      <c r="B1887" t="s">
        <v>12</v>
      </c>
      <c r="C1887" t="s">
        <v>87</v>
      </c>
      <c r="D1887" s="3">
        <v>45570</v>
      </c>
      <c r="FB1887">
        <v>0</v>
      </c>
      <c r="FC1887">
        <v>1</v>
      </c>
    </row>
    <row r="1888" spans="1:159" x14ac:dyDescent="0.25">
      <c r="A1888" t="s">
        <v>40</v>
      </c>
      <c r="B1888" t="s">
        <v>12</v>
      </c>
      <c r="C1888" t="s">
        <v>87</v>
      </c>
      <c r="D1888" s="3">
        <v>45571</v>
      </c>
      <c r="FB1888">
        <v>0</v>
      </c>
      <c r="FC1888">
        <v>1</v>
      </c>
    </row>
    <row r="1889" spans="1:159" x14ac:dyDescent="0.25">
      <c r="A1889" t="s">
        <v>40</v>
      </c>
      <c r="B1889" t="s">
        <v>12</v>
      </c>
      <c r="C1889" t="s">
        <v>85</v>
      </c>
      <c r="D1889" s="3">
        <v>45475</v>
      </c>
      <c r="FB1889">
        <v>0</v>
      </c>
      <c r="FC1889">
        <v>1</v>
      </c>
    </row>
    <row r="1890" spans="1:159" x14ac:dyDescent="0.25">
      <c r="A1890" t="s">
        <v>40</v>
      </c>
      <c r="B1890" t="s">
        <v>12</v>
      </c>
      <c r="C1890" t="s">
        <v>85</v>
      </c>
      <c r="D1890" s="3">
        <v>45476</v>
      </c>
      <c r="FB1890">
        <v>0</v>
      </c>
      <c r="FC1890">
        <v>1</v>
      </c>
    </row>
    <row r="1891" spans="1:159" x14ac:dyDescent="0.25">
      <c r="A1891" t="s">
        <v>40</v>
      </c>
      <c r="B1891" t="s">
        <v>12</v>
      </c>
      <c r="C1891" t="s">
        <v>85</v>
      </c>
      <c r="D1891" s="3">
        <v>45478</v>
      </c>
      <c r="FB1891">
        <v>0</v>
      </c>
      <c r="FC1891">
        <v>1</v>
      </c>
    </row>
    <row r="1892" spans="1:159" x14ac:dyDescent="0.25">
      <c r="A1892" t="s">
        <v>40</v>
      </c>
      <c r="B1892" t="s">
        <v>12</v>
      </c>
      <c r="C1892" t="s">
        <v>85</v>
      </c>
      <c r="D1892" s="3">
        <v>45479</v>
      </c>
      <c r="FB1892">
        <v>0</v>
      </c>
      <c r="FC1892">
        <v>1</v>
      </c>
    </row>
    <row r="1893" spans="1:159" x14ac:dyDescent="0.25">
      <c r="A1893" t="s">
        <v>40</v>
      </c>
      <c r="B1893" t="s">
        <v>12</v>
      </c>
      <c r="C1893" t="s">
        <v>85</v>
      </c>
      <c r="D1893" s="3">
        <v>45484</v>
      </c>
      <c r="FB1893">
        <v>0</v>
      </c>
      <c r="FC1893">
        <v>1</v>
      </c>
    </row>
    <row r="1894" spans="1:159" x14ac:dyDescent="0.25">
      <c r="A1894" t="s">
        <v>40</v>
      </c>
      <c r="B1894" t="s">
        <v>12</v>
      </c>
      <c r="C1894" t="s">
        <v>85</v>
      </c>
      <c r="D1894" s="3">
        <v>45485</v>
      </c>
      <c r="FB1894">
        <v>0</v>
      </c>
      <c r="FC1894">
        <v>1</v>
      </c>
    </row>
    <row r="1895" spans="1:159" x14ac:dyDescent="0.25">
      <c r="A1895" t="s">
        <v>40</v>
      </c>
      <c r="B1895" t="s">
        <v>12</v>
      </c>
      <c r="C1895" t="s">
        <v>85</v>
      </c>
      <c r="D1895" s="3">
        <v>45496</v>
      </c>
      <c r="FB1895">
        <v>0</v>
      </c>
      <c r="FC1895">
        <v>1</v>
      </c>
    </row>
    <row r="1896" spans="1:159" x14ac:dyDescent="0.25">
      <c r="A1896" t="s">
        <v>40</v>
      </c>
      <c r="B1896" t="s">
        <v>12</v>
      </c>
      <c r="C1896" t="s">
        <v>85</v>
      </c>
      <c r="D1896" s="3">
        <v>45539</v>
      </c>
      <c r="FB1896">
        <v>0</v>
      </c>
      <c r="FC1896">
        <v>1</v>
      </c>
    </row>
    <row r="1897" spans="1:159" x14ac:dyDescent="0.25">
      <c r="A1897" t="s">
        <v>40</v>
      </c>
      <c r="B1897" t="s">
        <v>12</v>
      </c>
      <c r="C1897" t="s">
        <v>85</v>
      </c>
      <c r="D1897" s="3">
        <v>45540</v>
      </c>
      <c r="FB1897">
        <v>0</v>
      </c>
      <c r="FC1897">
        <v>1</v>
      </c>
    </row>
    <row r="1898" spans="1:159" x14ac:dyDescent="0.25">
      <c r="A1898" t="s">
        <v>40</v>
      </c>
      <c r="B1898" t="s">
        <v>12</v>
      </c>
      <c r="C1898" t="s">
        <v>85</v>
      </c>
      <c r="D1898" s="3">
        <v>45541</v>
      </c>
      <c r="FB1898">
        <v>0</v>
      </c>
      <c r="FC1898">
        <v>1</v>
      </c>
    </row>
    <row r="1899" spans="1:159" x14ac:dyDescent="0.25">
      <c r="A1899" t="s">
        <v>40</v>
      </c>
      <c r="B1899" t="s">
        <v>12</v>
      </c>
      <c r="C1899" t="s">
        <v>85</v>
      </c>
      <c r="D1899" s="3">
        <v>45558</v>
      </c>
      <c r="FB1899">
        <v>0</v>
      </c>
      <c r="FC1899">
        <v>1</v>
      </c>
    </row>
    <row r="1900" spans="1:159" x14ac:dyDescent="0.25">
      <c r="A1900" t="s">
        <v>40</v>
      </c>
      <c r="B1900" t="s">
        <v>12</v>
      </c>
      <c r="C1900" t="s">
        <v>85</v>
      </c>
      <c r="D1900" s="3">
        <v>45559</v>
      </c>
      <c r="FB1900">
        <v>0</v>
      </c>
      <c r="FC1900">
        <v>1</v>
      </c>
    </row>
    <row r="1901" spans="1:159" x14ac:dyDescent="0.25">
      <c r="A1901" t="s">
        <v>40</v>
      </c>
      <c r="B1901" t="s">
        <v>12</v>
      </c>
      <c r="C1901" t="s">
        <v>85</v>
      </c>
      <c r="D1901" s="3">
        <v>45566</v>
      </c>
      <c r="FB1901">
        <v>0</v>
      </c>
      <c r="FC1901">
        <v>1</v>
      </c>
    </row>
    <row r="1902" spans="1:159" x14ac:dyDescent="0.25">
      <c r="A1902" t="s">
        <v>40</v>
      </c>
      <c r="B1902" t="s">
        <v>12</v>
      </c>
      <c r="C1902" t="s">
        <v>85</v>
      </c>
      <c r="D1902" s="3">
        <v>45567</v>
      </c>
      <c r="FB1902">
        <v>0</v>
      </c>
      <c r="FC1902">
        <v>1</v>
      </c>
    </row>
    <row r="1903" spans="1:159" x14ac:dyDescent="0.25">
      <c r="A1903" t="s">
        <v>40</v>
      </c>
      <c r="B1903" t="s">
        <v>12</v>
      </c>
      <c r="C1903" t="s">
        <v>85</v>
      </c>
      <c r="D1903" s="3">
        <v>45568</v>
      </c>
      <c r="FB1903">
        <v>0</v>
      </c>
      <c r="FC1903">
        <v>1</v>
      </c>
    </row>
    <row r="1904" spans="1:159" x14ac:dyDescent="0.25">
      <c r="A1904" t="s">
        <v>40</v>
      </c>
      <c r="B1904" t="s">
        <v>12</v>
      </c>
      <c r="C1904" t="s">
        <v>85</v>
      </c>
      <c r="D1904" s="3">
        <v>45570</v>
      </c>
      <c r="FB1904">
        <v>0</v>
      </c>
      <c r="FC1904">
        <v>1</v>
      </c>
    </row>
    <row r="1905" spans="1:159" x14ac:dyDescent="0.25">
      <c r="A1905" t="s">
        <v>40</v>
      </c>
      <c r="B1905" t="s">
        <v>12</v>
      </c>
      <c r="C1905" t="s">
        <v>85</v>
      </c>
      <c r="D1905" s="3">
        <v>45571</v>
      </c>
      <c r="FB1905">
        <v>0</v>
      </c>
      <c r="FC1905">
        <v>1</v>
      </c>
    </row>
    <row r="1906" spans="1:159" x14ac:dyDescent="0.25">
      <c r="A1906" t="s">
        <v>40</v>
      </c>
      <c r="B1906" t="s">
        <v>12</v>
      </c>
      <c r="C1906" t="s">
        <v>86</v>
      </c>
      <c r="D1906" s="3">
        <v>45475</v>
      </c>
      <c r="FB1906">
        <v>0</v>
      </c>
      <c r="FC1906">
        <v>1</v>
      </c>
    </row>
    <row r="1907" spans="1:159" x14ac:dyDescent="0.25">
      <c r="A1907" t="s">
        <v>40</v>
      </c>
      <c r="B1907" t="s">
        <v>12</v>
      </c>
      <c r="C1907" t="s">
        <v>86</v>
      </c>
      <c r="D1907" s="3">
        <v>45476</v>
      </c>
      <c r="FB1907">
        <v>0</v>
      </c>
      <c r="FC1907">
        <v>1</v>
      </c>
    </row>
    <row r="1908" spans="1:159" x14ac:dyDescent="0.25">
      <c r="A1908" t="s">
        <v>40</v>
      </c>
      <c r="B1908" t="s">
        <v>12</v>
      </c>
      <c r="C1908" t="s">
        <v>86</v>
      </c>
      <c r="D1908" s="3">
        <v>45478</v>
      </c>
      <c r="FB1908">
        <v>0</v>
      </c>
      <c r="FC1908">
        <v>1</v>
      </c>
    </row>
    <row r="1909" spans="1:159" x14ac:dyDescent="0.25">
      <c r="A1909" t="s">
        <v>40</v>
      </c>
      <c r="B1909" t="s">
        <v>12</v>
      </c>
      <c r="C1909" t="s">
        <v>86</v>
      </c>
      <c r="D1909" s="3">
        <v>45479</v>
      </c>
      <c r="FB1909">
        <v>0</v>
      </c>
      <c r="FC1909">
        <v>1</v>
      </c>
    </row>
    <row r="1910" spans="1:159" x14ac:dyDescent="0.25">
      <c r="A1910" t="s">
        <v>40</v>
      </c>
      <c r="B1910" t="s">
        <v>12</v>
      </c>
      <c r="C1910" t="s">
        <v>86</v>
      </c>
      <c r="D1910" s="3">
        <v>45484</v>
      </c>
      <c r="FB1910">
        <v>0</v>
      </c>
      <c r="FC1910">
        <v>1</v>
      </c>
    </row>
    <row r="1911" spans="1:159" x14ac:dyDescent="0.25">
      <c r="A1911" t="s">
        <v>40</v>
      </c>
      <c r="B1911" t="s">
        <v>12</v>
      </c>
      <c r="C1911" t="s">
        <v>86</v>
      </c>
      <c r="D1911" s="3">
        <v>45485</v>
      </c>
      <c r="FB1911">
        <v>0</v>
      </c>
      <c r="FC1911">
        <v>1</v>
      </c>
    </row>
    <row r="1912" spans="1:159" x14ac:dyDescent="0.25">
      <c r="A1912" t="s">
        <v>40</v>
      </c>
      <c r="B1912" t="s">
        <v>12</v>
      </c>
      <c r="C1912" t="s">
        <v>86</v>
      </c>
      <c r="D1912" s="3">
        <v>45496</v>
      </c>
      <c r="FB1912">
        <v>0</v>
      </c>
      <c r="FC1912">
        <v>1</v>
      </c>
    </row>
    <row r="1913" spans="1:159" x14ac:dyDescent="0.25">
      <c r="A1913" t="s">
        <v>40</v>
      </c>
      <c r="B1913" t="s">
        <v>12</v>
      </c>
      <c r="C1913" t="s">
        <v>86</v>
      </c>
      <c r="D1913" s="3">
        <v>45539</v>
      </c>
      <c r="FB1913">
        <v>0</v>
      </c>
      <c r="FC1913">
        <v>1</v>
      </c>
    </row>
    <row r="1914" spans="1:159" x14ac:dyDescent="0.25">
      <c r="A1914" t="s">
        <v>40</v>
      </c>
      <c r="B1914" t="s">
        <v>12</v>
      </c>
      <c r="C1914" t="s">
        <v>86</v>
      </c>
      <c r="D1914" s="3">
        <v>45540</v>
      </c>
      <c r="FB1914">
        <v>0</v>
      </c>
      <c r="FC1914">
        <v>1</v>
      </c>
    </row>
    <row r="1915" spans="1:159" x14ac:dyDescent="0.25">
      <c r="A1915" t="s">
        <v>40</v>
      </c>
      <c r="B1915" t="s">
        <v>12</v>
      </c>
      <c r="C1915" t="s">
        <v>86</v>
      </c>
      <c r="D1915" s="3">
        <v>45541</v>
      </c>
      <c r="FB1915">
        <v>0</v>
      </c>
      <c r="FC1915">
        <v>1</v>
      </c>
    </row>
    <row r="1916" spans="1:159" x14ac:dyDescent="0.25">
      <c r="A1916" t="s">
        <v>40</v>
      </c>
      <c r="B1916" t="s">
        <v>12</v>
      </c>
      <c r="C1916" t="s">
        <v>86</v>
      </c>
      <c r="D1916" s="3">
        <v>45558</v>
      </c>
      <c r="FB1916">
        <v>0</v>
      </c>
      <c r="FC1916">
        <v>1</v>
      </c>
    </row>
    <row r="1917" spans="1:159" x14ac:dyDescent="0.25">
      <c r="A1917" t="s">
        <v>40</v>
      </c>
      <c r="B1917" t="s">
        <v>12</v>
      </c>
      <c r="C1917" t="s">
        <v>86</v>
      </c>
      <c r="D1917" s="3">
        <v>45559</v>
      </c>
      <c r="FB1917">
        <v>0</v>
      </c>
      <c r="FC1917">
        <v>1</v>
      </c>
    </row>
    <row r="1918" spans="1:159" x14ac:dyDescent="0.25">
      <c r="A1918" t="s">
        <v>40</v>
      </c>
      <c r="B1918" t="s">
        <v>12</v>
      </c>
      <c r="C1918" t="s">
        <v>86</v>
      </c>
      <c r="D1918" s="3">
        <v>45566</v>
      </c>
      <c r="FB1918">
        <v>0</v>
      </c>
      <c r="FC1918">
        <v>1</v>
      </c>
    </row>
    <row r="1919" spans="1:159" x14ac:dyDescent="0.25">
      <c r="A1919" t="s">
        <v>40</v>
      </c>
      <c r="B1919" t="s">
        <v>12</v>
      </c>
      <c r="C1919" t="s">
        <v>86</v>
      </c>
      <c r="D1919" s="3">
        <v>45567</v>
      </c>
      <c r="FB1919">
        <v>0</v>
      </c>
      <c r="FC1919">
        <v>1</v>
      </c>
    </row>
    <row r="1920" spans="1:159" x14ac:dyDescent="0.25">
      <c r="A1920" t="s">
        <v>40</v>
      </c>
      <c r="B1920" t="s">
        <v>12</v>
      </c>
      <c r="C1920" t="s">
        <v>86</v>
      </c>
      <c r="D1920" s="3">
        <v>45568</v>
      </c>
      <c r="FB1920">
        <v>0</v>
      </c>
      <c r="FC1920">
        <v>1</v>
      </c>
    </row>
    <row r="1921" spans="1:159" x14ac:dyDescent="0.25">
      <c r="A1921" t="s">
        <v>40</v>
      </c>
      <c r="B1921" t="s">
        <v>12</v>
      </c>
      <c r="C1921" t="s">
        <v>86</v>
      </c>
      <c r="D1921" s="3">
        <v>45570</v>
      </c>
      <c r="FB1921">
        <v>0</v>
      </c>
      <c r="FC1921">
        <v>1</v>
      </c>
    </row>
    <row r="1922" spans="1:159" x14ac:dyDescent="0.25">
      <c r="A1922" t="s">
        <v>40</v>
      </c>
      <c r="B1922" t="s">
        <v>12</v>
      </c>
      <c r="C1922" t="s">
        <v>86</v>
      </c>
      <c r="D1922" s="3">
        <v>45571</v>
      </c>
      <c r="FB1922">
        <v>0</v>
      </c>
      <c r="FC1922">
        <v>1</v>
      </c>
    </row>
    <row r="1923" spans="1:159" x14ac:dyDescent="0.25">
      <c r="A1923" t="s">
        <v>40</v>
      </c>
      <c r="B1923" t="s">
        <v>12</v>
      </c>
      <c r="C1923" t="s">
        <v>76</v>
      </c>
      <c r="D1923" s="3">
        <v>45475</v>
      </c>
      <c r="FB1923">
        <v>0</v>
      </c>
      <c r="FC1923">
        <v>1</v>
      </c>
    </row>
    <row r="1924" spans="1:159" x14ac:dyDescent="0.25">
      <c r="A1924" t="s">
        <v>40</v>
      </c>
      <c r="B1924" t="s">
        <v>12</v>
      </c>
      <c r="C1924" t="s">
        <v>76</v>
      </c>
      <c r="D1924" s="3">
        <v>45476</v>
      </c>
      <c r="FB1924">
        <v>0</v>
      </c>
      <c r="FC1924">
        <v>1</v>
      </c>
    </row>
    <row r="1925" spans="1:159" x14ac:dyDescent="0.25">
      <c r="A1925" t="s">
        <v>40</v>
      </c>
      <c r="B1925" t="s">
        <v>12</v>
      </c>
      <c r="C1925" t="s">
        <v>76</v>
      </c>
      <c r="D1925" s="3">
        <v>45478</v>
      </c>
      <c r="FB1925">
        <v>0</v>
      </c>
      <c r="FC1925">
        <v>1</v>
      </c>
    </row>
    <row r="1926" spans="1:159" x14ac:dyDescent="0.25">
      <c r="A1926" t="s">
        <v>40</v>
      </c>
      <c r="B1926" t="s">
        <v>12</v>
      </c>
      <c r="C1926" t="s">
        <v>76</v>
      </c>
      <c r="D1926" s="3">
        <v>45479</v>
      </c>
      <c r="FB1926">
        <v>0</v>
      </c>
      <c r="FC1926">
        <v>1</v>
      </c>
    </row>
    <row r="1927" spans="1:159" x14ac:dyDescent="0.25">
      <c r="A1927" t="s">
        <v>40</v>
      </c>
      <c r="B1927" t="s">
        <v>12</v>
      </c>
      <c r="C1927" t="s">
        <v>76</v>
      </c>
      <c r="D1927" s="3">
        <v>45484</v>
      </c>
      <c r="FB1927">
        <v>0</v>
      </c>
      <c r="FC1927">
        <v>1</v>
      </c>
    </row>
    <row r="1928" spans="1:159" x14ac:dyDescent="0.25">
      <c r="A1928" t="s">
        <v>40</v>
      </c>
      <c r="B1928" t="s">
        <v>12</v>
      </c>
      <c r="C1928" t="s">
        <v>76</v>
      </c>
      <c r="D1928" s="3">
        <v>45485</v>
      </c>
      <c r="EN1928" s="20"/>
      <c r="FB1928">
        <v>0</v>
      </c>
      <c r="FC1928">
        <v>1</v>
      </c>
    </row>
    <row r="1929" spans="1:159" x14ac:dyDescent="0.25">
      <c r="A1929" t="s">
        <v>40</v>
      </c>
      <c r="B1929" t="s">
        <v>12</v>
      </c>
      <c r="C1929" t="s">
        <v>76</v>
      </c>
      <c r="D1929" s="3">
        <v>45496</v>
      </c>
      <c r="FB1929">
        <v>0</v>
      </c>
      <c r="FC1929">
        <v>1</v>
      </c>
    </row>
    <row r="1930" spans="1:159" x14ac:dyDescent="0.25">
      <c r="A1930" t="s">
        <v>40</v>
      </c>
      <c r="B1930" t="s">
        <v>12</v>
      </c>
      <c r="C1930" t="s">
        <v>76</v>
      </c>
      <c r="D1930" s="3">
        <v>45539</v>
      </c>
      <c r="FB1930">
        <v>0</v>
      </c>
      <c r="FC1930">
        <v>1</v>
      </c>
    </row>
    <row r="1931" spans="1:159" x14ac:dyDescent="0.25">
      <c r="A1931" t="s">
        <v>40</v>
      </c>
      <c r="B1931" t="s">
        <v>12</v>
      </c>
      <c r="C1931" t="s">
        <v>76</v>
      </c>
      <c r="D1931" s="3">
        <v>45540</v>
      </c>
      <c r="FB1931">
        <v>0</v>
      </c>
      <c r="FC1931">
        <v>1</v>
      </c>
    </row>
    <row r="1932" spans="1:159" x14ac:dyDescent="0.25">
      <c r="A1932" t="s">
        <v>40</v>
      </c>
      <c r="B1932" t="s">
        <v>12</v>
      </c>
      <c r="C1932" t="s">
        <v>76</v>
      </c>
      <c r="D1932" s="3">
        <v>45541</v>
      </c>
      <c r="FB1932">
        <v>0</v>
      </c>
      <c r="FC1932">
        <v>1</v>
      </c>
    </row>
    <row r="1933" spans="1:159" x14ac:dyDescent="0.25">
      <c r="A1933" t="s">
        <v>40</v>
      </c>
      <c r="B1933" t="s">
        <v>12</v>
      </c>
      <c r="C1933" t="s">
        <v>76</v>
      </c>
      <c r="D1933" s="3">
        <v>45558</v>
      </c>
      <c r="FB1933">
        <v>0</v>
      </c>
      <c r="FC1933">
        <v>1</v>
      </c>
    </row>
    <row r="1934" spans="1:159" x14ac:dyDescent="0.25">
      <c r="A1934" t="s">
        <v>40</v>
      </c>
      <c r="B1934" t="s">
        <v>12</v>
      </c>
      <c r="C1934" t="s">
        <v>76</v>
      </c>
      <c r="D1934" s="3">
        <v>45559</v>
      </c>
      <c r="FB1934">
        <v>0</v>
      </c>
      <c r="FC1934">
        <v>1</v>
      </c>
    </row>
    <row r="1935" spans="1:159" x14ac:dyDescent="0.25">
      <c r="A1935" t="s">
        <v>40</v>
      </c>
      <c r="B1935" t="s">
        <v>12</v>
      </c>
      <c r="C1935" t="s">
        <v>76</v>
      </c>
      <c r="D1935" s="3">
        <v>45566</v>
      </c>
      <c r="FB1935">
        <v>0</v>
      </c>
      <c r="FC1935">
        <v>1</v>
      </c>
    </row>
    <row r="1936" spans="1:159" x14ac:dyDescent="0.25">
      <c r="A1936" t="s">
        <v>40</v>
      </c>
      <c r="B1936" t="s">
        <v>12</v>
      </c>
      <c r="C1936" t="s">
        <v>76</v>
      </c>
      <c r="D1936" s="3">
        <v>45567</v>
      </c>
      <c r="FB1936">
        <v>0</v>
      </c>
      <c r="FC1936">
        <v>1</v>
      </c>
    </row>
    <row r="1937" spans="1:159" x14ac:dyDescent="0.25">
      <c r="A1937" t="s">
        <v>40</v>
      </c>
      <c r="B1937" t="s">
        <v>12</v>
      </c>
      <c r="C1937" t="s">
        <v>76</v>
      </c>
      <c r="D1937" s="3">
        <v>45568</v>
      </c>
      <c r="FB1937">
        <v>0</v>
      </c>
      <c r="FC1937">
        <v>1</v>
      </c>
    </row>
    <row r="1938" spans="1:159" x14ac:dyDescent="0.25">
      <c r="A1938" t="s">
        <v>40</v>
      </c>
      <c r="B1938" t="s">
        <v>12</v>
      </c>
      <c r="C1938" t="s">
        <v>76</v>
      </c>
      <c r="D1938" s="3">
        <v>45570</v>
      </c>
      <c r="FB1938">
        <v>0</v>
      </c>
      <c r="FC1938">
        <v>1</v>
      </c>
    </row>
    <row r="1939" spans="1:159" x14ac:dyDescent="0.25">
      <c r="A1939" t="s">
        <v>40</v>
      </c>
      <c r="B1939" t="s">
        <v>12</v>
      </c>
      <c r="C1939" t="s">
        <v>76</v>
      </c>
      <c r="D1939" s="3">
        <v>45571</v>
      </c>
      <c r="FB1939">
        <v>0</v>
      </c>
      <c r="FC1939">
        <v>1</v>
      </c>
    </row>
    <row r="1940" spans="1:159" x14ac:dyDescent="0.25">
      <c r="A1940" t="s">
        <v>40</v>
      </c>
      <c r="B1940" t="s">
        <v>12</v>
      </c>
      <c r="C1940" t="s">
        <v>75</v>
      </c>
      <c r="D1940" s="3">
        <v>45475</v>
      </c>
      <c r="FB1940">
        <v>0</v>
      </c>
      <c r="FC1940">
        <v>1</v>
      </c>
    </row>
    <row r="1941" spans="1:159" x14ac:dyDescent="0.25">
      <c r="A1941" t="s">
        <v>40</v>
      </c>
      <c r="B1941" t="s">
        <v>12</v>
      </c>
      <c r="C1941" t="s">
        <v>75</v>
      </c>
      <c r="D1941" s="3">
        <v>45476</v>
      </c>
      <c r="FB1941">
        <v>0</v>
      </c>
      <c r="FC1941">
        <v>1</v>
      </c>
    </row>
    <row r="1942" spans="1:159" x14ac:dyDescent="0.25">
      <c r="A1942" t="s">
        <v>40</v>
      </c>
      <c r="B1942" t="s">
        <v>12</v>
      </c>
      <c r="C1942" t="s">
        <v>75</v>
      </c>
      <c r="D1942" s="3">
        <v>45478</v>
      </c>
      <c r="FB1942">
        <v>0</v>
      </c>
      <c r="FC1942">
        <v>1</v>
      </c>
    </row>
    <row r="1943" spans="1:159" x14ac:dyDescent="0.25">
      <c r="A1943" t="s">
        <v>40</v>
      </c>
      <c r="B1943" t="s">
        <v>12</v>
      </c>
      <c r="C1943" t="s">
        <v>75</v>
      </c>
      <c r="D1943" s="3">
        <v>45479</v>
      </c>
      <c r="FB1943">
        <v>0</v>
      </c>
      <c r="FC1943">
        <v>1</v>
      </c>
    </row>
    <row r="1944" spans="1:159" x14ac:dyDescent="0.25">
      <c r="A1944" t="s">
        <v>40</v>
      </c>
      <c r="B1944" t="s">
        <v>12</v>
      </c>
      <c r="C1944" t="s">
        <v>75</v>
      </c>
      <c r="D1944" s="3">
        <v>45484</v>
      </c>
      <c r="FB1944">
        <v>0</v>
      </c>
      <c r="FC1944">
        <v>1</v>
      </c>
    </row>
    <row r="1945" spans="1:159" x14ac:dyDescent="0.25">
      <c r="A1945" t="s">
        <v>40</v>
      </c>
      <c r="B1945" t="s">
        <v>12</v>
      </c>
      <c r="C1945" t="s">
        <v>75</v>
      </c>
      <c r="D1945" s="3">
        <v>45485</v>
      </c>
      <c r="FB1945">
        <v>0</v>
      </c>
      <c r="FC1945">
        <v>1</v>
      </c>
    </row>
    <row r="1946" spans="1:159" x14ac:dyDescent="0.25">
      <c r="A1946" t="s">
        <v>40</v>
      </c>
      <c r="B1946" t="s">
        <v>12</v>
      </c>
      <c r="C1946" t="s">
        <v>75</v>
      </c>
      <c r="D1946" s="3">
        <v>45496</v>
      </c>
      <c r="FB1946">
        <v>0</v>
      </c>
      <c r="FC1946">
        <v>1</v>
      </c>
    </row>
    <row r="1947" spans="1:159" x14ac:dyDescent="0.25">
      <c r="A1947" t="s">
        <v>40</v>
      </c>
      <c r="B1947" t="s">
        <v>12</v>
      </c>
      <c r="C1947" t="s">
        <v>75</v>
      </c>
      <c r="D1947" s="3">
        <v>45539</v>
      </c>
      <c r="FB1947">
        <v>0</v>
      </c>
      <c r="FC1947">
        <v>1</v>
      </c>
    </row>
    <row r="1948" spans="1:159" x14ac:dyDescent="0.25">
      <c r="A1948" t="s">
        <v>40</v>
      </c>
      <c r="B1948" t="s">
        <v>12</v>
      </c>
      <c r="C1948" t="s">
        <v>75</v>
      </c>
      <c r="D1948" s="3">
        <v>45540</v>
      </c>
      <c r="FB1948">
        <v>0</v>
      </c>
      <c r="FC1948">
        <v>1</v>
      </c>
    </row>
    <row r="1949" spans="1:159" x14ac:dyDescent="0.25">
      <c r="A1949" t="s">
        <v>40</v>
      </c>
      <c r="B1949" t="s">
        <v>12</v>
      </c>
      <c r="C1949" t="s">
        <v>75</v>
      </c>
      <c r="D1949" s="3">
        <v>45541</v>
      </c>
      <c r="FB1949">
        <v>0</v>
      </c>
      <c r="FC1949">
        <v>1</v>
      </c>
    </row>
    <row r="1950" spans="1:159" x14ac:dyDescent="0.25">
      <c r="A1950" t="s">
        <v>40</v>
      </c>
      <c r="B1950" t="s">
        <v>12</v>
      </c>
      <c r="C1950" t="s">
        <v>75</v>
      </c>
      <c r="D1950" s="3">
        <v>45558</v>
      </c>
      <c r="FB1950">
        <v>0</v>
      </c>
      <c r="FC1950">
        <v>1</v>
      </c>
    </row>
    <row r="1951" spans="1:159" x14ac:dyDescent="0.25">
      <c r="A1951" t="s">
        <v>40</v>
      </c>
      <c r="B1951" t="s">
        <v>12</v>
      </c>
      <c r="C1951" t="s">
        <v>75</v>
      </c>
      <c r="D1951" s="3">
        <v>45559</v>
      </c>
      <c r="FB1951">
        <v>0</v>
      </c>
      <c r="FC1951">
        <v>1</v>
      </c>
    </row>
    <row r="1952" spans="1:159" x14ac:dyDescent="0.25">
      <c r="A1952" t="s">
        <v>40</v>
      </c>
      <c r="B1952" t="s">
        <v>12</v>
      </c>
      <c r="C1952" t="s">
        <v>75</v>
      </c>
      <c r="D1952" s="3">
        <v>45566</v>
      </c>
      <c r="FB1952">
        <v>0</v>
      </c>
      <c r="FC1952">
        <v>1</v>
      </c>
    </row>
    <row r="1953" spans="1:159" x14ac:dyDescent="0.25">
      <c r="A1953" t="s">
        <v>40</v>
      </c>
      <c r="B1953" t="s">
        <v>12</v>
      </c>
      <c r="C1953" t="s">
        <v>75</v>
      </c>
      <c r="D1953" s="3">
        <v>45567</v>
      </c>
      <c r="FB1953">
        <v>0</v>
      </c>
      <c r="FC1953">
        <v>1</v>
      </c>
    </row>
    <row r="1954" spans="1:159" x14ac:dyDescent="0.25">
      <c r="A1954" t="s">
        <v>40</v>
      </c>
      <c r="B1954" t="s">
        <v>12</v>
      </c>
      <c r="C1954" t="s">
        <v>75</v>
      </c>
      <c r="D1954" s="3">
        <v>45568</v>
      </c>
      <c r="FB1954">
        <v>0</v>
      </c>
      <c r="FC1954">
        <v>1</v>
      </c>
    </row>
    <row r="1955" spans="1:159" x14ac:dyDescent="0.25">
      <c r="A1955" t="s">
        <v>40</v>
      </c>
      <c r="B1955" t="s">
        <v>12</v>
      </c>
      <c r="C1955" t="s">
        <v>75</v>
      </c>
      <c r="D1955" s="3">
        <v>45570</v>
      </c>
      <c r="FB1955">
        <v>0</v>
      </c>
      <c r="FC1955">
        <v>1</v>
      </c>
    </row>
    <row r="1956" spans="1:159" x14ac:dyDescent="0.25">
      <c r="A1956" t="s">
        <v>40</v>
      </c>
      <c r="B1956" t="s">
        <v>12</v>
      </c>
      <c r="C1956" t="s">
        <v>75</v>
      </c>
      <c r="D1956" s="3">
        <v>45571</v>
      </c>
      <c r="FB1956">
        <v>0</v>
      </c>
      <c r="FC1956">
        <v>1</v>
      </c>
    </row>
    <row r="1957" spans="1:159" x14ac:dyDescent="0.25">
      <c r="A1957" t="s">
        <v>40</v>
      </c>
      <c r="B1957" t="s">
        <v>12</v>
      </c>
      <c r="C1957" t="s">
        <v>77</v>
      </c>
      <c r="D1957" s="3">
        <v>45475</v>
      </c>
      <c r="FB1957">
        <v>0</v>
      </c>
      <c r="FC1957">
        <v>1</v>
      </c>
    </row>
    <row r="1958" spans="1:159" x14ac:dyDescent="0.25">
      <c r="A1958" t="s">
        <v>40</v>
      </c>
      <c r="B1958" t="s">
        <v>12</v>
      </c>
      <c r="C1958" t="s">
        <v>77</v>
      </c>
      <c r="D1958" s="3">
        <v>45476</v>
      </c>
      <c r="FB1958">
        <v>0</v>
      </c>
      <c r="FC1958">
        <v>1</v>
      </c>
    </row>
    <row r="1959" spans="1:159" x14ac:dyDescent="0.25">
      <c r="A1959" t="s">
        <v>40</v>
      </c>
      <c r="B1959" t="s">
        <v>12</v>
      </c>
      <c r="C1959" t="s">
        <v>77</v>
      </c>
      <c r="D1959" s="3">
        <v>45478</v>
      </c>
      <c r="FB1959">
        <v>0</v>
      </c>
      <c r="FC1959">
        <v>1</v>
      </c>
    </row>
    <row r="1960" spans="1:159" x14ac:dyDescent="0.25">
      <c r="A1960" t="s">
        <v>40</v>
      </c>
      <c r="B1960" t="s">
        <v>12</v>
      </c>
      <c r="C1960" t="s">
        <v>77</v>
      </c>
      <c r="D1960" s="3">
        <v>45479</v>
      </c>
      <c r="FB1960">
        <v>0</v>
      </c>
      <c r="FC1960">
        <v>1</v>
      </c>
    </row>
    <row r="1961" spans="1:159" x14ac:dyDescent="0.25">
      <c r="A1961" t="s">
        <v>40</v>
      </c>
      <c r="B1961" t="s">
        <v>12</v>
      </c>
      <c r="C1961" t="s">
        <v>77</v>
      </c>
      <c r="D1961" s="3">
        <v>45484</v>
      </c>
      <c r="FB1961">
        <v>0</v>
      </c>
      <c r="FC1961">
        <v>1</v>
      </c>
    </row>
    <row r="1962" spans="1:159" x14ac:dyDescent="0.25">
      <c r="A1962" t="s">
        <v>40</v>
      </c>
      <c r="B1962" t="s">
        <v>12</v>
      </c>
      <c r="C1962" t="s">
        <v>77</v>
      </c>
      <c r="D1962" s="3">
        <v>45485</v>
      </c>
      <c r="FB1962">
        <v>0</v>
      </c>
      <c r="FC1962">
        <v>1</v>
      </c>
    </row>
    <row r="1963" spans="1:159" x14ac:dyDescent="0.25">
      <c r="A1963" t="s">
        <v>40</v>
      </c>
      <c r="B1963" t="s">
        <v>12</v>
      </c>
      <c r="C1963" t="s">
        <v>77</v>
      </c>
      <c r="D1963" s="3">
        <v>45496</v>
      </c>
      <c r="FB1963">
        <v>0</v>
      </c>
      <c r="FC1963">
        <v>1</v>
      </c>
    </row>
    <row r="1964" spans="1:159" x14ac:dyDescent="0.25">
      <c r="A1964" t="s">
        <v>40</v>
      </c>
      <c r="B1964" t="s">
        <v>12</v>
      </c>
      <c r="C1964" t="s">
        <v>77</v>
      </c>
      <c r="D1964" s="3">
        <v>45539</v>
      </c>
      <c r="FB1964">
        <v>0</v>
      </c>
      <c r="FC1964">
        <v>1</v>
      </c>
    </row>
    <row r="1965" spans="1:159" x14ac:dyDescent="0.25">
      <c r="A1965" t="s">
        <v>40</v>
      </c>
      <c r="B1965" t="s">
        <v>12</v>
      </c>
      <c r="C1965" t="s">
        <v>77</v>
      </c>
      <c r="D1965" s="3">
        <v>45540</v>
      </c>
      <c r="FB1965">
        <v>0</v>
      </c>
      <c r="FC1965">
        <v>1</v>
      </c>
    </row>
    <row r="1966" spans="1:159" x14ac:dyDescent="0.25">
      <c r="A1966" t="s">
        <v>40</v>
      </c>
      <c r="B1966" t="s">
        <v>12</v>
      </c>
      <c r="C1966" t="s">
        <v>77</v>
      </c>
      <c r="D1966" s="3">
        <v>45541</v>
      </c>
      <c r="FB1966">
        <v>0</v>
      </c>
      <c r="FC1966">
        <v>1</v>
      </c>
    </row>
    <row r="1967" spans="1:159" x14ac:dyDescent="0.25">
      <c r="A1967" t="s">
        <v>40</v>
      </c>
      <c r="B1967" t="s">
        <v>12</v>
      </c>
      <c r="C1967" t="s">
        <v>77</v>
      </c>
      <c r="D1967" s="3">
        <v>45558</v>
      </c>
      <c r="FB1967">
        <v>0</v>
      </c>
      <c r="FC1967">
        <v>1</v>
      </c>
    </row>
    <row r="1968" spans="1:159" x14ac:dyDescent="0.25">
      <c r="A1968" t="s">
        <v>40</v>
      </c>
      <c r="B1968" t="s">
        <v>12</v>
      </c>
      <c r="C1968" t="s">
        <v>77</v>
      </c>
      <c r="D1968" s="3">
        <v>45559</v>
      </c>
      <c r="FB1968">
        <v>0</v>
      </c>
      <c r="FC1968">
        <v>1</v>
      </c>
    </row>
    <row r="1969" spans="1:159" x14ac:dyDescent="0.25">
      <c r="A1969" t="s">
        <v>40</v>
      </c>
      <c r="B1969" t="s">
        <v>12</v>
      </c>
      <c r="C1969" t="s">
        <v>77</v>
      </c>
      <c r="D1969" s="3">
        <v>45566</v>
      </c>
      <c r="FB1969">
        <v>0</v>
      </c>
      <c r="FC1969">
        <v>1</v>
      </c>
    </row>
    <row r="1970" spans="1:159" x14ac:dyDescent="0.25">
      <c r="A1970" t="s">
        <v>40</v>
      </c>
      <c r="B1970" t="s">
        <v>12</v>
      </c>
      <c r="C1970" t="s">
        <v>77</v>
      </c>
      <c r="D1970" s="3">
        <v>45567</v>
      </c>
      <c r="FB1970">
        <v>0</v>
      </c>
      <c r="FC1970">
        <v>1</v>
      </c>
    </row>
    <row r="1971" spans="1:159" x14ac:dyDescent="0.25">
      <c r="A1971" t="s">
        <v>40</v>
      </c>
      <c r="B1971" t="s">
        <v>12</v>
      </c>
      <c r="C1971" t="s">
        <v>77</v>
      </c>
      <c r="D1971" s="3">
        <v>45568</v>
      </c>
      <c r="FB1971">
        <v>0</v>
      </c>
      <c r="FC1971">
        <v>1</v>
      </c>
    </row>
    <row r="1972" spans="1:159" x14ac:dyDescent="0.25">
      <c r="A1972" t="s">
        <v>40</v>
      </c>
      <c r="B1972" t="s">
        <v>12</v>
      </c>
      <c r="C1972" t="s">
        <v>77</v>
      </c>
      <c r="D1972" s="3">
        <v>45570</v>
      </c>
      <c r="FB1972">
        <v>0</v>
      </c>
      <c r="FC1972">
        <v>1</v>
      </c>
    </row>
    <row r="1973" spans="1:159" x14ac:dyDescent="0.25">
      <c r="A1973" t="s">
        <v>40</v>
      </c>
      <c r="B1973" t="s">
        <v>12</v>
      </c>
      <c r="C1973" t="s">
        <v>77</v>
      </c>
      <c r="D1973" s="3">
        <v>45571</v>
      </c>
      <c r="FB1973">
        <v>0</v>
      </c>
      <c r="FC1973">
        <v>1</v>
      </c>
    </row>
    <row r="1974" spans="1:159" x14ac:dyDescent="0.25">
      <c r="A1974" t="s">
        <v>40</v>
      </c>
      <c r="B1974" t="s">
        <v>12</v>
      </c>
      <c r="C1974" t="s">
        <v>84</v>
      </c>
      <c r="D1974" s="3">
        <v>45475</v>
      </c>
      <c r="FB1974">
        <v>0</v>
      </c>
      <c r="FC1974">
        <v>1</v>
      </c>
    </row>
    <row r="1975" spans="1:159" x14ac:dyDescent="0.25">
      <c r="A1975" t="s">
        <v>40</v>
      </c>
      <c r="B1975" t="s">
        <v>12</v>
      </c>
      <c r="C1975" t="s">
        <v>84</v>
      </c>
      <c r="D1975" s="3">
        <v>45476</v>
      </c>
      <c r="FB1975">
        <v>0</v>
      </c>
      <c r="FC1975">
        <v>1</v>
      </c>
    </row>
    <row r="1976" spans="1:159" x14ac:dyDescent="0.25">
      <c r="A1976" t="s">
        <v>40</v>
      </c>
      <c r="B1976" t="s">
        <v>12</v>
      </c>
      <c r="C1976" t="s">
        <v>84</v>
      </c>
      <c r="D1976" s="3">
        <v>45478</v>
      </c>
      <c r="FB1976">
        <v>0</v>
      </c>
      <c r="FC1976">
        <v>1</v>
      </c>
    </row>
    <row r="1977" spans="1:159" x14ac:dyDescent="0.25">
      <c r="A1977" t="s">
        <v>40</v>
      </c>
      <c r="B1977" t="s">
        <v>12</v>
      </c>
      <c r="C1977" t="s">
        <v>84</v>
      </c>
      <c r="D1977" s="3">
        <v>45479</v>
      </c>
      <c r="FB1977">
        <v>0</v>
      </c>
      <c r="FC1977">
        <v>1</v>
      </c>
    </row>
    <row r="1978" spans="1:159" x14ac:dyDescent="0.25">
      <c r="A1978" t="s">
        <v>40</v>
      </c>
      <c r="B1978" t="s">
        <v>12</v>
      </c>
      <c r="C1978" t="s">
        <v>84</v>
      </c>
      <c r="D1978" s="3">
        <v>45484</v>
      </c>
      <c r="FB1978">
        <v>0</v>
      </c>
      <c r="FC1978">
        <v>1</v>
      </c>
    </row>
    <row r="1979" spans="1:159" x14ac:dyDescent="0.25">
      <c r="A1979" t="s">
        <v>40</v>
      </c>
      <c r="B1979" t="s">
        <v>12</v>
      </c>
      <c r="C1979" t="s">
        <v>84</v>
      </c>
      <c r="D1979" s="3">
        <v>45485</v>
      </c>
      <c r="FB1979">
        <v>0</v>
      </c>
      <c r="FC1979">
        <v>1</v>
      </c>
    </row>
    <row r="1980" spans="1:159" x14ac:dyDescent="0.25">
      <c r="A1980" t="s">
        <v>40</v>
      </c>
      <c r="B1980" t="s">
        <v>12</v>
      </c>
      <c r="C1980" t="s">
        <v>84</v>
      </c>
      <c r="D1980" s="3">
        <v>45496</v>
      </c>
      <c r="FB1980">
        <v>0</v>
      </c>
      <c r="FC1980">
        <v>1</v>
      </c>
    </row>
    <row r="1981" spans="1:159" x14ac:dyDescent="0.25">
      <c r="A1981" t="s">
        <v>40</v>
      </c>
      <c r="B1981" t="s">
        <v>12</v>
      </c>
      <c r="C1981" t="s">
        <v>84</v>
      </c>
      <c r="D1981" s="3">
        <v>45539</v>
      </c>
      <c r="FB1981">
        <v>0</v>
      </c>
      <c r="FC1981">
        <v>1</v>
      </c>
    </row>
    <row r="1982" spans="1:159" x14ac:dyDescent="0.25">
      <c r="A1982" t="s">
        <v>40</v>
      </c>
      <c r="B1982" t="s">
        <v>12</v>
      </c>
      <c r="C1982" t="s">
        <v>84</v>
      </c>
      <c r="D1982" s="3">
        <v>45540</v>
      </c>
      <c r="FB1982">
        <v>0</v>
      </c>
      <c r="FC1982">
        <v>1</v>
      </c>
    </row>
    <row r="1983" spans="1:159" x14ac:dyDescent="0.25">
      <c r="A1983" t="s">
        <v>40</v>
      </c>
      <c r="B1983" t="s">
        <v>12</v>
      </c>
      <c r="C1983" t="s">
        <v>84</v>
      </c>
      <c r="D1983" s="3">
        <v>45541</v>
      </c>
      <c r="FB1983">
        <v>0</v>
      </c>
      <c r="FC1983">
        <v>1</v>
      </c>
    </row>
    <row r="1984" spans="1:159" x14ac:dyDescent="0.25">
      <c r="A1984" t="s">
        <v>40</v>
      </c>
      <c r="B1984" t="s">
        <v>12</v>
      </c>
      <c r="C1984" t="s">
        <v>84</v>
      </c>
      <c r="D1984" s="3">
        <v>45558</v>
      </c>
      <c r="FB1984">
        <v>0</v>
      </c>
      <c r="FC1984">
        <v>1</v>
      </c>
    </row>
    <row r="1985" spans="1:159" x14ac:dyDescent="0.25">
      <c r="A1985" t="s">
        <v>40</v>
      </c>
      <c r="B1985" t="s">
        <v>12</v>
      </c>
      <c r="C1985" t="s">
        <v>84</v>
      </c>
      <c r="D1985" s="3">
        <v>45559</v>
      </c>
      <c r="FB1985">
        <v>0</v>
      </c>
      <c r="FC1985">
        <v>1</v>
      </c>
    </row>
    <row r="1986" spans="1:159" x14ac:dyDescent="0.25">
      <c r="A1986" t="s">
        <v>40</v>
      </c>
      <c r="B1986" t="s">
        <v>12</v>
      </c>
      <c r="C1986" t="s">
        <v>84</v>
      </c>
      <c r="D1986" s="3">
        <v>45566</v>
      </c>
      <c r="FB1986">
        <v>0</v>
      </c>
      <c r="FC1986">
        <v>1</v>
      </c>
    </row>
    <row r="1987" spans="1:159" x14ac:dyDescent="0.25">
      <c r="A1987" t="s">
        <v>40</v>
      </c>
      <c r="B1987" t="s">
        <v>12</v>
      </c>
      <c r="C1987" t="s">
        <v>84</v>
      </c>
      <c r="D1987" s="3">
        <v>45567</v>
      </c>
      <c r="FB1987">
        <v>0</v>
      </c>
      <c r="FC1987">
        <v>1</v>
      </c>
    </row>
    <row r="1988" spans="1:159" x14ac:dyDescent="0.25">
      <c r="A1988" t="s">
        <v>40</v>
      </c>
      <c r="B1988" t="s">
        <v>12</v>
      </c>
      <c r="C1988" t="s">
        <v>84</v>
      </c>
      <c r="D1988" s="3">
        <v>45568</v>
      </c>
      <c r="FB1988">
        <v>0</v>
      </c>
      <c r="FC1988">
        <v>1</v>
      </c>
    </row>
    <row r="1989" spans="1:159" x14ac:dyDescent="0.25">
      <c r="A1989" t="s">
        <v>40</v>
      </c>
      <c r="B1989" t="s">
        <v>12</v>
      </c>
      <c r="C1989" t="s">
        <v>84</v>
      </c>
      <c r="D1989" s="3">
        <v>45570</v>
      </c>
      <c r="FB1989">
        <v>0</v>
      </c>
      <c r="FC1989">
        <v>1</v>
      </c>
    </row>
    <row r="1990" spans="1:159" x14ac:dyDescent="0.25">
      <c r="A1990" t="s">
        <v>40</v>
      </c>
      <c r="B1990" t="s">
        <v>12</v>
      </c>
      <c r="C1990" t="s">
        <v>84</v>
      </c>
      <c r="D1990" s="3">
        <v>45571</v>
      </c>
      <c r="FB1990">
        <v>0</v>
      </c>
      <c r="FC1990">
        <v>1</v>
      </c>
    </row>
    <row r="1991" spans="1:159" x14ac:dyDescent="0.25">
      <c r="A1991" t="s">
        <v>40</v>
      </c>
      <c r="B1991" t="s">
        <v>12</v>
      </c>
      <c r="C1991" t="s">
        <v>72</v>
      </c>
      <c r="D1991" s="3">
        <v>45475</v>
      </c>
      <c r="FB1991">
        <v>0</v>
      </c>
      <c r="FC1991">
        <v>1</v>
      </c>
    </row>
    <row r="1992" spans="1:159" x14ac:dyDescent="0.25">
      <c r="A1992" t="s">
        <v>40</v>
      </c>
      <c r="B1992" t="s">
        <v>12</v>
      </c>
      <c r="C1992" t="s">
        <v>72</v>
      </c>
      <c r="D1992" s="3">
        <v>45476</v>
      </c>
      <c r="FB1992">
        <v>0</v>
      </c>
      <c r="FC1992">
        <v>1</v>
      </c>
    </row>
    <row r="1993" spans="1:159" x14ac:dyDescent="0.25">
      <c r="A1993" t="s">
        <v>40</v>
      </c>
      <c r="B1993" t="s">
        <v>12</v>
      </c>
      <c r="C1993" t="s">
        <v>72</v>
      </c>
      <c r="D1993" s="3">
        <v>45478</v>
      </c>
      <c r="FB1993">
        <v>0</v>
      </c>
      <c r="FC1993">
        <v>1</v>
      </c>
    </row>
    <row r="1994" spans="1:159" x14ac:dyDescent="0.25">
      <c r="A1994" t="s">
        <v>40</v>
      </c>
      <c r="B1994" t="s">
        <v>12</v>
      </c>
      <c r="C1994" t="s">
        <v>72</v>
      </c>
      <c r="D1994" s="3">
        <v>45479</v>
      </c>
      <c r="FB1994">
        <v>0</v>
      </c>
      <c r="FC1994">
        <v>1</v>
      </c>
    </row>
    <row r="1995" spans="1:159" x14ac:dyDescent="0.25">
      <c r="A1995" t="s">
        <v>40</v>
      </c>
      <c r="B1995" t="s">
        <v>12</v>
      </c>
      <c r="C1995" t="s">
        <v>72</v>
      </c>
      <c r="D1995" s="3">
        <v>45484</v>
      </c>
      <c r="FB1995">
        <v>0</v>
      </c>
      <c r="FC1995">
        <v>1</v>
      </c>
    </row>
    <row r="1996" spans="1:159" x14ac:dyDescent="0.25">
      <c r="A1996" t="s">
        <v>40</v>
      </c>
      <c r="B1996" t="s">
        <v>12</v>
      </c>
      <c r="C1996" t="s">
        <v>72</v>
      </c>
      <c r="D1996" s="3">
        <v>45485</v>
      </c>
      <c r="FB1996">
        <v>0</v>
      </c>
      <c r="FC1996">
        <v>1</v>
      </c>
    </row>
    <row r="1997" spans="1:159" x14ac:dyDescent="0.25">
      <c r="A1997" t="s">
        <v>40</v>
      </c>
      <c r="B1997" t="s">
        <v>12</v>
      </c>
      <c r="C1997" t="s">
        <v>72</v>
      </c>
      <c r="D1997" s="3">
        <v>45496</v>
      </c>
      <c r="FB1997">
        <v>0</v>
      </c>
      <c r="FC1997">
        <v>1</v>
      </c>
    </row>
    <row r="1998" spans="1:159" x14ac:dyDescent="0.25">
      <c r="A1998" t="s">
        <v>40</v>
      </c>
      <c r="B1998" t="s">
        <v>12</v>
      </c>
      <c r="C1998" t="s">
        <v>72</v>
      </c>
      <c r="D1998" s="3">
        <v>45539</v>
      </c>
      <c r="FB1998">
        <v>0</v>
      </c>
      <c r="FC1998">
        <v>1</v>
      </c>
    </row>
    <row r="1999" spans="1:159" x14ac:dyDescent="0.25">
      <c r="A1999" t="s">
        <v>40</v>
      </c>
      <c r="B1999" t="s">
        <v>12</v>
      </c>
      <c r="C1999" t="s">
        <v>72</v>
      </c>
      <c r="D1999" s="3">
        <v>45540</v>
      </c>
      <c r="FB1999">
        <v>0</v>
      </c>
      <c r="FC1999">
        <v>1</v>
      </c>
    </row>
    <row r="2000" spans="1:159" x14ac:dyDescent="0.25">
      <c r="A2000" t="s">
        <v>40</v>
      </c>
      <c r="B2000" t="s">
        <v>12</v>
      </c>
      <c r="C2000" t="s">
        <v>72</v>
      </c>
      <c r="D2000" s="3">
        <v>45541</v>
      </c>
      <c r="FB2000">
        <v>0</v>
      </c>
      <c r="FC2000">
        <v>1</v>
      </c>
    </row>
    <row r="2001" spans="1:159" x14ac:dyDescent="0.25">
      <c r="A2001" t="s">
        <v>40</v>
      </c>
      <c r="B2001" t="s">
        <v>12</v>
      </c>
      <c r="C2001" t="s">
        <v>72</v>
      </c>
      <c r="D2001" s="3">
        <v>45558</v>
      </c>
      <c r="FB2001">
        <v>0</v>
      </c>
      <c r="FC2001">
        <v>1</v>
      </c>
    </row>
    <row r="2002" spans="1:159" x14ac:dyDescent="0.25">
      <c r="A2002" t="s">
        <v>40</v>
      </c>
      <c r="B2002" t="s">
        <v>12</v>
      </c>
      <c r="C2002" t="s">
        <v>72</v>
      </c>
      <c r="D2002" s="3">
        <v>45559</v>
      </c>
      <c r="FB2002">
        <v>0</v>
      </c>
      <c r="FC2002">
        <v>1</v>
      </c>
    </row>
    <row r="2003" spans="1:159" x14ac:dyDescent="0.25">
      <c r="A2003" t="s">
        <v>40</v>
      </c>
      <c r="B2003" t="s">
        <v>12</v>
      </c>
      <c r="C2003" t="s">
        <v>72</v>
      </c>
      <c r="D2003" s="3">
        <v>45566</v>
      </c>
      <c r="FB2003">
        <v>0</v>
      </c>
      <c r="FC2003">
        <v>1</v>
      </c>
    </row>
    <row r="2004" spans="1:159" x14ac:dyDescent="0.25">
      <c r="A2004" t="s">
        <v>40</v>
      </c>
      <c r="B2004" t="s">
        <v>12</v>
      </c>
      <c r="C2004" t="s">
        <v>72</v>
      </c>
      <c r="D2004" s="3">
        <v>45567</v>
      </c>
      <c r="FB2004">
        <v>0</v>
      </c>
      <c r="FC2004">
        <v>1</v>
      </c>
    </row>
    <row r="2005" spans="1:159" x14ac:dyDescent="0.25">
      <c r="A2005" t="s">
        <v>40</v>
      </c>
      <c r="B2005" t="s">
        <v>12</v>
      </c>
      <c r="C2005" t="s">
        <v>72</v>
      </c>
      <c r="D2005" s="3">
        <v>45568</v>
      </c>
      <c r="FB2005">
        <v>0</v>
      </c>
      <c r="FC2005">
        <v>1</v>
      </c>
    </row>
    <row r="2006" spans="1:159" x14ac:dyDescent="0.25">
      <c r="A2006" t="s">
        <v>40</v>
      </c>
      <c r="B2006" t="s">
        <v>12</v>
      </c>
      <c r="C2006" t="s">
        <v>72</v>
      </c>
      <c r="D2006" s="3">
        <v>45570</v>
      </c>
      <c r="FB2006">
        <v>0</v>
      </c>
      <c r="FC2006">
        <v>1</v>
      </c>
    </row>
    <row r="2007" spans="1:159" x14ac:dyDescent="0.25">
      <c r="A2007" t="s">
        <v>40</v>
      </c>
      <c r="B2007" t="s">
        <v>12</v>
      </c>
      <c r="C2007" t="s">
        <v>72</v>
      </c>
      <c r="D2007" s="3">
        <v>45571</v>
      </c>
      <c r="FB2007">
        <v>0</v>
      </c>
      <c r="FC2007">
        <v>1</v>
      </c>
    </row>
    <row r="2008" spans="1:159" x14ac:dyDescent="0.25">
      <c r="A2008" t="s">
        <v>40</v>
      </c>
      <c r="B2008" t="s">
        <v>12</v>
      </c>
      <c r="C2008" t="s">
        <v>80</v>
      </c>
      <c r="D2008" s="3">
        <v>45475</v>
      </c>
      <c r="FB2008">
        <v>0</v>
      </c>
      <c r="FC2008">
        <v>1</v>
      </c>
    </row>
    <row r="2009" spans="1:159" x14ac:dyDescent="0.25">
      <c r="A2009" t="s">
        <v>40</v>
      </c>
      <c r="B2009" t="s">
        <v>12</v>
      </c>
      <c r="C2009" t="s">
        <v>80</v>
      </c>
      <c r="D2009" s="3">
        <v>45476</v>
      </c>
      <c r="FB2009">
        <v>0</v>
      </c>
      <c r="FC2009">
        <v>1</v>
      </c>
    </row>
    <row r="2010" spans="1:159" x14ac:dyDescent="0.25">
      <c r="A2010" t="s">
        <v>40</v>
      </c>
      <c r="B2010" t="s">
        <v>12</v>
      </c>
      <c r="C2010" t="s">
        <v>80</v>
      </c>
      <c r="D2010" s="3">
        <v>45478</v>
      </c>
      <c r="FB2010">
        <v>0</v>
      </c>
      <c r="FC2010">
        <v>1</v>
      </c>
    </row>
    <row r="2011" spans="1:159" x14ac:dyDescent="0.25">
      <c r="A2011" t="s">
        <v>40</v>
      </c>
      <c r="B2011" t="s">
        <v>12</v>
      </c>
      <c r="C2011" t="s">
        <v>80</v>
      </c>
      <c r="D2011" s="3">
        <v>45479</v>
      </c>
      <c r="FB2011">
        <v>0</v>
      </c>
      <c r="FC2011">
        <v>1</v>
      </c>
    </row>
    <row r="2012" spans="1:159" x14ac:dyDescent="0.25">
      <c r="A2012" t="s">
        <v>40</v>
      </c>
      <c r="B2012" t="s">
        <v>12</v>
      </c>
      <c r="C2012" t="s">
        <v>80</v>
      </c>
      <c r="D2012" s="3">
        <v>45484</v>
      </c>
      <c r="FB2012">
        <v>0</v>
      </c>
      <c r="FC2012">
        <v>1</v>
      </c>
    </row>
    <row r="2013" spans="1:159" x14ac:dyDescent="0.25">
      <c r="A2013" t="s">
        <v>40</v>
      </c>
      <c r="B2013" t="s">
        <v>12</v>
      </c>
      <c r="C2013" t="s">
        <v>80</v>
      </c>
      <c r="D2013" s="3">
        <v>45485</v>
      </c>
      <c r="FB2013">
        <v>0</v>
      </c>
      <c r="FC2013">
        <v>1</v>
      </c>
    </row>
    <row r="2014" spans="1:159" x14ac:dyDescent="0.25">
      <c r="A2014" t="s">
        <v>40</v>
      </c>
      <c r="B2014" t="s">
        <v>12</v>
      </c>
      <c r="C2014" t="s">
        <v>80</v>
      </c>
      <c r="D2014" s="3">
        <v>45496</v>
      </c>
      <c r="FB2014">
        <v>0</v>
      </c>
      <c r="FC2014">
        <v>1</v>
      </c>
    </row>
    <row r="2015" spans="1:159" x14ac:dyDescent="0.25">
      <c r="A2015" t="s">
        <v>40</v>
      </c>
      <c r="B2015" t="s">
        <v>12</v>
      </c>
      <c r="C2015" t="s">
        <v>80</v>
      </c>
      <c r="D2015" s="3">
        <v>45539</v>
      </c>
      <c r="DE2015" s="20"/>
      <c r="FB2015">
        <v>0</v>
      </c>
      <c r="FC2015">
        <v>1</v>
      </c>
    </row>
    <row r="2016" spans="1:159" x14ac:dyDescent="0.25">
      <c r="A2016" t="s">
        <v>40</v>
      </c>
      <c r="B2016" t="s">
        <v>12</v>
      </c>
      <c r="C2016" t="s">
        <v>80</v>
      </c>
      <c r="D2016" s="3">
        <v>45540</v>
      </c>
      <c r="FB2016">
        <v>0</v>
      </c>
      <c r="FC2016">
        <v>1</v>
      </c>
    </row>
    <row r="2017" spans="1:159" x14ac:dyDescent="0.25">
      <c r="A2017" t="s">
        <v>40</v>
      </c>
      <c r="B2017" t="s">
        <v>12</v>
      </c>
      <c r="C2017" t="s">
        <v>80</v>
      </c>
      <c r="D2017" s="3">
        <v>45541</v>
      </c>
      <c r="FB2017">
        <v>0</v>
      </c>
      <c r="FC2017">
        <v>1</v>
      </c>
    </row>
    <row r="2018" spans="1:159" x14ac:dyDescent="0.25">
      <c r="A2018" t="s">
        <v>40</v>
      </c>
      <c r="B2018" t="s">
        <v>12</v>
      </c>
      <c r="C2018" t="s">
        <v>80</v>
      </c>
      <c r="D2018" s="3">
        <v>45558</v>
      </c>
      <c r="FB2018">
        <v>0</v>
      </c>
      <c r="FC2018">
        <v>1</v>
      </c>
    </row>
    <row r="2019" spans="1:159" x14ac:dyDescent="0.25">
      <c r="A2019" t="s">
        <v>40</v>
      </c>
      <c r="B2019" t="s">
        <v>12</v>
      </c>
      <c r="C2019" t="s">
        <v>80</v>
      </c>
      <c r="D2019" s="3">
        <v>45559</v>
      </c>
      <c r="FB2019">
        <v>0</v>
      </c>
      <c r="FC2019">
        <v>1</v>
      </c>
    </row>
    <row r="2020" spans="1:159" x14ac:dyDescent="0.25">
      <c r="A2020" t="s">
        <v>40</v>
      </c>
      <c r="B2020" t="s">
        <v>12</v>
      </c>
      <c r="C2020" t="s">
        <v>80</v>
      </c>
      <c r="D2020" s="3">
        <v>45566</v>
      </c>
      <c r="FB2020">
        <v>0</v>
      </c>
      <c r="FC2020">
        <v>1</v>
      </c>
    </row>
    <row r="2021" spans="1:159" x14ac:dyDescent="0.25">
      <c r="A2021" t="s">
        <v>40</v>
      </c>
      <c r="B2021" t="s">
        <v>12</v>
      </c>
      <c r="C2021" t="s">
        <v>80</v>
      </c>
      <c r="D2021" s="3">
        <v>45567</v>
      </c>
      <c r="FB2021">
        <v>0</v>
      </c>
      <c r="FC2021">
        <v>1</v>
      </c>
    </row>
    <row r="2022" spans="1:159" x14ac:dyDescent="0.25">
      <c r="A2022" t="s">
        <v>40</v>
      </c>
      <c r="B2022" t="s">
        <v>12</v>
      </c>
      <c r="C2022" t="s">
        <v>80</v>
      </c>
      <c r="D2022" s="3">
        <v>45568</v>
      </c>
      <c r="FB2022">
        <v>0</v>
      </c>
      <c r="FC2022">
        <v>1</v>
      </c>
    </row>
    <row r="2023" spans="1:159" x14ac:dyDescent="0.25">
      <c r="A2023" t="s">
        <v>40</v>
      </c>
      <c r="B2023" t="s">
        <v>12</v>
      </c>
      <c r="C2023" t="s">
        <v>80</v>
      </c>
      <c r="D2023" s="3">
        <v>45570</v>
      </c>
      <c r="FB2023">
        <v>0</v>
      </c>
      <c r="FC2023">
        <v>1</v>
      </c>
    </row>
    <row r="2024" spans="1:159" x14ac:dyDescent="0.25">
      <c r="A2024" t="s">
        <v>40</v>
      </c>
      <c r="B2024" t="s">
        <v>12</v>
      </c>
      <c r="C2024" t="s">
        <v>80</v>
      </c>
      <c r="D2024" s="3">
        <v>45571</v>
      </c>
      <c r="FB2024">
        <v>0</v>
      </c>
      <c r="FC2024">
        <v>1</v>
      </c>
    </row>
    <row r="2025" spans="1:159" x14ac:dyDescent="0.25">
      <c r="A2025" t="s">
        <v>40</v>
      </c>
      <c r="B2025" t="s">
        <v>13</v>
      </c>
      <c r="C2025" t="s">
        <v>78</v>
      </c>
      <c r="D2025" s="3">
        <v>45475</v>
      </c>
      <c r="FB2025">
        <v>0</v>
      </c>
      <c r="FC2025">
        <v>1</v>
      </c>
    </row>
    <row r="2026" spans="1:159" x14ac:dyDescent="0.25">
      <c r="A2026" t="s">
        <v>40</v>
      </c>
      <c r="B2026" t="s">
        <v>13</v>
      </c>
      <c r="C2026" t="s">
        <v>78</v>
      </c>
      <c r="D2026" s="3">
        <v>45476</v>
      </c>
      <c r="FB2026">
        <v>0</v>
      </c>
      <c r="FC2026">
        <v>1</v>
      </c>
    </row>
    <row r="2027" spans="1:159" x14ac:dyDescent="0.25">
      <c r="A2027" t="s">
        <v>40</v>
      </c>
      <c r="B2027" t="s">
        <v>13</v>
      </c>
      <c r="C2027" t="s">
        <v>78</v>
      </c>
      <c r="D2027" s="3">
        <v>45478</v>
      </c>
      <c r="FB2027">
        <v>0</v>
      </c>
      <c r="FC2027">
        <v>1</v>
      </c>
    </row>
    <row r="2028" spans="1:159" x14ac:dyDescent="0.25">
      <c r="A2028" t="s">
        <v>40</v>
      </c>
      <c r="B2028" t="s">
        <v>13</v>
      </c>
      <c r="C2028" t="s">
        <v>78</v>
      </c>
      <c r="D2028" s="3">
        <v>45479</v>
      </c>
      <c r="FB2028">
        <v>0</v>
      </c>
      <c r="FC2028">
        <v>1</v>
      </c>
    </row>
    <row r="2029" spans="1:159" x14ac:dyDescent="0.25">
      <c r="A2029" t="s">
        <v>40</v>
      </c>
      <c r="B2029" t="s">
        <v>13</v>
      </c>
      <c r="C2029" t="s">
        <v>78</v>
      </c>
      <c r="D2029" s="3">
        <v>45484</v>
      </c>
      <c r="FB2029">
        <v>0</v>
      </c>
      <c r="FC2029">
        <v>1</v>
      </c>
    </row>
    <row r="2030" spans="1:159" x14ac:dyDescent="0.25">
      <c r="A2030" t="s">
        <v>40</v>
      </c>
      <c r="B2030" t="s">
        <v>13</v>
      </c>
      <c r="C2030" t="s">
        <v>78</v>
      </c>
      <c r="D2030" s="3">
        <v>45485</v>
      </c>
      <c r="FB2030">
        <v>0</v>
      </c>
      <c r="FC2030">
        <v>1</v>
      </c>
    </row>
    <row r="2031" spans="1:159" x14ac:dyDescent="0.25">
      <c r="A2031" t="s">
        <v>40</v>
      </c>
      <c r="B2031" t="s">
        <v>13</v>
      </c>
      <c r="C2031" t="s">
        <v>78</v>
      </c>
      <c r="D2031" s="3">
        <v>45496</v>
      </c>
      <c r="FB2031">
        <v>0</v>
      </c>
      <c r="FC2031">
        <v>1</v>
      </c>
    </row>
    <row r="2032" spans="1:159" x14ac:dyDescent="0.25">
      <c r="A2032" t="s">
        <v>40</v>
      </c>
      <c r="B2032" t="s">
        <v>13</v>
      </c>
      <c r="C2032" t="s">
        <v>78</v>
      </c>
      <c r="D2032" s="3">
        <v>45539</v>
      </c>
      <c r="FB2032">
        <v>0</v>
      </c>
      <c r="FC2032">
        <v>1</v>
      </c>
    </row>
    <row r="2033" spans="1:159" x14ac:dyDescent="0.25">
      <c r="A2033" t="s">
        <v>40</v>
      </c>
      <c r="B2033" t="s">
        <v>13</v>
      </c>
      <c r="C2033" t="s">
        <v>78</v>
      </c>
      <c r="D2033" s="3">
        <v>45540</v>
      </c>
      <c r="FB2033">
        <v>0</v>
      </c>
      <c r="FC2033">
        <v>1</v>
      </c>
    </row>
    <row r="2034" spans="1:159" x14ac:dyDescent="0.25">
      <c r="A2034" t="s">
        <v>40</v>
      </c>
      <c r="B2034" t="s">
        <v>13</v>
      </c>
      <c r="C2034" t="s">
        <v>78</v>
      </c>
      <c r="D2034" s="3">
        <v>45541</v>
      </c>
      <c r="FB2034">
        <v>0</v>
      </c>
      <c r="FC2034">
        <v>1</v>
      </c>
    </row>
    <row r="2035" spans="1:159" x14ac:dyDescent="0.25">
      <c r="A2035" t="s">
        <v>40</v>
      </c>
      <c r="B2035" t="s">
        <v>13</v>
      </c>
      <c r="C2035" t="s">
        <v>78</v>
      </c>
      <c r="D2035" s="3">
        <v>45558</v>
      </c>
      <c r="FB2035">
        <v>0</v>
      </c>
      <c r="FC2035">
        <v>1</v>
      </c>
    </row>
    <row r="2036" spans="1:159" x14ac:dyDescent="0.25">
      <c r="A2036" t="s">
        <v>40</v>
      </c>
      <c r="B2036" t="s">
        <v>13</v>
      </c>
      <c r="C2036" t="s">
        <v>78</v>
      </c>
      <c r="D2036" s="3">
        <v>45559</v>
      </c>
      <c r="FB2036">
        <v>0</v>
      </c>
      <c r="FC2036">
        <v>1</v>
      </c>
    </row>
    <row r="2037" spans="1:159" x14ac:dyDescent="0.25">
      <c r="A2037" t="s">
        <v>40</v>
      </c>
      <c r="B2037" t="s">
        <v>13</v>
      </c>
      <c r="C2037" t="s">
        <v>78</v>
      </c>
      <c r="D2037" s="3">
        <v>45566</v>
      </c>
      <c r="FB2037">
        <v>0</v>
      </c>
      <c r="FC2037">
        <v>1</v>
      </c>
    </row>
    <row r="2038" spans="1:159" x14ac:dyDescent="0.25">
      <c r="A2038" t="s">
        <v>40</v>
      </c>
      <c r="B2038" t="s">
        <v>13</v>
      </c>
      <c r="C2038" t="s">
        <v>78</v>
      </c>
      <c r="D2038" s="3">
        <v>45567</v>
      </c>
      <c r="FB2038">
        <v>0</v>
      </c>
      <c r="FC2038">
        <v>1</v>
      </c>
    </row>
    <row r="2039" spans="1:159" x14ac:dyDescent="0.25">
      <c r="A2039" t="s">
        <v>40</v>
      </c>
      <c r="B2039" t="s">
        <v>13</v>
      </c>
      <c r="C2039" t="s">
        <v>78</v>
      </c>
      <c r="D2039" s="3">
        <v>45568</v>
      </c>
      <c r="FB2039">
        <v>0</v>
      </c>
      <c r="FC2039">
        <v>1</v>
      </c>
    </row>
    <row r="2040" spans="1:159" x14ac:dyDescent="0.25">
      <c r="A2040" t="s">
        <v>40</v>
      </c>
      <c r="B2040" t="s">
        <v>13</v>
      </c>
      <c r="C2040" t="s">
        <v>78</v>
      </c>
      <c r="D2040" s="3">
        <v>45570</v>
      </c>
      <c r="FB2040">
        <v>0</v>
      </c>
      <c r="FC2040">
        <v>1</v>
      </c>
    </row>
    <row r="2041" spans="1:159" x14ac:dyDescent="0.25">
      <c r="A2041" t="s">
        <v>40</v>
      </c>
      <c r="B2041" t="s">
        <v>13</v>
      </c>
      <c r="C2041" t="s">
        <v>78</v>
      </c>
      <c r="D2041" s="3">
        <v>45571</v>
      </c>
      <c r="FB2041">
        <v>0</v>
      </c>
      <c r="FC2041">
        <v>1</v>
      </c>
    </row>
    <row r="2042" spans="1:159" x14ac:dyDescent="0.25">
      <c r="A2042" t="s">
        <v>40</v>
      </c>
      <c r="B2042" t="s">
        <v>13</v>
      </c>
      <c r="C2042" t="s">
        <v>79</v>
      </c>
      <c r="D2042" s="3">
        <v>45475</v>
      </c>
      <c r="FB2042">
        <v>0</v>
      </c>
      <c r="FC2042">
        <v>1</v>
      </c>
    </row>
    <row r="2043" spans="1:159" x14ac:dyDescent="0.25">
      <c r="A2043" t="s">
        <v>40</v>
      </c>
      <c r="B2043" t="s">
        <v>13</v>
      </c>
      <c r="C2043" t="s">
        <v>79</v>
      </c>
      <c r="D2043" s="3">
        <v>45476</v>
      </c>
      <c r="FB2043">
        <v>0</v>
      </c>
      <c r="FC2043">
        <v>1</v>
      </c>
    </row>
    <row r="2044" spans="1:159" x14ac:dyDescent="0.25">
      <c r="A2044" t="s">
        <v>40</v>
      </c>
      <c r="B2044" t="s">
        <v>13</v>
      </c>
      <c r="C2044" t="s">
        <v>79</v>
      </c>
      <c r="D2044" s="3">
        <v>45478</v>
      </c>
      <c r="FB2044">
        <v>0</v>
      </c>
      <c r="FC2044">
        <v>1</v>
      </c>
    </row>
    <row r="2045" spans="1:159" x14ac:dyDescent="0.25">
      <c r="A2045" t="s">
        <v>40</v>
      </c>
      <c r="B2045" t="s">
        <v>13</v>
      </c>
      <c r="C2045" t="s">
        <v>79</v>
      </c>
      <c r="D2045" s="3">
        <v>45479</v>
      </c>
      <c r="FB2045">
        <v>0</v>
      </c>
      <c r="FC2045">
        <v>1</v>
      </c>
    </row>
    <row r="2046" spans="1:159" x14ac:dyDescent="0.25">
      <c r="A2046" t="s">
        <v>40</v>
      </c>
      <c r="B2046" t="s">
        <v>13</v>
      </c>
      <c r="C2046" t="s">
        <v>79</v>
      </c>
      <c r="D2046" s="3">
        <v>45484</v>
      </c>
      <c r="FB2046">
        <v>0</v>
      </c>
      <c r="FC2046">
        <v>1</v>
      </c>
    </row>
    <row r="2047" spans="1:159" x14ac:dyDescent="0.25">
      <c r="A2047" t="s">
        <v>40</v>
      </c>
      <c r="B2047" t="s">
        <v>13</v>
      </c>
      <c r="C2047" t="s">
        <v>79</v>
      </c>
      <c r="D2047" s="3">
        <v>45485</v>
      </c>
      <c r="FB2047">
        <v>0</v>
      </c>
      <c r="FC2047">
        <v>1</v>
      </c>
    </row>
    <row r="2048" spans="1:159" x14ac:dyDescent="0.25">
      <c r="A2048" t="s">
        <v>40</v>
      </c>
      <c r="B2048" t="s">
        <v>13</v>
      </c>
      <c r="C2048" t="s">
        <v>79</v>
      </c>
      <c r="D2048" s="3">
        <v>45496</v>
      </c>
      <c r="FB2048">
        <v>0</v>
      </c>
      <c r="FC2048">
        <v>1</v>
      </c>
    </row>
    <row r="2049" spans="1:159" x14ac:dyDescent="0.25">
      <c r="A2049" t="s">
        <v>40</v>
      </c>
      <c r="B2049" t="s">
        <v>13</v>
      </c>
      <c r="C2049" t="s">
        <v>79</v>
      </c>
      <c r="D2049" s="3">
        <v>45539</v>
      </c>
      <c r="FB2049">
        <v>0</v>
      </c>
      <c r="FC2049">
        <v>1</v>
      </c>
    </row>
    <row r="2050" spans="1:159" x14ac:dyDescent="0.25">
      <c r="A2050" t="s">
        <v>40</v>
      </c>
      <c r="B2050" t="s">
        <v>13</v>
      </c>
      <c r="C2050" t="s">
        <v>79</v>
      </c>
      <c r="D2050" s="3">
        <v>45540</v>
      </c>
      <c r="FB2050">
        <v>0</v>
      </c>
      <c r="FC2050">
        <v>1</v>
      </c>
    </row>
    <row r="2051" spans="1:159" x14ac:dyDescent="0.25">
      <c r="A2051" t="s">
        <v>40</v>
      </c>
      <c r="B2051" t="s">
        <v>13</v>
      </c>
      <c r="C2051" t="s">
        <v>79</v>
      </c>
      <c r="D2051" s="3">
        <v>45541</v>
      </c>
      <c r="FB2051">
        <v>0</v>
      </c>
      <c r="FC2051">
        <v>1</v>
      </c>
    </row>
    <row r="2052" spans="1:159" x14ac:dyDescent="0.25">
      <c r="A2052" t="s">
        <v>40</v>
      </c>
      <c r="B2052" t="s">
        <v>13</v>
      </c>
      <c r="C2052" t="s">
        <v>79</v>
      </c>
      <c r="D2052" s="3">
        <v>45558</v>
      </c>
      <c r="FB2052">
        <v>0</v>
      </c>
      <c r="FC2052">
        <v>1</v>
      </c>
    </row>
    <row r="2053" spans="1:159" x14ac:dyDescent="0.25">
      <c r="A2053" t="s">
        <v>40</v>
      </c>
      <c r="B2053" t="s">
        <v>13</v>
      </c>
      <c r="C2053" t="s">
        <v>79</v>
      </c>
      <c r="D2053" s="3">
        <v>45559</v>
      </c>
      <c r="FB2053">
        <v>0</v>
      </c>
      <c r="FC2053">
        <v>1</v>
      </c>
    </row>
    <row r="2054" spans="1:159" x14ac:dyDescent="0.25">
      <c r="A2054" t="s">
        <v>40</v>
      </c>
      <c r="B2054" t="s">
        <v>13</v>
      </c>
      <c r="C2054" t="s">
        <v>79</v>
      </c>
      <c r="D2054" s="3">
        <v>45566</v>
      </c>
      <c r="FB2054">
        <v>0</v>
      </c>
      <c r="FC2054">
        <v>1</v>
      </c>
    </row>
    <row r="2055" spans="1:159" x14ac:dyDescent="0.25">
      <c r="A2055" t="s">
        <v>40</v>
      </c>
      <c r="B2055" t="s">
        <v>13</v>
      </c>
      <c r="C2055" t="s">
        <v>79</v>
      </c>
      <c r="D2055" s="3">
        <v>45567</v>
      </c>
      <c r="FB2055">
        <v>0</v>
      </c>
      <c r="FC2055">
        <v>1</v>
      </c>
    </row>
    <row r="2056" spans="1:159" x14ac:dyDescent="0.25">
      <c r="A2056" t="s">
        <v>40</v>
      </c>
      <c r="B2056" t="s">
        <v>13</v>
      </c>
      <c r="C2056" t="s">
        <v>79</v>
      </c>
      <c r="D2056" s="3">
        <v>45568</v>
      </c>
      <c r="FB2056">
        <v>0</v>
      </c>
      <c r="FC2056">
        <v>1</v>
      </c>
    </row>
    <row r="2057" spans="1:159" x14ac:dyDescent="0.25">
      <c r="A2057" t="s">
        <v>40</v>
      </c>
      <c r="B2057" t="s">
        <v>13</v>
      </c>
      <c r="C2057" t="s">
        <v>79</v>
      </c>
      <c r="D2057" s="3">
        <v>45570</v>
      </c>
      <c r="FB2057">
        <v>0</v>
      </c>
      <c r="FC2057">
        <v>1</v>
      </c>
    </row>
    <row r="2058" spans="1:159" x14ac:dyDescent="0.25">
      <c r="A2058" t="s">
        <v>40</v>
      </c>
      <c r="B2058" t="s">
        <v>13</v>
      </c>
      <c r="C2058" t="s">
        <v>79</v>
      </c>
      <c r="D2058" s="3">
        <v>45571</v>
      </c>
      <c r="FB2058">
        <v>0</v>
      </c>
      <c r="FC2058">
        <v>1</v>
      </c>
    </row>
    <row r="2059" spans="1:159" x14ac:dyDescent="0.25">
      <c r="A2059" t="s">
        <v>40</v>
      </c>
      <c r="B2059" t="s">
        <v>13</v>
      </c>
      <c r="C2059" t="s">
        <v>42</v>
      </c>
      <c r="D2059" s="3">
        <v>45475</v>
      </c>
      <c r="E2059" s="25">
        <v>17</v>
      </c>
      <c r="F2059">
        <v>18</v>
      </c>
      <c r="G2059">
        <v>17</v>
      </c>
      <c r="H2059">
        <v>18</v>
      </c>
      <c r="I2059">
        <v>1979</v>
      </c>
      <c r="J2059">
        <v>53699</v>
      </c>
      <c r="K2059">
        <v>1.52819716930389</v>
      </c>
      <c r="L2059">
        <v>1.34533715248107</v>
      </c>
      <c r="M2059">
        <v>1.18365514278411</v>
      </c>
      <c r="N2059">
        <v>1.08428370952606</v>
      </c>
      <c r="O2059">
        <v>1.0111382007598799</v>
      </c>
      <c r="P2059">
        <v>0.95923531055450395</v>
      </c>
      <c r="Q2059">
        <v>0.91369748115539495</v>
      </c>
      <c r="R2059">
        <v>0.89668887853622403</v>
      </c>
      <c r="S2059">
        <v>0.91872215270996005</v>
      </c>
      <c r="T2059">
        <v>1.0016849040985101</v>
      </c>
      <c r="U2059">
        <v>1.1109426021575901</v>
      </c>
      <c r="V2059">
        <v>1.2775952816009499</v>
      </c>
      <c r="W2059">
        <v>1.5266807079315099</v>
      </c>
      <c r="X2059">
        <v>1.75500512123107</v>
      </c>
      <c r="Y2059">
        <v>2.03197813034057</v>
      </c>
      <c r="Z2059">
        <v>2.3483097553253098</v>
      </c>
      <c r="AA2059">
        <v>2.6524021625518701</v>
      </c>
      <c r="AB2059">
        <v>3.0405898094177202</v>
      </c>
      <c r="AC2059">
        <v>3.34190797805786</v>
      </c>
      <c r="AD2059">
        <v>3.3930468559265101</v>
      </c>
      <c r="AE2059">
        <v>3.2095849514007502</v>
      </c>
      <c r="AF2059">
        <v>2.9774472713470401</v>
      </c>
      <c r="AG2059">
        <v>2.5532672405242902</v>
      </c>
      <c r="AH2059">
        <v>2.0821239948272701</v>
      </c>
      <c r="AI2059">
        <v>-0.126560553908348</v>
      </c>
      <c r="AJ2059">
        <v>-9.7285307943820898E-2</v>
      </c>
      <c r="AK2059">
        <v>-9.8647683858871404E-2</v>
      </c>
      <c r="AL2059">
        <v>-4.64056506752967E-2</v>
      </c>
      <c r="AM2059">
        <v>-3.0594728887081101E-2</v>
      </c>
      <c r="AN2059">
        <v>-3.4388784319162299E-2</v>
      </c>
      <c r="AO2059">
        <v>-3.11602223664522E-2</v>
      </c>
      <c r="AP2059">
        <v>-4.7443479299545198E-2</v>
      </c>
      <c r="AQ2059">
        <v>-7.02692195773124E-2</v>
      </c>
      <c r="AR2059">
        <v>-5.0687339156865997E-2</v>
      </c>
      <c r="AS2059">
        <v>-6.8871706724166801E-2</v>
      </c>
      <c r="AT2059">
        <v>-5.8648101985454497E-2</v>
      </c>
      <c r="AU2059">
        <v>4.4928845018148396E-3</v>
      </c>
      <c r="AV2059">
        <v>3.6210980266332599E-2</v>
      </c>
      <c r="AW2059">
        <v>6.0833697207272001E-3</v>
      </c>
      <c r="AX2059">
        <v>2.7575185522436998E-2</v>
      </c>
      <c r="AY2059">
        <v>0.15956516563892301</v>
      </c>
      <c r="AZ2059">
        <v>0.16866211593151001</v>
      </c>
      <c r="BA2059">
        <v>-6.6490441560745198E-2</v>
      </c>
      <c r="BB2059">
        <v>-0.168149217963218</v>
      </c>
      <c r="BC2059">
        <v>-9.8628737032413399E-2</v>
      </c>
      <c r="BD2059">
        <v>-9.0411171317100497E-2</v>
      </c>
      <c r="BE2059">
        <v>-7.5279936194419805E-2</v>
      </c>
      <c r="BF2059">
        <v>-0.13351739943027399</v>
      </c>
      <c r="BG2059">
        <v>-8.11742693185806E-2</v>
      </c>
      <c r="BH2059">
        <v>-5.3542930632829597E-2</v>
      </c>
      <c r="BI2059">
        <v>-5.8869939297437598E-2</v>
      </c>
      <c r="BJ2059">
        <v>-1.2451602146029399E-2</v>
      </c>
      <c r="BK2059">
        <v>1.25438335817307E-3</v>
      </c>
      <c r="BL2059">
        <v>-7.0563019253313498E-3</v>
      </c>
      <c r="BM2059">
        <v>-2.8106344398111101E-3</v>
      </c>
      <c r="BN2059">
        <v>-1.5249834395944999E-2</v>
      </c>
      <c r="BO2059">
        <v>-3.4574192017316797E-2</v>
      </c>
      <c r="BP2059">
        <v>-1.15532642230391E-2</v>
      </c>
      <c r="BQ2059">
        <v>-2.8957014903426101E-2</v>
      </c>
      <c r="BR2059">
        <v>-1.619235239923E-2</v>
      </c>
      <c r="BS2059">
        <v>4.8635222017764997E-2</v>
      </c>
      <c r="BT2059">
        <v>8.1877827644348103E-2</v>
      </c>
      <c r="BU2059">
        <v>5.6066978722810697E-2</v>
      </c>
      <c r="BV2059">
        <v>8.1120200455188696E-2</v>
      </c>
      <c r="BW2059">
        <v>0.21202176809310899</v>
      </c>
      <c r="BX2059">
        <v>0.22344788908958399</v>
      </c>
      <c r="BY2059">
        <v>-1.0633044876158199E-2</v>
      </c>
      <c r="BZ2059">
        <v>-0.11020740121603</v>
      </c>
      <c r="CA2059">
        <v>-4.2292390018701498E-2</v>
      </c>
      <c r="CB2059">
        <v>-3.6042928695678697E-2</v>
      </c>
      <c r="CC2059">
        <v>-2.3737734183669E-2</v>
      </c>
      <c r="CD2059">
        <v>-8.3929784595966297E-2</v>
      </c>
      <c r="CE2059">
        <v>-3.5787984728813102E-2</v>
      </c>
      <c r="CF2059">
        <v>-9.8005514591932193E-3</v>
      </c>
      <c r="CG2059">
        <v>-1.9092192873358699E-2</v>
      </c>
      <c r="CH2059">
        <v>2.1502446383237801E-2</v>
      </c>
      <c r="CI2059">
        <v>3.31034958362579E-2</v>
      </c>
      <c r="CJ2059">
        <v>2.0276179537176999E-2</v>
      </c>
      <c r="CK2059">
        <v>2.5538953021168698E-2</v>
      </c>
      <c r="CL2059">
        <v>1.6943812370300199E-2</v>
      </c>
      <c r="CM2059">
        <v>1.1208327487111001E-3</v>
      </c>
      <c r="CN2059">
        <v>2.75808088481426E-2</v>
      </c>
      <c r="CO2059">
        <v>1.0957675985991899E-2</v>
      </c>
      <c r="CP2059">
        <v>2.62633953243494E-2</v>
      </c>
      <c r="CQ2059">
        <v>9.2777557671070002E-2</v>
      </c>
      <c r="CR2059">
        <v>0.127544671297073</v>
      </c>
      <c r="CS2059">
        <v>0.106050588190555</v>
      </c>
      <c r="CT2059">
        <v>0.13466522097587499</v>
      </c>
      <c r="CU2059">
        <v>0.26447835564613298</v>
      </c>
      <c r="CV2059">
        <v>0.27823364734649603</v>
      </c>
      <c r="CW2059">
        <v>4.5224349945783601E-2</v>
      </c>
      <c r="CX2059">
        <v>-5.2265580743551199E-2</v>
      </c>
      <c r="CY2059">
        <v>1.4043955132365201E-2</v>
      </c>
      <c r="CZ2059">
        <v>1.8325312063097898E-2</v>
      </c>
      <c r="DA2059">
        <v>2.7804464101791299E-2</v>
      </c>
      <c r="DB2059">
        <v>-3.4342166036367403E-2</v>
      </c>
      <c r="DC2059">
        <v>2.75929011404514E-2</v>
      </c>
      <c r="DD2059">
        <v>2.6593478396534899E-2</v>
      </c>
      <c r="DE2059">
        <v>2.4183152243494901E-2</v>
      </c>
      <c r="DF2059">
        <v>2.0642595365643501E-2</v>
      </c>
      <c r="DG2059">
        <v>1.9362885504961E-2</v>
      </c>
      <c r="DH2059">
        <v>1.6616968438029199E-2</v>
      </c>
      <c r="DI2059">
        <v>1.7235325649380601E-2</v>
      </c>
      <c r="DJ2059">
        <v>1.9572347402572601E-2</v>
      </c>
      <c r="DK2059">
        <v>2.1701034158468201E-2</v>
      </c>
      <c r="DL2059">
        <v>2.37918272614479E-2</v>
      </c>
      <c r="DM2059">
        <v>2.4266408756375299E-2</v>
      </c>
      <c r="DN2059">
        <v>2.5811262428760501E-2</v>
      </c>
      <c r="DO2059">
        <v>2.6836635544896102E-2</v>
      </c>
      <c r="DP2059">
        <v>2.7763472869992201E-2</v>
      </c>
      <c r="DQ2059">
        <v>3.0387876555323601E-2</v>
      </c>
      <c r="DR2059">
        <v>3.2553058117628E-2</v>
      </c>
      <c r="DS2059">
        <v>3.1891349703073502E-2</v>
      </c>
      <c r="DT2059">
        <v>3.3307384699582998E-2</v>
      </c>
      <c r="DU2059">
        <v>3.3958885818719801E-2</v>
      </c>
      <c r="DV2059">
        <v>3.5226125270128202E-2</v>
      </c>
      <c r="DW2059">
        <v>3.4250065684318501E-2</v>
      </c>
      <c r="DX2059">
        <v>3.3053543418645803E-2</v>
      </c>
      <c r="DY2059">
        <v>3.1335432082414599E-2</v>
      </c>
      <c r="DZ2059">
        <v>3.01471315324306E-2</v>
      </c>
      <c r="EA2059">
        <v>79.6370849609375</v>
      </c>
      <c r="EB2059">
        <v>76.7596435546875</v>
      </c>
      <c r="EC2059">
        <v>76.636558532714801</v>
      </c>
      <c r="ED2059">
        <v>76.594825744628906</v>
      </c>
      <c r="EE2059">
        <v>75.756996154785099</v>
      </c>
      <c r="EF2059">
        <v>75.675643920898395</v>
      </c>
      <c r="EG2059">
        <v>76.919700622558494</v>
      </c>
      <c r="EH2059">
        <v>81.083465576171804</v>
      </c>
      <c r="EI2059">
        <v>84.123611450195298</v>
      </c>
      <c r="EJ2059">
        <v>87.123085021972599</v>
      </c>
      <c r="EK2059">
        <v>91.284736633300696</v>
      </c>
      <c r="EL2059">
        <v>95.324356079101506</v>
      </c>
      <c r="EM2059">
        <v>97.162178039550696</v>
      </c>
      <c r="EN2059">
        <v>98.918121337890597</v>
      </c>
      <c r="EO2059">
        <v>101.99894714355401</v>
      </c>
      <c r="EP2059">
        <v>102.917594909667</v>
      </c>
      <c r="EQ2059">
        <v>103.95879364013599</v>
      </c>
      <c r="ER2059">
        <v>103.999473571777</v>
      </c>
      <c r="ES2059">
        <v>102.79556274414</v>
      </c>
      <c r="ET2059">
        <v>101.0396194458</v>
      </c>
      <c r="EU2059">
        <v>96.081352233886705</v>
      </c>
      <c r="EV2059">
        <v>90.0015869140625</v>
      </c>
      <c r="EW2059">
        <v>89.163230895995994</v>
      </c>
      <c r="EX2059">
        <v>87.203384399414006</v>
      </c>
      <c r="EY2059">
        <v>0.30008319020271301</v>
      </c>
      <c r="EZ2059">
        <v>2.3056669160723599E-2</v>
      </c>
      <c r="FA2059">
        <v>2.3056669160723599E-2</v>
      </c>
      <c r="FB2059">
        <v>0</v>
      </c>
      <c r="FC2059">
        <v>0</v>
      </c>
    </row>
    <row r="2060" spans="1:159" x14ac:dyDescent="0.25">
      <c r="A2060" t="s">
        <v>40</v>
      </c>
      <c r="B2060" t="s">
        <v>13</v>
      </c>
      <c r="C2060" t="s">
        <v>42</v>
      </c>
      <c r="D2060" s="3">
        <v>45476</v>
      </c>
      <c r="FB2060">
        <v>0</v>
      </c>
      <c r="FC2060">
        <v>1</v>
      </c>
    </row>
    <row r="2061" spans="1:159" x14ac:dyDescent="0.25">
      <c r="A2061" t="s">
        <v>40</v>
      </c>
      <c r="B2061" t="s">
        <v>13</v>
      </c>
      <c r="C2061" t="s">
        <v>42</v>
      </c>
      <c r="D2061" s="3">
        <v>45478</v>
      </c>
      <c r="E2061" s="25">
        <v>17</v>
      </c>
      <c r="F2061">
        <v>18</v>
      </c>
      <c r="G2061">
        <v>17</v>
      </c>
      <c r="H2061">
        <v>18</v>
      </c>
      <c r="I2061">
        <v>2232</v>
      </c>
      <c r="J2061">
        <v>57841</v>
      </c>
      <c r="K2061">
        <v>1.7112336158752399</v>
      </c>
      <c r="L2061">
        <v>1.45428442955017</v>
      </c>
      <c r="M2061">
        <v>1.26740109920501</v>
      </c>
      <c r="N2061">
        <v>1.10379445552825</v>
      </c>
      <c r="O2061">
        <v>0.99012994766235296</v>
      </c>
      <c r="P2061">
        <v>0.93053913116455</v>
      </c>
      <c r="Q2061">
        <v>0.87371045351028398</v>
      </c>
      <c r="R2061">
        <v>0.83639335632324197</v>
      </c>
      <c r="S2061">
        <v>0.87734395265579201</v>
      </c>
      <c r="T2061">
        <v>1.0045852661132799</v>
      </c>
      <c r="U2061">
        <v>1.16174888610839</v>
      </c>
      <c r="V2061">
        <v>1.3822870254516599</v>
      </c>
      <c r="W2061">
        <v>1.6615233421325599</v>
      </c>
      <c r="X2061">
        <v>1.9393007755279501</v>
      </c>
      <c r="Y2061">
        <v>2.22927618026733</v>
      </c>
      <c r="Z2061">
        <v>2.55206966400146</v>
      </c>
      <c r="AA2061">
        <v>2.8669562339782702</v>
      </c>
      <c r="AB2061">
        <v>3.1996262073516801</v>
      </c>
      <c r="AC2061">
        <v>3.4097433090209899</v>
      </c>
      <c r="AD2061">
        <v>3.45202589035034</v>
      </c>
      <c r="AE2061">
        <v>3.2723305225372301</v>
      </c>
      <c r="AF2061">
        <v>3.0243332386016801</v>
      </c>
      <c r="AG2061">
        <v>2.6228792667388898</v>
      </c>
      <c r="AH2061">
        <v>2.2200367450714098</v>
      </c>
      <c r="AI2061">
        <v>-4.9182880669832202E-2</v>
      </c>
      <c r="AJ2061">
        <v>-1.31108686327934E-2</v>
      </c>
      <c r="AK2061">
        <v>1.1860005324706401E-3</v>
      </c>
      <c r="AL2061">
        <v>-6.3517247326671999E-3</v>
      </c>
      <c r="AM2061">
        <v>2.7932759840041299E-3</v>
      </c>
      <c r="AN2061">
        <v>-6.1854468658566397E-3</v>
      </c>
      <c r="AO2061">
        <v>-2.4023862555622999E-2</v>
      </c>
      <c r="AP2061">
        <v>-2.5823242962360299E-2</v>
      </c>
      <c r="AQ2061">
        <v>-4.0014972910284901E-3</v>
      </c>
      <c r="AR2061">
        <v>2.1235533058643299E-2</v>
      </c>
      <c r="AS2061">
        <v>-1.9324565306305799E-2</v>
      </c>
      <c r="AT2061">
        <v>-3.9231710135936702E-2</v>
      </c>
      <c r="AU2061">
        <v>9.1958986595273001E-3</v>
      </c>
      <c r="AV2061">
        <v>-7.3348083533346601E-3</v>
      </c>
      <c r="AW2061">
        <v>-1.6513032838702198E-2</v>
      </c>
      <c r="AX2061">
        <v>-4.4215299189090701E-2</v>
      </c>
      <c r="AY2061">
        <v>9.1553315520286505E-2</v>
      </c>
      <c r="AZ2061">
        <v>0.10435470193624399</v>
      </c>
      <c r="BA2061">
        <v>-8.7179049849510096E-2</v>
      </c>
      <c r="BB2061">
        <v>-0.111942194402217</v>
      </c>
      <c r="BC2061">
        <v>-0.12477924674749299</v>
      </c>
      <c r="BD2061">
        <v>-8.5515558719634996E-2</v>
      </c>
      <c r="BE2061">
        <v>-3.9188940078019999E-2</v>
      </c>
      <c r="BF2061">
        <v>-2.6580620557069699E-2</v>
      </c>
      <c r="BG2061">
        <v>-2.7803077828139002E-3</v>
      </c>
      <c r="BH2061">
        <v>2.81585454940795E-2</v>
      </c>
      <c r="BI2061">
        <v>4.0189005434513002E-2</v>
      </c>
      <c r="BJ2061">
        <v>2.92630288749933E-2</v>
      </c>
      <c r="BK2061">
        <v>3.3449307084083502E-2</v>
      </c>
      <c r="BL2061">
        <v>2.1648721769452001E-2</v>
      </c>
      <c r="BM2061">
        <v>3.8176672533154401E-3</v>
      </c>
      <c r="BN2061">
        <v>2.584436442703E-3</v>
      </c>
      <c r="BO2061">
        <v>2.6938319206237699E-2</v>
      </c>
      <c r="BP2061">
        <v>5.5890657007694203E-2</v>
      </c>
      <c r="BQ2061">
        <v>2.0569395273923801E-2</v>
      </c>
      <c r="BR2061">
        <v>5.5224653333425496E-3</v>
      </c>
      <c r="BS2061">
        <v>5.6805346161127E-2</v>
      </c>
      <c r="BT2061">
        <v>4.33333069086074E-2</v>
      </c>
      <c r="BU2061">
        <v>3.5714305937290101E-2</v>
      </c>
      <c r="BV2061">
        <v>1.02935079485177E-2</v>
      </c>
      <c r="BW2061">
        <v>0.14774423837661699</v>
      </c>
      <c r="BX2061">
        <v>0.16291762888431499</v>
      </c>
      <c r="BY2061">
        <v>-2.75806616991758E-2</v>
      </c>
      <c r="BZ2061">
        <v>-5.3725078701972899E-2</v>
      </c>
      <c r="CA2061">
        <v>-6.7874632775783497E-2</v>
      </c>
      <c r="CB2061">
        <v>-2.9265854507684701E-2</v>
      </c>
      <c r="CC2061">
        <v>1.34059432893991E-2</v>
      </c>
      <c r="CD2061">
        <v>2.2680139169096902E-2</v>
      </c>
      <c r="CE2061">
        <v>4.3622266501188202E-2</v>
      </c>
      <c r="CF2061">
        <v>6.9427959620952606E-2</v>
      </c>
      <c r="CG2061">
        <v>7.91920125484466E-2</v>
      </c>
      <c r="CH2061">
        <v>6.4877785742282798E-2</v>
      </c>
      <c r="CI2061">
        <v>6.4105339348316095E-2</v>
      </c>
      <c r="CJ2061">
        <v>4.94828894734382E-2</v>
      </c>
      <c r="CK2061">
        <v>3.1659197062253903E-2</v>
      </c>
      <c r="CL2061">
        <v>3.0992116779088901E-2</v>
      </c>
      <c r="CM2061">
        <v>5.7878136634826598E-2</v>
      </c>
      <c r="CN2061">
        <v>9.0545780956745106E-2</v>
      </c>
      <c r="CO2061">
        <v>6.0463357716798699E-2</v>
      </c>
      <c r="CP2061">
        <v>5.02766408026218E-2</v>
      </c>
      <c r="CQ2061">
        <v>0.104414790868759</v>
      </c>
      <c r="CR2061">
        <v>9.4001419842243097E-2</v>
      </c>
      <c r="CS2061">
        <v>8.7941646575927707E-2</v>
      </c>
      <c r="CT2061">
        <v>6.4802311360836001E-2</v>
      </c>
      <c r="CU2061">
        <v>0.203935161232948</v>
      </c>
      <c r="CV2061">
        <v>0.221480563282966</v>
      </c>
      <c r="CW2061">
        <v>3.2017726451158503E-2</v>
      </c>
      <c r="CX2061">
        <v>4.4920342043042096E-3</v>
      </c>
      <c r="CY2061">
        <v>-1.0970018804073301E-2</v>
      </c>
      <c r="CZ2061">
        <v>2.6983845978975199E-2</v>
      </c>
      <c r="DA2061">
        <v>6.6000826656818307E-2</v>
      </c>
      <c r="DB2061">
        <v>7.1940898895263602E-2</v>
      </c>
      <c r="DC2061">
        <v>2.8210761025547901E-2</v>
      </c>
      <c r="DD2061">
        <v>2.50900220125913E-2</v>
      </c>
      <c r="DE2061">
        <v>2.3712143301963799E-2</v>
      </c>
      <c r="DF2061">
        <v>2.1652232855558302E-2</v>
      </c>
      <c r="DG2061">
        <v>1.8637543544173199E-2</v>
      </c>
      <c r="DH2061">
        <v>1.6921972855925501E-2</v>
      </c>
      <c r="DI2061">
        <v>1.69264487922191E-2</v>
      </c>
      <c r="DJ2061">
        <v>1.72706432640552E-2</v>
      </c>
      <c r="DK2061">
        <v>1.88100729137659E-2</v>
      </c>
      <c r="DL2061">
        <v>2.1068818867206501E-2</v>
      </c>
      <c r="DM2061">
        <v>2.4253806099295599E-2</v>
      </c>
      <c r="DN2061">
        <v>2.7208605781197499E-2</v>
      </c>
      <c r="DO2061">
        <v>2.8944488614797498E-2</v>
      </c>
      <c r="DP2061">
        <v>3.0804026871919601E-2</v>
      </c>
      <c r="DQ2061">
        <v>3.1751967966556501E-2</v>
      </c>
      <c r="DR2061">
        <v>3.3139001578092499E-2</v>
      </c>
      <c r="DS2061">
        <v>3.4161653369665097E-2</v>
      </c>
      <c r="DT2061">
        <v>3.5603731870651197E-2</v>
      </c>
      <c r="DU2061">
        <v>3.6233246326446499E-2</v>
      </c>
      <c r="DV2061">
        <v>3.53934913873672E-2</v>
      </c>
      <c r="DW2061">
        <v>3.45955491065979E-2</v>
      </c>
      <c r="DX2061">
        <v>3.4197390079498201E-2</v>
      </c>
      <c r="DY2061">
        <v>3.1975418329238801E-2</v>
      </c>
      <c r="DZ2061">
        <v>2.9948415234684899E-2</v>
      </c>
      <c r="EA2061">
        <v>79.920745849609304</v>
      </c>
      <c r="EB2061">
        <v>77.837295532226506</v>
      </c>
      <c r="EC2061">
        <v>75.837295532226506</v>
      </c>
      <c r="ED2061">
        <v>75.711418151855398</v>
      </c>
      <c r="EE2061">
        <v>73.795341491699205</v>
      </c>
      <c r="EF2061">
        <v>72.919349670410099</v>
      </c>
      <c r="EG2061">
        <v>74.044288635253906</v>
      </c>
      <c r="EH2061">
        <v>76.335197448730398</v>
      </c>
      <c r="EI2061">
        <v>81.459671020507798</v>
      </c>
      <c r="EJ2061">
        <v>85.376220703125</v>
      </c>
      <c r="EK2061">
        <v>88.376220703125</v>
      </c>
      <c r="EL2061">
        <v>92.292304992675696</v>
      </c>
      <c r="EM2061">
        <v>97.125404357910099</v>
      </c>
      <c r="EN2061">
        <v>100.083450317382</v>
      </c>
      <c r="EO2061">
        <v>103.00046539306599</v>
      </c>
      <c r="EP2061">
        <v>104.91748046875</v>
      </c>
      <c r="EQ2061">
        <v>105.87506103515599</v>
      </c>
      <c r="ER2061">
        <v>104.876457214355</v>
      </c>
      <c r="ES2061">
        <v>101.001861572265</v>
      </c>
      <c r="ET2061">
        <v>98.877388000488196</v>
      </c>
      <c r="EU2061">
        <v>92.003265380859304</v>
      </c>
      <c r="EV2061">
        <v>87.838691711425696</v>
      </c>
      <c r="EW2061">
        <v>85.796737670898395</v>
      </c>
      <c r="EX2061">
        <v>82.9613037109375</v>
      </c>
      <c r="EY2061">
        <v>0.33104884624481201</v>
      </c>
      <c r="EZ2061">
        <v>2.4671057239174801E-2</v>
      </c>
      <c r="FA2061">
        <v>2.4671057239174801E-2</v>
      </c>
      <c r="FB2061">
        <v>0</v>
      </c>
      <c r="FC2061">
        <v>0</v>
      </c>
    </row>
    <row r="2062" spans="1:159" x14ac:dyDescent="0.25">
      <c r="A2062" t="s">
        <v>40</v>
      </c>
      <c r="B2062" t="s">
        <v>13</v>
      </c>
      <c r="C2062" t="s">
        <v>42</v>
      </c>
      <c r="D2062" s="3">
        <v>45479</v>
      </c>
      <c r="E2062" s="25">
        <v>17</v>
      </c>
      <c r="F2062">
        <v>18</v>
      </c>
      <c r="G2062">
        <v>17</v>
      </c>
      <c r="H2062">
        <v>18</v>
      </c>
      <c r="I2062">
        <v>1973</v>
      </c>
      <c r="J2062">
        <v>53550</v>
      </c>
      <c r="K2062">
        <v>1.9401773214340201</v>
      </c>
      <c r="L2062">
        <v>1.6266176700592001</v>
      </c>
      <c r="M2062">
        <v>1.4052203893661399</v>
      </c>
      <c r="N2062">
        <v>1.25078296661376</v>
      </c>
      <c r="O2062">
        <v>1.12131118774414</v>
      </c>
      <c r="P2062">
        <v>1.05145847797393</v>
      </c>
      <c r="Q2062">
        <v>1.00026655197143</v>
      </c>
      <c r="R2062">
        <v>0.98222124576568604</v>
      </c>
      <c r="S2062">
        <v>1.06306719779968</v>
      </c>
      <c r="T2062">
        <v>1.20398962497711</v>
      </c>
      <c r="U2062">
        <v>1.4071574211120601</v>
      </c>
      <c r="V2062">
        <v>1.6373381614685001</v>
      </c>
      <c r="W2062">
        <v>1.89561927318572</v>
      </c>
      <c r="X2062">
        <v>2.1512305736541699</v>
      </c>
      <c r="Y2062">
        <v>2.4713585376739502</v>
      </c>
      <c r="Z2062">
        <v>2.80551981925964</v>
      </c>
      <c r="AA2062">
        <v>3.1618435382843</v>
      </c>
      <c r="AB2062">
        <v>3.51846718788146</v>
      </c>
      <c r="AC2062">
        <v>3.7176589965820299</v>
      </c>
      <c r="AD2062">
        <v>3.7637777328491202</v>
      </c>
      <c r="AE2062">
        <v>3.6411900520324698</v>
      </c>
      <c r="AF2062">
        <v>3.3854792118072501</v>
      </c>
      <c r="AG2062">
        <v>2.9739823341369598</v>
      </c>
      <c r="AH2062">
        <v>2.5258293151855402</v>
      </c>
      <c r="AI2062">
        <v>-5.7149976491928101E-2</v>
      </c>
      <c r="AJ2062">
        <v>-8.7188854813575703E-2</v>
      </c>
      <c r="AK2062">
        <v>-8.5673362016677801E-2</v>
      </c>
      <c r="AL2062">
        <v>-5.1788426935672698E-2</v>
      </c>
      <c r="AM2062">
        <v>-5.7224553078413003E-2</v>
      </c>
      <c r="AN2062">
        <v>-4.2695648968219702E-2</v>
      </c>
      <c r="AO2062">
        <v>-1.8361715599894499E-2</v>
      </c>
      <c r="AP2062">
        <v>-1.29823721945285E-2</v>
      </c>
      <c r="AQ2062">
        <v>-2.43015084415674E-2</v>
      </c>
      <c r="AR2062">
        <v>-1.23211108148097E-2</v>
      </c>
      <c r="AS2062">
        <v>3.0749063938856101E-2</v>
      </c>
      <c r="AT2062">
        <v>-1.3048573397099901E-2</v>
      </c>
      <c r="AU2062">
        <v>-2.80236434191465E-2</v>
      </c>
      <c r="AV2062">
        <v>1.4700625091791099E-2</v>
      </c>
      <c r="AW2062">
        <v>1.37655902653932E-2</v>
      </c>
      <c r="AX2062">
        <v>-2.0543273538351E-2</v>
      </c>
      <c r="AY2062">
        <v>0.16181923449039401</v>
      </c>
      <c r="AZ2062">
        <v>0.13777467608451799</v>
      </c>
      <c r="BA2062">
        <v>-0.128138482570648</v>
      </c>
      <c r="BB2062">
        <v>-0.20172901451587599</v>
      </c>
      <c r="BC2062">
        <v>-0.124399483203887</v>
      </c>
      <c r="BD2062">
        <v>-0.13774760067462899</v>
      </c>
      <c r="BE2062">
        <v>-0.121177412569522</v>
      </c>
      <c r="BF2062">
        <v>-0.13047108054161</v>
      </c>
      <c r="BG2062">
        <v>-2.9776752926409201E-3</v>
      </c>
      <c r="BH2062">
        <v>-3.7352677434682797E-2</v>
      </c>
      <c r="BI2062">
        <v>-4.0862228721380199E-2</v>
      </c>
      <c r="BJ2062">
        <v>-1.09798498451709E-2</v>
      </c>
      <c r="BK2062">
        <v>-1.83341242372989E-2</v>
      </c>
      <c r="BL2062">
        <v>-8.7637742981314607E-3</v>
      </c>
      <c r="BM2062">
        <v>1.33899319916963E-2</v>
      </c>
      <c r="BN2062">
        <v>2.23694387823343E-2</v>
      </c>
      <c r="BO2062">
        <v>1.4189444482326501E-2</v>
      </c>
      <c r="BP2062">
        <v>2.97758020460605E-2</v>
      </c>
      <c r="BQ2062">
        <v>7.63579607009887E-2</v>
      </c>
      <c r="BR2062">
        <v>3.8650944828987101E-2</v>
      </c>
      <c r="BS2062">
        <v>2.63815652579069E-2</v>
      </c>
      <c r="BT2062">
        <v>7.0282943546772003E-2</v>
      </c>
      <c r="BU2062">
        <v>7.2035975754261003E-2</v>
      </c>
      <c r="BV2062">
        <v>3.9831064641475601E-2</v>
      </c>
      <c r="BW2062">
        <v>0.22247368097305201</v>
      </c>
      <c r="BX2062">
        <v>0.20406040549278201</v>
      </c>
      <c r="BY2062">
        <v>-5.9152323752641602E-2</v>
      </c>
      <c r="BZ2062">
        <v>-0.133929058909416</v>
      </c>
      <c r="CA2062">
        <v>-6.0737807303666999E-2</v>
      </c>
      <c r="CB2062">
        <v>-7.4356690049171406E-2</v>
      </c>
      <c r="CC2062">
        <v>-6.0612753033638E-2</v>
      </c>
      <c r="CD2062">
        <v>-7.3482587933540303E-2</v>
      </c>
      <c r="CE2062">
        <v>5.11946231126785E-2</v>
      </c>
      <c r="CF2062">
        <v>1.24834962189197E-2</v>
      </c>
      <c r="CG2062">
        <v>3.9489069022238203E-3</v>
      </c>
      <c r="CH2062">
        <v>2.9828725382685599E-2</v>
      </c>
      <c r="CI2062">
        <v>2.0556304603814999E-2</v>
      </c>
      <c r="CJ2062">
        <v>2.5168100371956801E-2</v>
      </c>
      <c r="CK2062">
        <v>4.5141577720642E-2</v>
      </c>
      <c r="CL2062">
        <v>5.77212497591972E-2</v>
      </c>
      <c r="CM2062">
        <v>5.2680395543575197E-2</v>
      </c>
      <c r="CN2062">
        <v>7.1872711181640597E-2</v>
      </c>
      <c r="CO2062">
        <v>0.121966861188411</v>
      </c>
      <c r="CP2062">
        <v>9.0350463986396706E-2</v>
      </c>
      <c r="CQ2062">
        <v>8.0786772072315202E-2</v>
      </c>
      <c r="CR2062">
        <v>0.12586526572704301</v>
      </c>
      <c r="CS2062">
        <v>0.13030636310577301</v>
      </c>
      <c r="CT2062">
        <v>0.100205399096012</v>
      </c>
      <c r="CU2062">
        <v>0.283128142356872</v>
      </c>
      <c r="CV2062">
        <v>0.27034613490104598</v>
      </c>
      <c r="CW2062">
        <v>9.8338359966874105E-3</v>
      </c>
      <c r="CX2062">
        <v>-6.6129095852375003E-2</v>
      </c>
      <c r="CY2062">
        <v>2.9238667339086498E-3</v>
      </c>
      <c r="CZ2062">
        <v>-1.0965786874294199E-2</v>
      </c>
      <c r="DA2062">
        <v>-4.8093512305058498E-5</v>
      </c>
      <c r="DB2062">
        <v>-1.6494093462824801E-2</v>
      </c>
      <c r="DC2062">
        <v>3.2934419810771901E-2</v>
      </c>
      <c r="DD2062">
        <v>3.0298242345452302E-2</v>
      </c>
      <c r="DE2062">
        <v>2.7243236079812001E-2</v>
      </c>
      <c r="DF2062">
        <v>2.4809852242469701E-2</v>
      </c>
      <c r="DG2062">
        <v>2.3643702268600401E-2</v>
      </c>
      <c r="DH2062">
        <v>2.0629115402698499E-2</v>
      </c>
      <c r="DI2062">
        <v>1.9303631037473599E-2</v>
      </c>
      <c r="DJ2062">
        <v>2.1492375060915898E-2</v>
      </c>
      <c r="DK2062">
        <v>2.34008375555276E-2</v>
      </c>
      <c r="DL2062">
        <v>2.55931057035923E-2</v>
      </c>
      <c r="DM2062">
        <v>2.7728240936994501E-2</v>
      </c>
      <c r="DN2062">
        <v>3.1431075185537297E-2</v>
      </c>
      <c r="DO2062">
        <v>3.3076018095016403E-2</v>
      </c>
      <c r="DP2062">
        <v>3.3791650086641298E-2</v>
      </c>
      <c r="DQ2062">
        <v>3.5425879061222E-2</v>
      </c>
      <c r="DR2062">
        <v>3.6704991012811598E-2</v>
      </c>
      <c r="DS2062">
        <v>3.6875285208225202E-2</v>
      </c>
      <c r="DT2062">
        <v>4.0298860520124401E-2</v>
      </c>
      <c r="DU2062">
        <v>4.1940607130527399E-2</v>
      </c>
      <c r="DV2062">
        <v>4.1219450533389997E-2</v>
      </c>
      <c r="DW2062">
        <v>3.8703549653291702E-2</v>
      </c>
      <c r="DX2062">
        <v>3.8538932800292899E-2</v>
      </c>
      <c r="DY2062">
        <v>3.6820698529481798E-2</v>
      </c>
      <c r="DZ2062">
        <v>3.4646544605493497E-2</v>
      </c>
      <c r="EA2062">
        <v>80.839599609375</v>
      </c>
      <c r="EB2062">
        <v>79.880363464355398</v>
      </c>
      <c r="EC2062">
        <v>78.839599609375</v>
      </c>
      <c r="ED2062">
        <v>76.962417602539006</v>
      </c>
      <c r="EE2062">
        <v>76.003173828125</v>
      </c>
      <c r="EF2062">
        <v>75.002647399902301</v>
      </c>
      <c r="EG2062">
        <v>75.247222900390597</v>
      </c>
      <c r="EH2062">
        <v>79.328742980957003</v>
      </c>
      <c r="EI2062">
        <v>83.532554626464801</v>
      </c>
      <c r="EJ2062">
        <v>87.410270690917898</v>
      </c>
      <c r="EK2062">
        <v>91.3695068359375</v>
      </c>
      <c r="EL2062">
        <v>94.288513183593693</v>
      </c>
      <c r="EM2062">
        <v>98.247749328613196</v>
      </c>
      <c r="EN2062">
        <v>103.16463470458901</v>
      </c>
      <c r="EO2062">
        <v>105.12440490722599</v>
      </c>
      <c r="EP2062">
        <v>107.042350769042</v>
      </c>
      <c r="EQ2062">
        <v>109.000526428222</v>
      </c>
      <c r="ER2062">
        <v>108.919532775878</v>
      </c>
      <c r="ES2062">
        <v>106.16463470458901</v>
      </c>
      <c r="ET2062">
        <v>98.085762023925696</v>
      </c>
      <c r="EU2062">
        <v>93.127578735351506</v>
      </c>
      <c r="EV2062">
        <v>91.678665161132798</v>
      </c>
      <c r="EW2062">
        <v>87.759132385253906</v>
      </c>
      <c r="EX2062">
        <v>85.759132385253906</v>
      </c>
      <c r="EY2062">
        <v>0.390476673841476</v>
      </c>
      <c r="EZ2062">
        <v>2.73120161145925E-2</v>
      </c>
      <c r="FA2062">
        <v>2.73120161145925E-2</v>
      </c>
      <c r="FB2062">
        <v>0</v>
      </c>
      <c r="FC2062">
        <v>0</v>
      </c>
    </row>
    <row r="2063" spans="1:159" x14ac:dyDescent="0.25">
      <c r="A2063" t="s">
        <v>40</v>
      </c>
      <c r="B2063" t="s">
        <v>13</v>
      </c>
      <c r="C2063" t="s">
        <v>42</v>
      </c>
      <c r="D2063" s="3">
        <v>45484</v>
      </c>
      <c r="E2063" s="25">
        <v>19</v>
      </c>
      <c r="F2063">
        <v>20</v>
      </c>
      <c r="G2063">
        <v>19</v>
      </c>
      <c r="H2063">
        <v>20</v>
      </c>
      <c r="I2063">
        <v>1972</v>
      </c>
      <c r="J2063">
        <v>53478</v>
      </c>
      <c r="K2063">
        <v>1.75034976005554</v>
      </c>
      <c r="L2063">
        <v>1.5122591257095299</v>
      </c>
      <c r="M2063">
        <v>1.32053411006927</v>
      </c>
      <c r="N2063">
        <v>1.1679166555404601</v>
      </c>
      <c r="O2063">
        <v>1.07328712940216</v>
      </c>
      <c r="P2063">
        <v>1.0129204988479601</v>
      </c>
      <c r="Q2063">
        <v>0.96438586711883501</v>
      </c>
      <c r="R2063">
        <v>0.91521203517913796</v>
      </c>
      <c r="S2063">
        <v>0.95138937234878496</v>
      </c>
      <c r="T2063">
        <v>1.06033706665039</v>
      </c>
      <c r="U2063">
        <v>1.2112803459167401</v>
      </c>
      <c r="V2063">
        <v>1.44962882995605</v>
      </c>
      <c r="W2063">
        <v>1.72124171257019</v>
      </c>
      <c r="X2063">
        <v>2.0224730968475302</v>
      </c>
      <c r="Y2063">
        <v>2.34010410308837</v>
      </c>
      <c r="Z2063">
        <v>2.7034525871276802</v>
      </c>
      <c r="AA2063">
        <v>3.05143046379089</v>
      </c>
      <c r="AB2063">
        <v>3.4393396377563401</v>
      </c>
      <c r="AC2063">
        <v>3.72018146514892</v>
      </c>
      <c r="AD2063">
        <v>3.7888383865356401</v>
      </c>
      <c r="AE2063">
        <v>3.5681014060974099</v>
      </c>
      <c r="AF2063">
        <v>3.2829880714416499</v>
      </c>
      <c r="AG2063">
        <v>2.8099131584167401</v>
      </c>
      <c r="AH2063">
        <v>2.3245599269866899</v>
      </c>
      <c r="AI2063">
        <v>-0.12336816638708099</v>
      </c>
      <c r="AJ2063">
        <v>-8.0840341746807001E-2</v>
      </c>
      <c r="AK2063">
        <v>-7.9704172909259699E-2</v>
      </c>
      <c r="AL2063">
        <v>-8.9534193277358995E-2</v>
      </c>
      <c r="AM2063">
        <v>-3.8027491420507403E-2</v>
      </c>
      <c r="AN2063">
        <v>-2.76460945606231E-2</v>
      </c>
      <c r="AO2063">
        <v>-2.2152263671159699E-2</v>
      </c>
      <c r="AP2063">
        <v>-1.2315135449171E-2</v>
      </c>
      <c r="AQ2063">
        <v>-5.0678204745054203E-2</v>
      </c>
      <c r="AR2063">
        <v>5.6095002219080903E-4</v>
      </c>
      <c r="AS2063">
        <v>-2.8756221756339E-2</v>
      </c>
      <c r="AT2063">
        <v>-4.7970522195100701E-2</v>
      </c>
      <c r="AU2063">
        <v>-2.5186488404869999E-2</v>
      </c>
      <c r="AV2063">
        <v>-9.5048258081078495E-3</v>
      </c>
      <c r="AW2063">
        <v>-1.9030101597309099E-2</v>
      </c>
      <c r="AX2063">
        <v>-5.0606600940227502E-2</v>
      </c>
      <c r="AY2063">
        <v>-4.7655023634433698E-2</v>
      </c>
      <c r="AZ2063">
        <v>-6.5794445574283503E-2</v>
      </c>
      <c r="BA2063">
        <v>0.133620500564575</v>
      </c>
      <c r="BB2063">
        <v>0.140113160014152</v>
      </c>
      <c r="BC2063">
        <v>-0.12968327105045299</v>
      </c>
      <c r="BD2063">
        <v>-0.161395758390426</v>
      </c>
      <c r="BE2063">
        <v>-0.13403008878230999</v>
      </c>
      <c r="BF2063">
        <v>-0.14803351461887301</v>
      </c>
      <c r="BG2063">
        <v>-7.6867111027240698E-2</v>
      </c>
      <c r="BH2063">
        <v>-3.8365233689546502E-2</v>
      </c>
      <c r="BI2063">
        <v>-3.8820363581180503E-2</v>
      </c>
      <c r="BJ2063">
        <v>-5.0935238599777201E-2</v>
      </c>
      <c r="BK2063">
        <v>-6.01973757147789E-3</v>
      </c>
      <c r="BL2063">
        <v>1.0103861568495601E-3</v>
      </c>
      <c r="BM2063">
        <v>7.0789325982332204E-3</v>
      </c>
      <c r="BN2063">
        <v>1.84289515018463E-2</v>
      </c>
      <c r="BO2063">
        <v>-1.62085331976413E-2</v>
      </c>
      <c r="BP2063">
        <v>3.6649238318204803E-2</v>
      </c>
      <c r="BQ2063">
        <v>1.20426453649997E-2</v>
      </c>
      <c r="BR2063">
        <v>-2.9544765129685402E-3</v>
      </c>
      <c r="BS2063">
        <v>2.19617411494255E-2</v>
      </c>
      <c r="BT2063">
        <v>4.0816966444253901E-2</v>
      </c>
      <c r="BU2063">
        <v>3.2893899828195503E-2</v>
      </c>
      <c r="BV2063">
        <v>3.8335572462528901E-3</v>
      </c>
      <c r="BW2063">
        <v>7.9914005473256094E-3</v>
      </c>
      <c r="BX2063">
        <v>-9.0148486196994695E-3</v>
      </c>
      <c r="BY2063">
        <v>0.19026082754135101</v>
      </c>
      <c r="BZ2063">
        <v>0.19727221131324699</v>
      </c>
      <c r="CA2063">
        <v>-7.3628745973110102E-2</v>
      </c>
      <c r="CB2063">
        <v>-0.104530304670333</v>
      </c>
      <c r="CC2063">
        <v>-7.8991696238517706E-2</v>
      </c>
      <c r="CD2063">
        <v>-9.5805115997791193E-2</v>
      </c>
      <c r="CE2063">
        <v>-3.0366055667400301E-2</v>
      </c>
      <c r="CF2063">
        <v>4.1098720394074899E-3</v>
      </c>
      <c r="CG2063">
        <v>2.0634490065276601E-3</v>
      </c>
      <c r="CH2063">
        <v>-1.23362820595502E-2</v>
      </c>
      <c r="CI2063">
        <v>2.59880181401968E-2</v>
      </c>
      <c r="CJ2063">
        <v>2.9666867107152901E-2</v>
      </c>
      <c r="CK2063">
        <v>3.63101288676261E-2</v>
      </c>
      <c r="CL2063">
        <v>4.9173038452863603E-2</v>
      </c>
      <c r="CM2063">
        <v>1.82611402124166E-2</v>
      </c>
      <c r="CN2063">
        <v>7.2737529873847906E-2</v>
      </c>
      <c r="CO2063">
        <v>5.2841510623693397E-2</v>
      </c>
      <c r="CP2063">
        <v>4.2061567306518499E-2</v>
      </c>
      <c r="CQ2063">
        <v>6.91099688410758E-2</v>
      </c>
      <c r="CR2063">
        <v>9.1138757765293094E-2</v>
      </c>
      <c r="CS2063">
        <v>8.4817901253700201E-2</v>
      </c>
      <c r="CT2063">
        <v>5.8273717761039699E-2</v>
      </c>
      <c r="CU2063">
        <v>6.3637822866439805E-2</v>
      </c>
      <c r="CV2063">
        <v>4.7764744609594303E-2</v>
      </c>
      <c r="CW2063">
        <v>0.246901154518127</v>
      </c>
      <c r="CX2063">
        <v>0.25443124771118097</v>
      </c>
      <c r="CY2063">
        <v>-1.7574213445186601E-2</v>
      </c>
      <c r="CZ2063">
        <v>-4.7664850950240999E-2</v>
      </c>
      <c r="DA2063">
        <v>-2.3953309282660401E-2</v>
      </c>
      <c r="DB2063">
        <v>-4.35767211019992E-2</v>
      </c>
      <c r="DC2063">
        <v>2.8270633891224799E-2</v>
      </c>
      <c r="DD2063">
        <v>2.58230306208133E-2</v>
      </c>
      <c r="DE2063">
        <v>2.48555932193994E-2</v>
      </c>
      <c r="DF2063">
        <v>2.34664995223283E-2</v>
      </c>
      <c r="DG2063">
        <v>1.9459333270788099E-2</v>
      </c>
      <c r="DH2063">
        <v>1.7421903088688798E-2</v>
      </c>
      <c r="DI2063">
        <v>1.77713055163621E-2</v>
      </c>
      <c r="DJ2063">
        <v>1.8691077828407201E-2</v>
      </c>
      <c r="DK2063">
        <v>2.0956072956323599E-2</v>
      </c>
      <c r="DL2063">
        <v>2.19401214271783E-2</v>
      </c>
      <c r="DM2063">
        <v>2.4803949519991798E-2</v>
      </c>
      <c r="DN2063">
        <v>2.73678116500377E-2</v>
      </c>
      <c r="DO2063">
        <v>2.8664087876677499E-2</v>
      </c>
      <c r="DP2063">
        <v>3.0593477189540801E-2</v>
      </c>
      <c r="DQ2063">
        <v>3.15675511956214E-2</v>
      </c>
      <c r="DR2063">
        <v>3.3097267150878899E-2</v>
      </c>
      <c r="DS2063">
        <v>3.3830624073743799E-2</v>
      </c>
      <c r="DT2063">
        <v>3.4519542008638299E-2</v>
      </c>
      <c r="DU2063">
        <v>3.4434877336025203E-2</v>
      </c>
      <c r="DV2063">
        <v>3.47502343356609E-2</v>
      </c>
      <c r="DW2063">
        <v>3.4078735858201897E-2</v>
      </c>
      <c r="DX2063">
        <v>3.4571740776300403E-2</v>
      </c>
      <c r="DY2063">
        <v>3.3460963517427403E-2</v>
      </c>
      <c r="DZ2063">
        <v>3.1752608716487801E-2</v>
      </c>
      <c r="EA2063">
        <v>82.758201599120994</v>
      </c>
      <c r="EB2063">
        <v>80.798942565917898</v>
      </c>
      <c r="EC2063">
        <v>79.839683532714801</v>
      </c>
      <c r="ED2063">
        <v>79.879364013671804</v>
      </c>
      <c r="EE2063">
        <v>79.0015869140625</v>
      </c>
      <c r="EF2063">
        <v>76.0015869140625</v>
      </c>
      <c r="EG2063">
        <v>75.288360595703097</v>
      </c>
      <c r="EH2063">
        <v>79.409523010253906</v>
      </c>
      <c r="EI2063">
        <v>83.450263977050696</v>
      </c>
      <c r="EJ2063">
        <v>88.449203491210895</v>
      </c>
      <c r="EK2063">
        <v>90.450263977050696</v>
      </c>
      <c r="EL2063">
        <v>93.451324462890597</v>
      </c>
      <c r="EM2063">
        <v>98.326980590820298</v>
      </c>
      <c r="EN2063">
        <v>101.24655914306599</v>
      </c>
      <c r="EO2063">
        <v>105.08306884765599</v>
      </c>
      <c r="EP2063">
        <v>107</v>
      </c>
      <c r="EQ2063">
        <v>107.959259033203</v>
      </c>
      <c r="ER2063">
        <v>107.878303527832</v>
      </c>
      <c r="ES2063">
        <v>105.837562561035</v>
      </c>
      <c r="ET2063">
        <v>101.87936401367099</v>
      </c>
      <c r="EU2063">
        <v>94.922225952148395</v>
      </c>
      <c r="EV2063">
        <v>90.800003051757798</v>
      </c>
      <c r="EW2063">
        <v>88.759262084960895</v>
      </c>
      <c r="EX2063">
        <v>85.759788513183494</v>
      </c>
      <c r="EY2063">
        <v>0.30888047814369202</v>
      </c>
      <c r="EZ2063">
        <v>2.4460885673761298E-2</v>
      </c>
      <c r="FA2063">
        <v>2.4460885673761298E-2</v>
      </c>
      <c r="FB2063">
        <v>0</v>
      </c>
      <c r="FC2063">
        <v>0</v>
      </c>
    </row>
    <row r="2064" spans="1:159" x14ac:dyDescent="0.25">
      <c r="A2064" t="s">
        <v>40</v>
      </c>
      <c r="B2064" t="s">
        <v>13</v>
      </c>
      <c r="C2064" t="s">
        <v>42</v>
      </c>
      <c r="D2064" s="3">
        <v>45485</v>
      </c>
      <c r="FB2064">
        <v>0</v>
      </c>
      <c r="FC2064">
        <v>1</v>
      </c>
    </row>
    <row r="2065" spans="1:159" x14ac:dyDescent="0.25">
      <c r="A2065" t="s">
        <v>40</v>
      </c>
      <c r="B2065" t="s">
        <v>13</v>
      </c>
      <c r="C2065" t="s">
        <v>42</v>
      </c>
      <c r="D2065" s="3">
        <v>45496</v>
      </c>
      <c r="E2065" s="25">
        <v>16</v>
      </c>
      <c r="F2065">
        <v>17</v>
      </c>
      <c r="G2065">
        <v>16</v>
      </c>
      <c r="H2065">
        <v>17</v>
      </c>
      <c r="I2065">
        <v>1972</v>
      </c>
      <c r="J2065">
        <v>53298</v>
      </c>
      <c r="K2065">
        <v>1.76456630229949</v>
      </c>
      <c r="L2065">
        <v>1.5298260450363099</v>
      </c>
      <c r="M2065">
        <v>1.3311628103256199</v>
      </c>
      <c r="N2065">
        <v>1.18631196022033</v>
      </c>
      <c r="O2065">
        <v>1.0886862277984599</v>
      </c>
      <c r="P2065">
        <v>1.03108978271484</v>
      </c>
      <c r="Q2065">
        <v>0.99274915456771795</v>
      </c>
      <c r="R2065">
        <v>0.95738571882247903</v>
      </c>
      <c r="S2065">
        <v>1.0079602003097501</v>
      </c>
      <c r="T2065">
        <v>1.12421250343322</v>
      </c>
      <c r="U2065">
        <v>1.30230820178985</v>
      </c>
      <c r="V2065">
        <v>1.5430778264999301</v>
      </c>
      <c r="W2065">
        <v>1.83786261081695</v>
      </c>
      <c r="X2065">
        <v>2.12340211868286</v>
      </c>
      <c r="Y2065">
        <v>2.4262168407440101</v>
      </c>
      <c r="Z2065">
        <v>2.75650429725646</v>
      </c>
      <c r="AA2065">
        <v>3.0603904724121</v>
      </c>
      <c r="AB2065">
        <v>3.3918874263763401</v>
      </c>
      <c r="AC2065">
        <v>3.6398251056671098</v>
      </c>
      <c r="AD2065">
        <v>3.5926861763000399</v>
      </c>
      <c r="AE2065">
        <v>3.3829364776611301</v>
      </c>
      <c r="AF2065">
        <v>3.1393249034881499</v>
      </c>
      <c r="AG2065">
        <v>2.6839902400970401</v>
      </c>
      <c r="AH2065">
        <v>2.20541191101074</v>
      </c>
      <c r="AI2065">
        <v>-7.16300159692764E-2</v>
      </c>
      <c r="AJ2065">
        <v>-4.8335421830415698E-2</v>
      </c>
      <c r="AK2065">
        <v>-4.4540349394083002E-2</v>
      </c>
      <c r="AL2065">
        <v>-4.88295778632164E-2</v>
      </c>
      <c r="AM2065">
        <v>-3.6025255918502801E-2</v>
      </c>
      <c r="AN2065">
        <v>-5.7936392724514001E-2</v>
      </c>
      <c r="AO2065">
        <v>-4.4121142476797097E-2</v>
      </c>
      <c r="AP2065">
        <v>-4.5112654566764797E-2</v>
      </c>
      <c r="AQ2065">
        <v>-3.7215560674667303E-2</v>
      </c>
      <c r="AR2065">
        <v>-1.9949825480580299E-2</v>
      </c>
      <c r="AS2065">
        <v>-4.0685705840587602E-2</v>
      </c>
      <c r="AT2065">
        <v>-7.0682391524314797E-2</v>
      </c>
      <c r="AU2065">
        <v>3.1658448278903899E-2</v>
      </c>
      <c r="AV2065">
        <v>1.6994116827845501E-2</v>
      </c>
      <c r="AW2065">
        <v>3.72336129657924E-3</v>
      </c>
      <c r="AX2065">
        <v>0.107274450361728</v>
      </c>
      <c r="AY2065">
        <v>9.7126327455043696E-2</v>
      </c>
      <c r="AZ2065">
        <v>-7.11957812309265E-2</v>
      </c>
      <c r="BA2065">
        <v>-7.3980569839477497E-2</v>
      </c>
      <c r="BB2065">
        <v>-6.8621799349784796E-2</v>
      </c>
      <c r="BC2065">
        <v>-7.4764266610145499E-2</v>
      </c>
      <c r="BD2065">
        <v>-6.2274694442749003E-2</v>
      </c>
      <c r="BE2065">
        <v>-6.6982887685298906E-2</v>
      </c>
      <c r="BF2065">
        <v>-5.8648940175771699E-2</v>
      </c>
      <c r="BG2065">
        <v>-2.6052320376038499E-2</v>
      </c>
      <c r="BH2065">
        <v>-4.8962901346385401E-3</v>
      </c>
      <c r="BI2065">
        <v>-3.4643320832401501E-3</v>
      </c>
      <c r="BJ2065">
        <v>-1.2440038844943E-2</v>
      </c>
      <c r="BK2065">
        <v>-3.5453559830784698E-3</v>
      </c>
      <c r="BL2065">
        <v>-2.8148824349045701E-2</v>
      </c>
      <c r="BM2065">
        <v>-1.45961567759513E-2</v>
      </c>
      <c r="BN2065">
        <v>-1.28997936844825E-2</v>
      </c>
      <c r="BO2065">
        <v>-2.7801212854683299E-3</v>
      </c>
      <c r="BP2065">
        <v>1.8675822764634999E-2</v>
      </c>
      <c r="BQ2065">
        <v>2.64128483831882E-3</v>
      </c>
      <c r="BR2065">
        <v>-2.3029988631606099E-2</v>
      </c>
      <c r="BS2065">
        <v>8.0205231904983507E-2</v>
      </c>
      <c r="BT2065">
        <v>6.8499997258186299E-2</v>
      </c>
      <c r="BU2065">
        <v>5.6238248944282497E-2</v>
      </c>
      <c r="BV2065">
        <v>0.16064496338367401</v>
      </c>
      <c r="BW2065">
        <v>0.15134759247303001</v>
      </c>
      <c r="BX2065">
        <v>-1.55637832358479E-2</v>
      </c>
      <c r="BY2065">
        <v>-1.7181891947984598E-2</v>
      </c>
      <c r="BZ2065">
        <v>-1.2311299331486201E-2</v>
      </c>
      <c r="CA2065">
        <v>-1.95052716881036E-2</v>
      </c>
      <c r="CB2065">
        <v>-6.3680983148515198E-3</v>
      </c>
      <c r="CC2065">
        <v>-1.24648250639438E-2</v>
      </c>
      <c r="CD2065">
        <v>-9.3047609552740999E-3</v>
      </c>
      <c r="CE2065">
        <v>1.9525375217199301E-2</v>
      </c>
      <c r="CF2065">
        <v>3.8542844355106298E-2</v>
      </c>
      <c r="CG2065">
        <v>3.7611685693264001E-2</v>
      </c>
      <c r="CH2065">
        <v>2.3949498310685099E-2</v>
      </c>
      <c r="CI2065">
        <v>2.8934542089700602E-2</v>
      </c>
      <c r="CJ2065">
        <v>1.63874495774507E-3</v>
      </c>
      <c r="CK2065">
        <v>1.4928827993571699E-2</v>
      </c>
      <c r="CL2065">
        <v>1.9313065335154499E-2</v>
      </c>
      <c r="CM2065">
        <v>3.1655319035053198E-2</v>
      </c>
      <c r="CN2065">
        <v>5.7301472872495603E-2</v>
      </c>
      <c r="CO2065">
        <v>4.5968275517225203E-2</v>
      </c>
      <c r="CP2065">
        <v>2.4622412398457499E-2</v>
      </c>
      <c r="CQ2065">
        <v>0.12875200808048201</v>
      </c>
      <c r="CR2065">
        <v>0.120005875825881</v>
      </c>
      <c r="CS2065">
        <v>0.108753137290477</v>
      </c>
      <c r="CT2065">
        <v>0.21401548385620101</v>
      </c>
      <c r="CU2065">
        <v>0.20556886494159601</v>
      </c>
      <c r="CV2065">
        <v>4.00682166218757E-2</v>
      </c>
      <c r="CW2065">
        <v>3.9616782218217801E-2</v>
      </c>
      <c r="CX2065">
        <v>4.3999198824167203E-2</v>
      </c>
      <c r="CY2065">
        <v>3.5753719508647898E-2</v>
      </c>
      <c r="CZ2065">
        <v>4.9538496881723397E-2</v>
      </c>
      <c r="DA2065">
        <v>4.2053241282701402E-2</v>
      </c>
      <c r="DB2065">
        <v>4.0039420127868597E-2</v>
      </c>
      <c r="DC2065">
        <v>2.7709271758794701E-2</v>
      </c>
      <c r="DD2065">
        <v>2.64091175049543E-2</v>
      </c>
      <c r="DE2065">
        <v>2.4972446262836401E-2</v>
      </c>
      <c r="DF2065">
        <v>2.21232678741216E-2</v>
      </c>
      <c r="DG2065">
        <v>1.9746376201510402E-2</v>
      </c>
      <c r="DH2065">
        <v>1.8109556287527001E-2</v>
      </c>
      <c r="DI2065">
        <v>1.7949916422366999E-2</v>
      </c>
      <c r="DJ2065">
        <v>1.95840280503034E-2</v>
      </c>
      <c r="DK2065">
        <v>2.09352616220712E-2</v>
      </c>
      <c r="DL2065">
        <v>2.3482726886868401E-2</v>
      </c>
      <c r="DM2065">
        <v>2.63409409672021E-2</v>
      </c>
      <c r="DN2065">
        <v>2.89706028997898E-2</v>
      </c>
      <c r="DO2065">
        <v>2.9514348134398401E-2</v>
      </c>
      <c r="DP2065">
        <v>3.1313352286815602E-2</v>
      </c>
      <c r="DQ2065">
        <v>3.1926784664392402E-2</v>
      </c>
      <c r="DR2065">
        <v>3.2446969300508402E-2</v>
      </c>
      <c r="DS2065">
        <v>3.2964188605546903E-2</v>
      </c>
      <c r="DT2065">
        <v>3.3821854740381199E-2</v>
      </c>
      <c r="DU2065">
        <v>3.4531142562627702E-2</v>
      </c>
      <c r="DV2065">
        <v>3.4234352409839602E-2</v>
      </c>
      <c r="DW2065">
        <v>3.3595081418752601E-2</v>
      </c>
      <c r="DX2065">
        <v>3.3988796174526201E-2</v>
      </c>
      <c r="DY2065">
        <v>3.3144630491733502E-2</v>
      </c>
      <c r="DZ2065">
        <v>2.9999131336808201E-2</v>
      </c>
      <c r="EA2065">
        <v>81.800102233886705</v>
      </c>
      <c r="EB2065">
        <v>80.840293884277301</v>
      </c>
      <c r="EC2065">
        <v>79.799575805664006</v>
      </c>
      <c r="ED2065">
        <v>78.839767456054602</v>
      </c>
      <c r="EE2065">
        <v>76.881011962890597</v>
      </c>
      <c r="EF2065">
        <v>76.920677185058494</v>
      </c>
      <c r="EG2065">
        <v>78.206237792968693</v>
      </c>
      <c r="EH2065">
        <v>82.205711364745994</v>
      </c>
      <c r="EI2065">
        <v>86.123741149902301</v>
      </c>
      <c r="EJ2065">
        <v>90.164466857910099</v>
      </c>
      <c r="EK2065">
        <v>94.164466857910099</v>
      </c>
      <c r="EL2065">
        <v>98.123741149902301</v>
      </c>
      <c r="EM2065">
        <v>100.08249664306599</v>
      </c>
      <c r="EN2065">
        <v>103.042304992675</v>
      </c>
      <c r="EO2065">
        <v>105.00106048583901</v>
      </c>
      <c r="EP2065">
        <v>104.002113342285</v>
      </c>
      <c r="EQ2065">
        <v>104.92120361328099</v>
      </c>
      <c r="ER2065">
        <v>103.921737670898</v>
      </c>
      <c r="ES2065">
        <v>101.003700256347</v>
      </c>
      <c r="ET2065">
        <v>96.127449035644503</v>
      </c>
      <c r="EU2065">
        <v>92.087783813476506</v>
      </c>
      <c r="EV2065">
        <v>90.046005249023395</v>
      </c>
      <c r="EW2065">
        <v>87.085136413574205</v>
      </c>
      <c r="EX2065">
        <v>85.043899536132798</v>
      </c>
      <c r="EY2065">
        <v>0.30962076783180198</v>
      </c>
      <c r="EZ2065">
        <v>2.31270603835582E-2</v>
      </c>
      <c r="FA2065">
        <v>2.31270603835582E-2</v>
      </c>
      <c r="FB2065">
        <v>0</v>
      </c>
      <c r="FC2065">
        <v>0</v>
      </c>
    </row>
    <row r="2066" spans="1:159" x14ac:dyDescent="0.25">
      <c r="A2066" t="s">
        <v>40</v>
      </c>
      <c r="B2066" t="s">
        <v>13</v>
      </c>
      <c r="C2066" t="s">
        <v>42</v>
      </c>
      <c r="D2066" s="3">
        <v>45539</v>
      </c>
      <c r="FB2066">
        <v>0</v>
      </c>
      <c r="FC2066">
        <v>1</v>
      </c>
    </row>
    <row r="2067" spans="1:159" x14ac:dyDescent="0.25">
      <c r="A2067" t="s">
        <v>40</v>
      </c>
      <c r="B2067" t="s">
        <v>13</v>
      </c>
      <c r="C2067" t="s">
        <v>42</v>
      </c>
      <c r="D2067" s="3">
        <v>45540</v>
      </c>
      <c r="E2067" s="25">
        <v>19</v>
      </c>
      <c r="F2067">
        <v>20</v>
      </c>
      <c r="G2067">
        <v>19</v>
      </c>
      <c r="H2067">
        <v>20</v>
      </c>
      <c r="I2067">
        <v>1737</v>
      </c>
      <c r="J2067">
        <v>52681</v>
      </c>
      <c r="K2067">
        <v>1.13422763347625</v>
      </c>
      <c r="L2067">
        <v>0.97747147083282404</v>
      </c>
      <c r="M2067">
        <v>0.86978441476821799</v>
      </c>
      <c r="N2067">
        <v>0.80335676670074396</v>
      </c>
      <c r="O2067">
        <v>0.764434874057769</v>
      </c>
      <c r="P2067">
        <v>0.75803947448730402</v>
      </c>
      <c r="Q2067">
        <v>0.80766278505325295</v>
      </c>
      <c r="R2067">
        <v>0.74478346109390203</v>
      </c>
      <c r="S2067">
        <v>0.61867398023605302</v>
      </c>
      <c r="T2067">
        <v>0.61220782995223899</v>
      </c>
      <c r="U2067">
        <v>0.66067600250244096</v>
      </c>
      <c r="V2067">
        <v>0.79420506954193104</v>
      </c>
      <c r="W2067">
        <v>0.96873736381530695</v>
      </c>
      <c r="X2067">
        <v>1.20556640625</v>
      </c>
      <c r="Y2067">
        <v>1.4706733226776101</v>
      </c>
      <c r="Z2067">
        <v>1.8372900485992401</v>
      </c>
      <c r="AA2067">
        <v>2.26452207565307</v>
      </c>
      <c r="AB2067">
        <v>2.6354336738586399</v>
      </c>
      <c r="AC2067">
        <v>2.7597565650939901</v>
      </c>
      <c r="AD2067">
        <v>2.6029646396636901</v>
      </c>
      <c r="AE2067">
        <v>2.3521492481231601</v>
      </c>
      <c r="AF2067">
        <v>2.0456991195678702</v>
      </c>
      <c r="AG2067">
        <v>1.65377593040466</v>
      </c>
      <c r="AH2067">
        <v>1.3349579572677599</v>
      </c>
      <c r="AI2067">
        <v>-1.74127332866191E-2</v>
      </c>
      <c r="AJ2067">
        <v>-2.5338180363178201E-2</v>
      </c>
      <c r="AK2067">
        <v>-8.1207705661654403E-3</v>
      </c>
      <c r="AL2067">
        <v>-1.90778449177742E-2</v>
      </c>
      <c r="AM2067">
        <v>-2.5850988924503299E-2</v>
      </c>
      <c r="AN2067">
        <v>-4.1907116770744303E-2</v>
      </c>
      <c r="AO2067">
        <v>-1.85903161764144E-2</v>
      </c>
      <c r="AP2067">
        <v>-3.5417806357145303E-2</v>
      </c>
      <c r="AQ2067">
        <v>-1.7511337995529098E-2</v>
      </c>
      <c r="AR2067">
        <v>-3.5399381071329103E-2</v>
      </c>
      <c r="AS2067">
        <v>-5.1796041429042802E-2</v>
      </c>
      <c r="AT2067">
        <v>-2.2371426224708502E-2</v>
      </c>
      <c r="AU2067">
        <v>-6.7629314959049197E-2</v>
      </c>
      <c r="AV2067">
        <v>-7.4576854705810505E-2</v>
      </c>
      <c r="AW2067">
        <v>-0.12274535745382301</v>
      </c>
      <c r="AX2067">
        <v>-0.14203110337257299</v>
      </c>
      <c r="AY2067">
        <v>-9.44883078336715E-2</v>
      </c>
      <c r="AZ2067">
        <v>-5.4219510406255701E-2</v>
      </c>
      <c r="BA2067">
        <v>0.120270572602748</v>
      </c>
      <c r="BB2067">
        <v>8.8723927736282293E-2</v>
      </c>
      <c r="BC2067">
        <v>-0.16224488615989599</v>
      </c>
      <c r="BD2067">
        <v>-0.15765769779682101</v>
      </c>
      <c r="BE2067">
        <v>-0.127031534910202</v>
      </c>
      <c r="BF2067">
        <v>-8.8652707636356298E-2</v>
      </c>
      <c r="BG2067">
        <v>1.8336409702896999E-2</v>
      </c>
      <c r="BH2067">
        <v>7.6329731382429496E-3</v>
      </c>
      <c r="BI2067">
        <v>1.88872683793306E-2</v>
      </c>
      <c r="BJ2067">
        <v>6.1438754200935303E-3</v>
      </c>
      <c r="BK2067">
        <v>-1.45623786374926E-3</v>
      </c>
      <c r="BL2067">
        <v>-1.83361154049634E-2</v>
      </c>
      <c r="BM2067">
        <v>5.4020080715417801E-3</v>
      </c>
      <c r="BN2067">
        <v>-8.2788076251745207E-3</v>
      </c>
      <c r="BO2067">
        <v>8.0938050523400307E-3</v>
      </c>
      <c r="BP2067">
        <v>-5.9261480346321999E-3</v>
      </c>
      <c r="BQ2067">
        <v>-1.9682811573147701E-2</v>
      </c>
      <c r="BR2067">
        <v>1.31823364645242E-2</v>
      </c>
      <c r="BS2067">
        <v>-2.6651363819837501E-2</v>
      </c>
      <c r="BT2067">
        <v>-3.09588052332401E-2</v>
      </c>
      <c r="BU2067">
        <v>-7.5289592146873405E-2</v>
      </c>
      <c r="BV2067">
        <v>-9.2656038701534202E-2</v>
      </c>
      <c r="BW2067">
        <v>-4.2122691869735697E-2</v>
      </c>
      <c r="BX2067">
        <v>1.20523246005177E-3</v>
      </c>
      <c r="BY2067">
        <v>0.174834609031677</v>
      </c>
      <c r="BZ2067">
        <v>0.14026716351509</v>
      </c>
      <c r="CA2067">
        <v>-0.11076336354017199</v>
      </c>
      <c r="CB2067">
        <v>-0.108146645128726</v>
      </c>
      <c r="CC2067">
        <v>-8.2533992826938601E-2</v>
      </c>
      <c r="CD2067">
        <v>-4.9085188657045302E-2</v>
      </c>
      <c r="CE2067">
        <v>5.4085552692413302E-2</v>
      </c>
      <c r="CF2067">
        <v>4.0604125708341501E-2</v>
      </c>
      <c r="CG2067">
        <v>4.5895308256149202E-2</v>
      </c>
      <c r="CH2067">
        <v>3.1365595757961197E-2</v>
      </c>
      <c r="CI2067">
        <v>2.29385122656822E-2</v>
      </c>
      <c r="CJ2067">
        <v>5.2348845638334699E-3</v>
      </c>
      <c r="CK2067">
        <v>2.9394332319498E-2</v>
      </c>
      <c r="CL2067">
        <v>1.88601929694414E-2</v>
      </c>
      <c r="CM2067">
        <v>3.3698949962854302E-2</v>
      </c>
      <c r="CN2067">
        <v>2.3547086864709799E-2</v>
      </c>
      <c r="CO2067">
        <v>1.24304173514246E-2</v>
      </c>
      <c r="CP2067">
        <v>4.8736099153756998E-2</v>
      </c>
      <c r="CQ2067">
        <v>1.4326586388051499E-2</v>
      </c>
      <c r="CR2067">
        <v>1.2659246101975399E-2</v>
      </c>
      <c r="CS2067">
        <v>-2.78338268399238E-2</v>
      </c>
      <c r="CT2067">
        <v>-4.32809740304946E-2</v>
      </c>
      <c r="CU2067">
        <v>1.02429222315549E-2</v>
      </c>
      <c r="CV2067">
        <v>5.66299743950366E-2</v>
      </c>
      <c r="CW2067">
        <v>0.229398638010025</v>
      </c>
      <c r="CX2067">
        <v>0.19181039929389901</v>
      </c>
      <c r="CY2067">
        <v>-5.9281844645738602E-2</v>
      </c>
      <c r="CZ2067">
        <v>-5.8635588735341998E-2</v>
      </c>
      <c r="DA2067">
        <v>-3.8036454468965503E-2</v>
      </c>
      <c r="DB2067">
        <v>-9.51767340302467E-3</v>
      </c>
      <c r="DC2067">
        <v>2.17339359223842E-2</v>
      </c>
      <c r="DD2067">
        <v>2.0045038312673499E-2</v>
      </c>
      <c r="DE2067">
        <v>1.64197217673063E-2</v>
      </c>
      <c r="DF2067">
        <v>1.53337176889181E-2</v>
      </c>
      <c r="DG2067">
        <v>1.48309553042054E-2</v>
      </c>
      <c r="DH2067">
        <v>1.4330150559544501E-2</v>
      </c>
      <c r="DI2067">
        <v>1.4586297795176501E-2</v>
      </c>
      <c r="DJ2067">
        <v>1.6499340534210202E-2</v>
      </c>
      <c r="DK2067">
        <v>1.5566822141408899E-2</v>
      </c>
      <c r="DL2067">
        <v>1.7918454483151401E-2</v>
      </c>
      <c r="DM2067">
        <v>1.95234566926956E-2</v>
      </c>
      <c r="DN2067">
        <v>2.1615153178572599E-2</v>
      </c>
      <c r="DO2067">
        <v>2.4912824854254698E-2</v>
      </c>
      <c r="DP2067">
        <v>2.65178922563791E-2</v>
      </c>
      <c r="DQ2067">
        <v>2.8851056471467001E-2</v>
      </c>
      <c r="DR2067">
        <v>3.0017908662557598E-2</v>
      </c>
      <c r="DS2067">
        <v>3.1836032867431599E-2</v>
      </c>
      <c r="DT2067">
        <v>3.3695850521326003E-2</v>
      </c>
      <c r="DU2067">
        <v>3.3172577619552598E-2</v>
      </c>
      <c r="DV2067">
        <v>3.1336061656474998E-2</v>
      </c>
      <c r="DW2067">
        <v>3.1298540532588903E-2</v>
      </c>
      <c r="DX2067">
        <v>3.0100585892796499E-2</v>
      </c>
      <c r="DY2067">
        <v>2.70525831729173E-2</v>
      </c>
      <c r="DZ2067">
        <v>2.4055341258644999E-2</v>
      </c>
      <c r="EA2067">
        <v>75.770332336425696</v>
      </c>
      <c r="EB2067">
        <v>74.229667663574205</v>
      </c>
      <c r="EC2067">
        <v>73.229667663574205</v>
      </c>
      <c r="ED2067">
        <v>72</v>
      </c>
      <c r="EE2067">
        <v>70</v>
      </c>
      <c r="EF2067">
        <v>69</v>
      </c>
      <c r="EG2067">
        <v>68.229667663574205</v>
      </c>
      <c r="EH2067">
        <v>70.918663024902301</v>
      </c>
      <c r="EI2067">
        <v>77.296653747558494</v>
      </c>
      <c r="EJ2067">
        <v>82.066986083984304</v>
      </c>
      <c r="EK2067">
        <v>85.296653747558494</v>
      </c>
      <c r="EL2067">
        <v>90.377983093261705</v>
      </c>
      <c r="EM2067">
        <v>93.459335327148395</v>
      </c>
      <c r="EN2067">
        <v>95.770332336425696</v>
      </c>
      <c r="EO2067">
        <v>98.540664672851506</v>
      </c>
      <c r="EP2067">
        <v>100.081336975097</v>
      </c>
      <c r="EQ2067">
        <v>100.081336975097</v>
      </c>
      <c r="ER2067">
        <v>98.851676940917898</v>
      </c>
      <c r="ES2067">
        <v>96.622016906738196</v>
      </c>
      <c r="ET2067">
        <v>91.081336975097599</v>
      </c>
      <c r="EU2067">
        <v>89.622016906738196</v>
      </c>
      <c r="EV2067">
        <v>83.851676940917898</v>
      </c>
      <c r="EW2067">
        <v>79.770332336425696</v>
      </c>
      <c r="EX2067">
        <v>76.311004638671804</v>
      </c>
      <c r="EY2067">
        <v>0.243416473269462</v>
      </c>
      <c r="EZ2067">
        <v>2.28164903819561E-2</v>
      </c>
      <c r="FA2067">
        <v>2.28164903819561E-2</v>
      </c>
      <c r="FB2067">
        <v>0</v>
      </c>
      <c r="FC2067">
        <v>0</v>
      </c>
    </row>
    <row r="2068" spans="1:159" x14ac:dyDescent="0.25">
      <c r="A2068" t="s">
        <v>40</v>
      </c>
      <c r="B2068" t="s">
        <v>13</v>
      </c>
      <c r="C2068" t="s">
        <v>42</v>
      </c>
      <c r="D2068" s="3">
        <v>45541</v>
      </c>
      <c r="FB2068">
        <v>0</v>
      </c>
      <c r="FC2068">
        <v>1</v>
      </c>
    </row>
    <row r="2069" spans="1:159" x14ac:dyDescent="0.25">
      <c r="A2069" t="s">
        <v>40</v>
      </c>
      <c r="B2069" t="s">
        <v>13</v>
      </c>
      <c r="C2069" t="s">
        <v>42</v>
      </c>
      <c r="D2069" s="3">
        <v>45558</v>
      </c>
      <c r="E2069" s="25">
        <v>18</v>
      </c>
      <c r="F2069">
        <v>20</v>
      </c>
      <c r="G2069">
        <v>18</v>
      </c>
      <c r="H2069">
        <v>20</v>
      </c>
      <c r="I2069">
        <v>3817</v>
      </c>
      <c r="J2069">
        <v>56652</v>
      </c>
      <c r="K2069">
        <v>0.83866065740585305</v>
      </c>
      <c r="L2069">
        <v>0.75391322374343805</v>
      </c>
      <c r="M2069">
        <v>0.68146950006484897</v>
      </c>
      <c r="N2069">
        <v>0.64250731468200595</v>
      </c>
      <c r="O2069">
        <v>0.62583076953887895</v>
      </c>
      <c r="P2069">
        <v>0.63898903131484897</v>
      </c>
      <c r="Q2069">
        <v>0.68479663133621205</v>
      </c>
      <c r="R2069">
        <v>0.64824664592742898</v>
      </c>
      <c r="S2069">
        <v>0.53432291746139504</v>
      </c>
      <c r="T2069">
        <v>0.53628969192504805</v>
      </c>
      <c r="U2069">
        <v>0.54811704158782903</v>
      </c>
      <c r="V2069">
        <v>0.57715231180190996</v>
      </c>
      <c r="W2069">
        <v>0.67857563495635898</v>
      </c>
      <c r="X2069">
        <v>0.86394548416137595</v>
      </c>
      <c r="Y2069">
        <v>1.09802794456481</v>
      </c>
      <c r="Z2069">
        <v>1.43062031269073</v>
      </c>
      <c r="AA2069">
        <v>1.77462947368621</v>
      </c>
      <c r="AB2069">
        <v>2.0737903118133501</v>
      </c>
      <c r="AC2069">
        <v>2.1560106277465798</v>
      </c>
      <c r="AD2069">
        <v>2.0133929252624498</v>
      </c>
      <c r="AE2069">
        <v>1.8089976310729901</v>
      </c>
      <c r="AF2069">
        <v>1.6017644405364899</v>
      </c>
      <c r="AG2069">
        <v>1.3545668125152499</v>
      </c>
      <c r="AH2069">
        <v>1.1159145832061701</v>
      </c>
      <c r="AI2069">
        <v>-5.05303516983985E-2</v>
      </c>
      <c r="AJ2069">
        <v>-3.38864885270595E-2</v>
      </c>
      <c r="AK2069">
        <v>-3.1446930021047502E-2</v>
      </c>
      <c r="AL2069">
        <v>-3.0871558934450101E-2</v>
      </c>
      <c r="AM2069">
        <v>-3.6916624754667199E-2</v>
      </c>
      <c r="AN2069">
        <v>-2.4084664881229401E-2</v>
      </c>
      <c r="AO2069">
        <v>-9.3517228960990906E-3</v>
      </c>
      <c r="AP2069">
        <v>-2.6504011824726999E-2</v>
      </c>
      <c r="AQ2069">
        <v>-3.5571224987506797E-2</v>
      </c>
      <c r="AR2069">
        <v>-3.37596703320741E-3</v>
      </c>
      <c r="AS2069">
        <v>-5.8714617043733501E-3</v>
      </c>
      <c r="AT2069">
        <v>-3.09604201465845E-2</v>
      </c>
      <c r="AU2069">
        <v>-1.6200067475438101E-2</v>
      </c>
      <c r="AV2069">
        <v>2.4611756671219999E-3</v>
      </c>
      <c r="AW2069">
        <v>-9.9670253694057395E-3</v>
      </c>
      <c r="AX2069">
        <v>1.27471415325999E-2</v>
      </c>
      <c r="AY2069">
        <v>1.77690982818603E-2</v>
      </c>
      <c r="AZ2069">
        <v>9.3729570508003193E-2</v>
      </c>
      <c r="BA2069">
        <v>5.6903667747974299E-2</v>
      </c>
      <c r="BB2069">
        <v>1.75778977572917E-2</v>
      </c>
      <c r="BC2069">
        <v>-0.12566746771335599</v>
      </c>
      <c r="BD2069">
        <v>-8.72345715761184E-2</v>
      </c>
      <c r="BE2069">
        <v>-2.11830399930477E-2</v>
      </c>
      <c r="BF2069">
        <v>-1.5781665220856601E-2</v>
      </c>
      <c r="BG2069">
        <v>-1.8143046647310201E-2</v>
      </c>
      <c r="BH2069">
        <v>-4.3588331900536997E-3</v>
      </c>
      <c r="BI2069">
        <v>-5.00153191387653E-3</v>
      </c>
      <c r="BJ2069">
        <v>-7.7171442098915499E-3</v>
      </c>
      <c r="BK2069">
        <v>-1.6356879845261501E-2</v>
      </c>
      <c r="BL2069">
        <v>-4.9860472790896797E-3</v>
      </c>
      <c r="BM2069">
        <v>9.7398869693279197E-3</v>
      </c>
      <c r="BN2069">
        <v>-7.1833198890089902E-3</v>
      </c>
      <c r="BO2069">
        <v>-1.40108224004507E-2</v>
      </c>
      <c r="BP2069">
        <v>1.97897963225841E-2</v>
      </c>
      <c r="BQ2069">
        <v>1.9840991124510699E-2</v>
      </c>
      <c r="BR2069">
        <v>-3.6054640077054501E-3</v>
      </c>
      <c r="BS2069">
        <v>1.44251305609941E-2</v>
      </c>
      <c r="BT2069">
        <v>3.7232805043458897E-2</v>
      </c>
      <c r="BU2069">
        <v>2.85283755511045E-2</v>
      </c>
      <c r="BV2069">
        <v>5.4318886250257402E-2</v>
      </c>
      <c r="BW2069">
        <v>6.2495965510606703E-2</v>
      </c>
      <c r="BX2069">
        <v>0.139850318431854</v>
      </c>
      <c r="BY2069">
        <v>0.102011300623416</v>
      </c>
      <c r="BZ2069">
        <v>5.8998778462409897E-2</v>
      </c>
      <c r="CA2069">
        <v>-8.5009925067424705E-2</v>
      </c>
      <c r="CB2069">
        <v>-4.9257781356573098E-2</v>
      </c>
      <c r="CC2069">
        <v>1.35905556380748E-2</v>
      </c>
      <c r="CD2069">
        <v>1.63283441215753E-2</v>
      </c>
      <c r="CE2069">
        <v>1.4244258403778E-2</v>
      </c>
      <c r="CF2069">
        <v>2.5168823078274699E-2</v>
      </c>
      <c r="CG2069">
        <v>2.1443866193294501E-2</v>
      </c>
      <c r="CH2069">
        <v>1.5437270514666999E-2</v>
      </c>
      <c r="CI2069">
        <v>4.2028655298054201E-3</v>
      </c>
      <c r="CJ2069">
        <v>1.4112569391727401E-2</v>
      </c>
      <c r="CK2069">
        <v>2.8831496834754899E-2</v>
      </c>
      <c r="CL2069">
        <v>1.2137372046709E-2</v>
      </c>
      <c r="CM2069">
        <v>7.5495792552828702E-3</v>
      </c>
      <c r="CN2069">
        <v>4.2955558747053098E-2</v>
      </c>
      <c r="CO2069">
        <v>4.5553442090749699E-2</v>
      </c>
      <c r="CP2069">
        <v>2.3749493062496099E-2</v>
      </c>
      <c r="CQ2069">
        <v>4.5050326734781203E-2</v>
      </c>
      <c r="CR2069">
        <v>7.2004437446594197E-2</v>
      </c>
      <c r="CS2069">
        <v>6.7023776471614796E-2</v>
      </c>
      <c r="CT2069">
        <v>9.5890633761882699E-2</v>
      </c>
      <c r="CU2069">
        <v>0.107222832739353</v>
      </c>
      <c r="CV2069">
        <v>0.18597106635570501</v>
      </c>
      <c r="CW2069">
        <v>0.147118926048278</v>
      </c>
      <c r="CX2069">
        <v>0.10041966289281801</v>
      </c>
      <c r="CY2069">
        <v>-4.4352382421493503E-2</v>
      </c>
      <c r="CZ2069">
        <v>-1.1280992068350299E-2</v>
      </c>
      <c r="DA2069">
        <v>4.8364151269197402E-2</v>
      </c>
      <c r="DB2069">
        <v>4.8438351601362201E-2</v>
      </c>
      <c r="DC2069">
        <v>1.9690083339810299E-2</v>
      </c>
      <c r="DD2069">
        <v>1.7951540648937201E-2</v>
      </c>
      <c r="DE2069">
        <v>1.60776600241661E-2</v>
      </c>
      <c r="DF2069">
        <v>1.4076884835958399E-2</v>
      </c>
      <c r="DG2069">
        <v>1.24994376674294E-2</v>
      </c>
      <c r="DH2069">
        <v>1.16111347451806E-2</v>
      </c>
      <c r="DI2069">
        <v>1.16068748757243E-2</v>
      </c>
      <c r="DJ2069">
        <v>1.1746146716177399E-2</v>
      </c>
      <c r="DK2069">
        <v>1.3107793405651999E-2</v>
      </c>
      <c r="DL2069">
        <v>1.4083784073591199E-2</v>
      </c>
      <c r="DM2069">
        <v>1.56320612877607E-2</v>
      </c>
      <c r="DN2069">
        <v>1.6630632802843999E-2</v>
      </c>
      <c r="DO2069">
        <v>1.8618797883391301E-2</v>
      </c>
      <c r="DP2069">
        <v>2.1139649674296299E-2</v>
      </c>
      <c r="DQ2069">
        <v>2.3403542116284301E-2</v>
      </c>
      <c r="DR2069">
        <v>2.5273825973272299E-2</v>
      </c>
      <c r="DS2069">
        <v>2.71920040249824E-2</v>
      </c>
      <c r="DT2069">
        <v>2.80394218862056E-2</v>
      </c>
      <c r="DU2069">
        <v>2.7423493564128799E-2</v>
      </c>
      <c r="DV2069">
        <v>2.5182107463479E-2</v>
      </c>
      <c r="DW2069">
        <v>2.4718031287193201E-2</v>
      </c>
      <c r="DX2069">
        <v>2.3088248446583699E-2</v>
      </c>
      <c r="DY2069">
        <v>2.1140845492482099E-2</v>
      </c>
      <c r="DZ2069">
        <v>1.95214990526437E-2</v>
      </c>
      <c r="EA2069">
        <v>70.288803100585895</v>
      </c>
      <c r="EB2069">
        <v>69.431045532226506</v>
      </c>
      <c r="EC2069">
        <v>68</v>
      </c>
      <c r="ED2069">
        <v>67.142242431640597</v>
      </c>
      <c r="EE2069">
        <v>67.275825500488196</v>
      </c>
      <c r="EF2069">
        <v>63.42671585083</v>
      </c>
      <c r="EG2069">
        <v>64</v>
      </c>
      <c r="EH2069">
        <v>66.284477233886705</v>
      </c>
      <c r="EI2069">
        <v>71.849105834960895</v>
      </c>
      <c r="EJ2069">
        <v>75.995674133300696</v>
      </c>
      <c r="EK2069">
        <v>82.560302734375</v>
      </c>
      <c r="EL2069">
        <v>87.133583068847599</v>
      </c>
      <c r="EM2069">
        <v>91.560302734375</v>
      </c>
      <c r="EN2069">
        <v>92.991348266601506</v>
      </c>
      <c r="EO2069">
        <v>95.422393798828097</v>
      </c>
      <c r="EP2069">
        <v>96.2801513671875</v>
      </c>
      <c r="EQ2069">
        <v>96.284477233886705</v>
      </c>
      <c r="ER2069">
        <v>95.146568298339801</v>
      </c>
      <c r="ES2069">
        <v>91.004325866699205</v>
      </c>
      <c r="ET2069">
        <v>86.862091064453097</v>
      </c>
      <c r="EU2069">
        <v>83.7198486328125</v>
      </c>
      <c r="EV2069">
        <v>80.862091064453097</v>
      </c>
      <c r="EW2069">
        <v>78.7198486328125</v>
      </c>
      <c r="EX2069">
        <v>77.862091064453097</v>
      </c>
      <c r="EY2069">
        <v>0.210308462381362</v>
      </c>
      <c r="EZ2069">
        <v>1.5536321327090199E-2</v>
      </c>
      <c r="FA2069">
        <v>1.5536321327090199E-2</v>
      </c>
      <c r="FB2069">
        <v>0</v>
      </c>
      <c r="FC2069">
        <v>0</v>
      </c>
    </row>
    <row r="2070" spans="1:159" x14ac:dyDescent="0.25">
      <c r="A2070" t="s">
        <v>40</v>
      </c>
      <c r="B2070" t="s">
        <v>13</v>
      </c>
      <c r="C2070" t="s">
        <v>42</v>
      </c>
      <c r="D2070" s="3">
        <v>45559</v>
      </c>
      <c r="FB2070">
        <v>0</v>
      </c>
      <c r="FC2070">
        <v>1</v>
      </c>
    </row>
    <row r="2071" spans="1:159" x14ac:dyDescent="0.25">
      <c r="A2071" t="s">
        <v>40</v>
      </c>
      <c r="B2071" t="s">
        <v>13</v>
      </c>
      <c r="C2071" t="s">
        <v>42</v>
      </c>
      <c r="D2071" s="3">
        <v>45566</v>
      </c>
      <c r="FB2071">
        <v>0</v>
      </c>
      <c r="FC2071">
        <v>1</v>
      </c>
    </row>
    <row r="2072" spans="1:159" x14ac:dyDescent="0.25">
      <c r="A2072" t="s">
        <v>40</v>
      </c>
      <c r="B2072" t="s">
        <v>13</v>
      </c>
      <c r="C2072" t="s">
        <v>42</v>
      </c>
      <c r="D2072" s="3">
        <v>45567</v>
      </c>
      <c r="E2072" s="25">
        <v>18</v>
      </c>
      <c r="F2072">
        <v>20</v>
      </c>
      <c r="G2072">
        <v>18</v>
      </c>
      <c r="H2072">
        <v>20</v>
      </c>
      <c r="I2072">
        <v>3794</v>
      </c>
      <c r="J2072">
        <v>56580</v>
      </c>
      <c r="K2072">
        <v>0.94722354412078802</v>
      </c>
      <c r="L2072">
        <v>0.82218009233474698</v>
      </c>
      <c r="M2072">
        <v>0.75117152929305997</v>
      </c>
      <c r="N2072">
        <v>0.70965433120727495</v>
      </c>
      <c r="O2072">
        <v>0.67066848278045599</v>
      </c>
      <c r="P2072">
        <v>0.66962820291519098</v>
      </c>
      <c r="Q2072">
        <v>0.71497112512588501</v>
      </c>
      <c r="R2072">
        <v>0.71993237733840898</v>
      </c>
      <c r="S2072">
        <v>0.59623318910598699</v>
      </c>
      <c r="T2072">
        <v>0.57498133182525601</v>
      </c>
      <c r="U2072">
        <v>0.59801238775253196</v>
      </c>
      <c r="V2072">
        <v>0.69777959585189797</v>
      </c>
      <c r="W2072">
        <v>0.87455815076828003</v>
      </c>
      <c r="X2072">
        <v>1.1367982625961299</v>
      </c>
      <c r="Y2072">
        <v>1.4630429744720399</v>
      </c>
      <c r="Z2072">
        <v>1.89169549942016</v>
      </c>
      <c r="AA2072">
        <v>2.3059344291686998</v>
      </c>
      <c r="AB2072">
        <v>2.5751395225524898</v>
      </c>
      <c r="AC2072">
        <v>2.5581278800964302</v>
      </c>
      <c r="AD2072">
        <v>2.30776762962341</v>
      </c>
      <c r="AE2072">
        <v>2.0206542015075599</v>
      </c>
      <c r="AF2072">
        <v>1.7791180610656701</v>
      </c>
      <c r="AG2072">
        <v>1.4575959444046001</v>
      </c>
      <c r="AH2072">
        <v>1.17269027233123</v>
      </c>
      <c r="AI2072">
        <v>-1.5278387814760199E-2</v>
      </c>
      <c r="AJ2072">
        <v>-1.85234099626541E-2</v>
      </c>
      <c r="AK2072">
        <v>-1.8383791670203199E-2</v>
      </c>
      <c r="AL2072">
        <v>-1.72452088445425E-2</v>
      </c>
      <c r="AM2072">
        <v>-2.36316081136465E-2</v>
      </c>
      <c r="AN2072">
        <v>-2.47362721711397E-2</v>
      </c>
      <c r="AO2072">
        <v>-5.2088946104049596E-3</v>
      </c>
      <c r="AP2072">
        <v>-5.0788843072950797E-3</v>
      </c>
      <c r="AQ2072">
        <v>-2.4691579863429E-2</v>
      </c>
      <c r="AR2072">
        <v>-1.2853397056460301E-2</v>
      </c>
      <c r="AS2072">
        <v>-2.68535055220127E-2</v>
      </c>
      <c r="AT2072">
        <v>-2.0333554595708798E-2</v>
      </c>
      <c r="AU2072">
        <v>-2.99699027091264E-2</v>
      </c>
      <c r="AV2072">
        <v>-2.0235409960150701E-2</v>
      </c>
      <c r="AW2072">
        <v>-3.59423570334911E-2</v>
      </c>
      <c r="AX2072">
        <v>-2.2110885009169499E-2</v>
      </c>
      <c r="AY2072">
        <v>1.36858029291033E-2</v>
      </c>
      <c r="AZ2072">
        <v>0.113295599818229</v>
      </c>
      <c r="BA2072">
        <v>0.112318649888038</v>
      </c>
      <c r="BB2072">
        <v>4.1993487626314101E-2</v>
      </c>
      <c r="BC2072">
        <v>-0.127128720283508</v>
      </c>
      <c r="BD2072">
        <v>-0.10078777372837</v>
      </c>
      <c r="BE2072">
        <v>-7.4040457606315599E-2</v>
      </c>
      <c r="BF2072">
        <v>-7.1130253374576499E-2</v>
      </c>
      <c r="BG2072">
        <v>1.5296370722353399E-2</v>
      </c>
      <c r="BH2072">
        <v>9.6522746607661195E-3</v>
      </c>
      <c r="BI2072">
        <v>7.9505592584609899E-3</v>
      </c>
      <c r="BJ2072">
        <v>7.4418247677385798E-3</v>
      </c>
      <c r="BK2072">
        <v>-2.23990087397396E-3</v>
      </c>
      <c r="BL2072">
        <v>-6.1505553312599598E-3</v>
      </c>
      <c r="BM2072">
        <v>1.2413356453180299E-2</v>
      </c>
      <c r="BN2072">
        <v>1.53903691098093E-2</v>
      </c>
      <c r="BO2072">
        <v>-2.78799282386898E-3</v>
      </c>
      <c r="BP2072">
        <v>1.0463803075253899E-2</v>
      </c>
      <c r="BQ2072">
        <v>-4.46831225417554E-4</v>
      </c>
      <c r="BR2072">
        <v>8.4778610616922292E-3</v>
      </c>
      <c r="BS2072">
        <v>2.4458770640194399E-3</v>
      </c>
      <c r="BT2072">
        <v>1.55284740030765E-2</v>
      </c>
      <c r="BU2072">
        <v>3.8218772970139898E-3</v>
      </c>
      <c r="BV2072">
        <v>2.07977760583162E-2</v>
      </c>
      <c r="BW2072">
        <v>5.8777678757905898E-2</v>
      </c>
      <c r="BX2072">
        <v>0.160064622759819</v>
      </c>
      <c r="BY2072">
        <v>0.15687200427055301</v>
      </c>
      <c r="BZ2072">
        <v>8.3826653659343706E-2</v>
      </c>
      <c r="CA2072">
        <v>-8.6399331688880907E-2</v>
      </c>
      <c r="CB2072">
        <v>-6.1273306608199997E-2</v>
      </c>
      <c r="CC2072">
        <v>-3.6946106702089303E-2</v>
      </c>
      <c r="CD2072">
        <v>-3.7847820669412599E-2</v>
      </c>
      <c r="CE2072">
        <v>4.5871127396821899E-2</v>
      </c>
      <c r="CF2072">
        <v>3.7827961146831499E-2</v>
      </c>
      <c r="CG2072">
        <v>3.4284908324480001E-2</v>
      </c>
      <c r="CH2072">
        <v>3.2128859311342198E-2</v>
      </c>
      <c r="CI2072">
        <v>1.9151806831359801E-2</v>
      </c>
      <c r="CJ2072">
        <v>1.2435162439942299E-2</v>
      </c>
      <c r="CK2072">
        <v>3.0035607516765501E-2</v>
      </c>
      <c r="CL2072">
        <v>3.5859622061252497E-2</v>
      </c>
      <c r="CM2072">
        <v>1.9115595147013598E-2</v>
      </c>
      <c r="CN2072">
        <v>3.3781003206968301E-2</v>
      </c>
      <c r="CO2072">
        <v>2.5959843769669502E-2</v>
      </c>
      <c r="CP2072">
        <v>3.7289276719093302E-2</v>
      </c>
      <c r="CQ2072">
        <v>3.4861657768487903E-2</v>
      </c>
      <c r="CR2072">
        <v>5.12923561036586E-2</v>
      </c>
      <c r="CS2072">
        <v>4.3586112558841698E-2</v>
      </c>
      <c r="CT2072">
        <v>6.3706435263156794E-2</v>
      </c>
      <c r="CU2072">
        <v>0.10386955738067601</v>
      </c>
      <c r="CV2072">
        <v>0.206833645701408</v>
      </c>
      <c r="CW2072">
        <v>0.20142535865306799</v>
      </c>
      <c r="CX2072">
        <v>0.12565982341766299</v>
      </c>
      <c r="CY2072">
        <v>-4.5669943094253498E-2</v>
      </c>
      <c r="CZ2072">
        <v>-2.1758841350674601E-2</v>
      </c>
      <c r="DA2072">
        <v>1.48246850585564E-4</v>
      </c>
      <c r="DB2072">
        <v>-4.5653898268938004E-3</v>
      </c>
      <c r="DC2072">
        <v>1.8588133156299501E-2</v>
      </c>
      <c r="DD2072">
        <v>1.7129600048065099E-2</v>
      </c>
      <c r="DE2072">
        <v>1.60101484507322E-2</v>
      </c>
      <c r="DF2072">
        <v>1.50086507201194E-2</v>
      </c>
      <c r="DG2072">
        <v>1.3005234301090201E-2</v>
      </c>
      <c r="DH2072">
        <v>1.1299313977360699E-2</v>
      </c>
      <c r="DI2072">
        <v>1.0713567957282E-2</v>
      </c>
      <c r="DJ2072">
        <v>1.2444422580301699E-2</v>
      </c>
      <c r="DK2072">
        <v>1.3316435739397999E-2</v>
      </c>
      <c r="DL2072">
        <v>1.4175850898027399E-2</v>
      </c>
      <c r="DM2072">
        <v>1.6054118052124901E-2</v>
      </c>
      <c r="DN2072">
        <v>1.7516097053885401E-2</v>
      </c>
      <c r="DO2072">
        <v>1.97073947638273E-2</v>
      </c>
      <c r="DP2072">
        <v>2.1742897108197198E-2</v>
      </c>
      <c r="DQ2072">
        <v>2.4174937978386799E-2</v>
      </c>
      <c r="DR2072">
        <v>2.6086613535881001E-2</v>
      </c>
      <c r="DS2072">
        <v>2.7413913980126301E-2</v>
      </c>
      <c r="DT2072">
        <v>2.8433546423912E-2</v>
      </c>
      <c r="DU2072">
        <v>2.7086516842246E-2</v>
      </c>
      <c r="DV2072">
        <v>2.5432758033275601E-2</v>
      </c>
      <c r="DW2072">
        <v>2.4761710315942698E-2</v>
      </c>
      <c r="DX2072">
        <v>2.4023089557886099E-2</v>
      </c>
      <c r="DY2072">
        <v>2.2551765665411901E-2</v>
      </c>
      <c r="DZ2072">
        <v>2.0234281197190201E-2</v>
      </c>
      <c r="EA2072">
        <v>77</v>
      </c>
      <c r="EB2072">
        <v>76.296279907226506</v>
      </c>
      <c r="EC2072">
        <v>74.86572265625</v>
      </c>
      <c r="ED2072">
        <v>72.430549621582003</v>
      </c>
      <c r="EE2072">
        <v>75.148139953613196</v>
      </c>
      <c r="EF2072">
        <v>70.287033081054602</v>
      </c>
      <c r="EG2072">
        <v>68.574066162109304</v>
      </c>
      <c r="EH2072">
        <v>70.148139953613196</v>
      </c>
      <c r="EI2072">
        <v>72.86572265625</v>
      </c>
      <c r="EJ2072">
        <v>78.86572265625</v>
      </c>
      <c r="EK2072">
        <v>85.578689575195298</v>
      </c>
      <c r="EL2072">
        <v>90.435165405273395</v>
      </c>
      <c r="EM2072">
        <v>93.574066162109304</v>
      </c>
      <c r="EN2072">
        <v>98.712966918945298</v>
      </c>
      <c r="EO2072">
        <v>100.42593383789</v>
      </c>
      <c r="EP2072">
        <v>102.13889312744099</v>
      </c>
      <c r="EQ2072">
        <v>102.13889312744099</v>
      </c>
      <c r="ER2072">
        <v>100.70834350585901</v>
      </c>
      <c r="ES2072">
        <v>94.416687011718693</v>
      </c>
      <c r="ET2072">
        <v>90.148139953613196</v>
      </c>
      <c r="EU2072">
        <v>84.564834594726506</v>
      </c>
      <c r="EV2072">
        <v>83.574066162109304</v>
      </c>
      <c r="EW2072">
        <v>82.86572265625</v>
      </c>
      <c r="EX2072">
        <v>79.717582702636705</v>
      </c>
      <c r="EY2072">
        <v>0.20690949261188499</v>
      </c>
      <c r="EZ2072">
        <v>1.5595480799674899E-2</v>
      </c>
      <c r="FA2072">
        <v>1.5595480799674899E-2</v>
      </c>
      <c r="FB2072">
        <v>0</v>
      </c>
      <c r="FC2072">
        <v>0</v>
      </c>
    </row>
    <row r="2073" spans="1:159" x14ac:dyDescent="0.25">
      <c r="A2073" t="s">
        <v>40</v>
      </c>
      <c r="B2073" t="s">
        <v>13</v>
      </c>
      <c r="C2073" t="s">
        <v>42</v>
      </c>
      <c r="D2073" s="3">
        <v>45568</v>
      </c>
      <c r="FB2073">
        <v>0</v>
      </c>
      <c r="FC2073">
        <v>1</v>
      </c>
    </row>
    <row r="2074" spans="1:159" x14ac:dyDescent="0.25">
      <c r="A2074" t="s">
        <v>40</v>
      </c>
      <c r="B2074" t="s">
        <v>13</v>
      </c>
      <c r="C2074" t="s">
        <v>42</v>
      </c>
      <c r="D2074" s="3">
        <v>45570</v>
      </c>
      <c r="FB2074">
        <v>0</v>
      </c>
      <c r="FC2074">
        <v>1</v>
      </c>
    </row>
    <row r="2075" spans="1:159" x14ac:dyDescent="0.25">
      <c r="A2075" t="s">
        <v>40</v>
      </c>
      <c r="B2075" t="s">
        <v>13</v>
      </c>
      <c r="C2075" t="s">
        <v>42</v>
      </c>
      <c r="D2075" s="3">
        <v>45571</v>
      </c>
      <c r="FB2075">
        <v>0</v>
      </c>
      <c r="FC2075">
        <v>1</v>
      </c>
    </row>
    <row r="2076" spans="1:159" x14ac:dyDescent="0.25">
      <c r="A2076" t="s">
        <v>40</v>
      </c>
      <c r="B2076" t="s">
        <v>13</v>
      </c>
      <c r="C2076" t="s">
        <v>74</v>
      </c>
      <c r="D2076" s="3">
        <v>45475</v>
      </c>
      <c r="FB2076">
        <v>0</v>
      </c>
      <c r="FC2076">
        <v>1</v>
      </c>
    </row>
    <row r="2077" spans="1:159" x14ac:dyDescent="0.25">
      <c r="A2077" t="s">
        <v>40</v>
      </c>
      <c r="B2077" t="s">
        <v>13</v>
      </c>
      <c r="C2077" t="s">
        <v>74</v>
      </c>
      <c r="D2077" s="3">
        <v>45476</v>
      </c>
      <c r="CE2077" s="20"/>
      <c r="FB2077">
        <v>0</v>
      </c>
      <c r="FC2077">
        <v>1</v>
      </c>
    </row>
    <row r="2078" spans="1:159" x14ac:dyDescent="0.25">
      <c r="A2078" t="s">
        <v>40</v>
      </c>
      <c r="B2078" t="s">
        <v>13</v>
      </c>
      <c r="C2078" t="s">
        <v>74</v>
      </c>
      <c r="D2078" s="3">
        <v>45478</v>
      </c>
      <c r="FB2078">
        <v>0</v>
      </c>
      <c r="FC2078">
        <v>1</v>
      </c>
    </row>
    <row r="2079" spans="1:159" x14ac:dyDescent="0.25">
      <c r="A2079" t="s">
        <v>40</v>
      </c>
      <c r="B2079" t="s">
        <v>13</v>
      </c>
      <c r="C2079" t="s">
        <v>74</v>
      </c>
      <c r="D2079" s="3">
        <v>45479</v>
      </c>
      <c r="FB2079">
        <v>0</v>
      </c>
      <c r="FC2079">
        <v>1</v>
      </c>
    </row>
    <row r="2080" spans="1:159" x14ac:dyDescent="0.25">
      <c r="A2080" t="s">
        <v>40</v>
      </c>
      <c r="B2080" t="s">
        <v>13</v>
      </c>
      <c r="C2080" t="s">
        <v>74</v>
      </c>
      <c r="D2080" s="3">
        <v>45484</v>
      </c>
      <c r="FB2080">
        <v>0</v>
      </c>
      <c r="FC2080">
        <v>1</v>
      </c>
    </row>
    <row r="2081" spans="1:159" x14ac:dyDescent="0.25">
      <c r="A2081" t="s">
        <v>40</v>
      </c>
      <c r="B2081" t="s">
        <v>13</v>
      </c>
      <c r="C2081" t="s">
        <v>74</v>
      </c>
      <c r="D2081" s="3">
        <v>45485</v>
      </c>
      <c r="FB2081">
        <v>0</v>
      </c>
      <c r="FC2081">
        <v>1</v>
      </c>
    </row>
    <row r="2082" spans="1:159" x14ac:dyDescent="0.25">
      <c r="A2082" t="s">
        <v>40</v>
      </c>
      <c r="B2082" t="s">
        <v>13</v>
      </c>
      <c r="C2082" t="s">
        <v>74</v>
      </c>
      <c r="D2082" s="3">
        <v>45496</v>
      </c>
      <c r="FB2082">
        <v>0</v>
      </c>
      <c r="FC2082">
        <v>1</v>
      </c>
    </row>
    <row r="2083" spans="1:159" x14ac:dyDescent="0.25">
      <c r="A2083" t="s">
        <v>40</v>
      </c>
      <c r="B2083" t="s">
        <v>13</v>
      </c>
      <c r="C2083" t="s">
        <v>74</v>
      </c>
      <c r="D2083" s="3">
        <v>45539</v>
      </c>
      <c r="FB2083">
        <v>0</v>
      </c>
      <c r="FC2083">
        <v>1</v>
      </c>
    </row>
    <row r="2084" spans="1:159" x14ac:dyDescent="0.25">
      <c r="A2084" t="s">
        <v>40</v>
      </c>
      <c r="B2084" t="s">
        <v>13</v>
      </c>
      <c r="C2084" t="s">
        <v>74</v>
      </c>
      <c r="D2084" s="3">
        <v>45540</v>
      </c>
      <c r="FB2084">
        <v>0</v>
      </c>
      <c r="FC2084">
        <v>1</v>
      </c>
    </row>
    <row r="2085" spans="1:159" x14ac:dyDescent="0.25">
      <c r="A2085" t="s">
        <v>40</v>
      </c>
      <c r="B2085" t="s">
        <v>13</v>
      </c>
      <c r="C2085" t="s">
        <v>74</v>
      </c>
      <c r="D2085" s="3">
        <v>45541</v>
      </c>
      <c r="FB2085">
        <v>0</v>
      </c>
      <c r="FC2085">
        <v>1</v>
      </c>
    </row>
    <row r="2086" spans="1:159" x14ac:dyDescent="0.25">
      <c r="A2086" t="s">
        <v>40</v>
      </c>
      <c r="B2086" t="s">
        <v>13</v>
      </c>
      <c r="C2086" t="s">
        <v>74</v>
      </c>
      <c r="D2086" s="3">
        <v>45558</v>
      </c>
      <c r="FB2086">
        <v>0</v>
      </c>
      <c r="FC2086">
        <v>1</v>
      </c>
    </row>
    <row r="2087" spans="1:159" x14ac:dyDescent="0.25">
      <c r="A2087" t="s">
        <v>40</v>
      </c>
      <c r="B2087" t="s">
        <v>13</v>
      </c>
      <c r="C2087" t="s">
        <v>74</v>
      </c>
      <c r="D2087" s="3">
        <v>45559</v>
      </c>
      <c r="FB2087">
        <v>0</v>
      </c>
      <c r="FC2087">
        <v>1</v>
      </c>
    </row>
    <row r="2088" spans="1:159" x14ac:dyDescent="0.25">
      <c r="A2088" t="s">
        <v>40</v>
      </c>
      <c r="B2088" t="s">
        <v>13</v>
      </c>
      <c r="C2088" t="s">
        <v>74</v>
      </c>
      <c r="D2088" s="3">
        <v>45566</v>
      </c>
      <c r="FB2088">
        <v>0</v>
      </c>
      <c r="FC2088">
        <v>1</v>
      </c>
    </row>
    <row r="2089" spans="1:159" x14ac:dyDescent="0.25">
      <c r="A2089" t="s">
        <v>40</v>
      </c>
      <c r="B2089" t="s">
        <v>13</v>
      </c>
      <c r="C2089" t="s">
        <v>74</v>
      </c>
      <c r="D2089" s="3">
        <v>45567</v>
      </c>
      <c r="FB2089">
        <v>0</v>
      </c>
      <c r="FC2089">
        <v>1</v>
      </c>
    </row>
    <row r="2090" spans="1:159" x14ac:dyDescent="0.25">
      <c r="A2090" t="s">
        <v>40</v>
      </c>
      <c r="B2090" t="s">
        <v>13</v>
      </c>
      <c r="C2090" t="s">
        <v>74</v>
      </c>
      <c r="D2090" s="3">
        <v>45568</v>
      </c>
      <c r="FB2090">
        <v>0</v>
      </c>
      <c r="FC2090">
        <v>1</v>
      </c>
    </row>
    <row r="2091" spans="1:159" x14ac:dyDescent="0.25">
      <c r="A2091" t="s">
        <v>40</v>
      </c>
      <c r="B2091" t="s">
        <v>13</v>
      </c>
      <c r="C2091" t="s">
        <v>74</v>
      </c>
      <c r="D2091" s="3">
        <v>45570</v>
      </c>
      <c r="FB2091">
        <v>0</v>
      </c>
      <c r="FC2091">
        <v>1</v>
      </c>
    </row>
    <row r="2092" spans="1:159" x14ac:dyDescent="0.25">
      <c r="A2092" t="s">
        <v>40</v>
      </c>
      <c r="B2092" t="s">
        <v>13</v>
      </c>
      <c r="C2092" t="s">
        <v>74</v>
      </c>
      <c r="D2092" s="3">
        <v>45571</v>
      </c>
      <c r="FB2092">
        <v>0</v>
      </c>
      <c r="FC2092">
        <v>1</v>
      </c>
    </row>
    <row r="2093" spans="1:159" x14ac:dyDescent="0.25">
      <c r="A2093" t="s">
        <v>40</v>
      </c>
      <c r="B2093" t="s">
        <v>13</v>
      </c>
      <c r="C2093" t="s">
        <v>83</v>
      </c>
      <c r="D2093" s="3">
        <v>45475</v>
      </c>
      <c r="FB2093">
        <v>0</v>
      </c>
      <c r="FC2093">
        <v>1</v>
      </c>
    </row>
    <row r="2094" spans="1:159" x14ac:dyDescent="0.25">
      <c r="A2094" t="s">
        <v>40</v>
      </c>
      <c r="B2094" t="s">
        <v>13</v>
      </c>
      <c r="C2094" t="s">
        <v>83</v>
      </c>
      <c r="D2094" s="3">
        <v>45476</v>
      </c>
      <c r="FB2094">
        <v>0</v>
      </c>
      <c r="FC2094">
        <v>1</v>
      </c>
    </row>
    <row r="2095" spans="1:159" x14ac:dyDescent="0.25">
      <c r="A2095" t="s">
        <v>40</v>
      </c>
      <c r="B2095" t="s">
        <v>13</v>
      </c>
      <c r="C2095" t="s">
        <v>83</v>
      </c>
      <c r="D2095" s="3">
        <v>45478</v>
      </c>
      <c r="FB2095">
        <v>0</v>
      </c>
      <c r="FC2095">
        <v>1</v>
      </c>
    </row>
    <row r="2096" spans="1:159" x14ac:dyDescent="0.25">
      <c r="A2096" t="s">
        <v>40</v>
      </c>
      <c r="B2096" t="s">
        <v>13</v>
      </c>
      <c r="C2096" t="s">
        <v>83</v>
      </c>
      <c r="D2096" s="3">
        <v>45479</v>
      </c>
      <c r="FB2096">
        <v>0</v>
      </c>
      <c r="FC2096">
        <v>1</v>
      </c>
    </row>
    <row r="2097" spans="1:159" x14ac:dyDescent="0.25">
      <c r="A2097" t="s">
        <v>40</v>
      </c>
      <c r="B2097" t="s">
        <v>13</v>
      </c>
      <c r="C2097" t="s">
        <v>83</v>
      </c>
      <c r="D2097" s="3">
        <v>45484</v>
      </c>
      <c r="FB2097">
        <v>0</v>
      </c>
      <c r="FC2097">
        <v>1</v>
      </c>
    </row>
    <row r="2098" spans="1:159" x14ac:dyDescent="0.25">
      <c r="A2098" t="s">
        <v>40</v>
      </c>
      <c r="B2098" t="s">
        <v>13</v>
      </c>
      <c r="C2098" t="s">
        <v>83</v>
      </c>
      <c r="D2098" s="3">
        <v>45485</v>
      </c>
      <c r="FB2098">
        <v>0</v>
      </c>
      <c r="FC2098">
        <v>1</v>
      </c>
    </row>
    <row r="2099" spans="1:159" x14ac:dyDescent="0.25">
      <c r="A2099" t="s">
        <v>40</v>
      </c>
      <c r="B2099" t="s">
        <v>13</v>
      </c>
      <c r="C2099" t="s">
        <v>83</v>
      </c>
      <c r="D2099" s="3">
        <v>45496</v>
      </c>
      <c r="FB2099">
        <v>0</v>
      </c>
      <c r="FC2099">
        <v>1</v>
      </c>
    </row>
    <row r="2100" spans="1:159" x14ac:dyDescent="0.25">
      <c r="A2100" t="s">
        <v>40</v>
      </c>
      <c r="B2100" t="s">
        <v>13</v>
      </c>
      <c r="C2100" t="s">
        <v>83</v>
      </c>
      <c r="D2100" s="3">
        <v>45539</v>
      </c>
      <c r="FB2100">
        <v>0</v>
      </c>
      <c r="FC2100">
        <v>1</v>
      </c>
    </row>
    <row r="2101" spans="1:159" x14ac:dyDescent="0.25">
      <c r="A2101" t="s">
        <v>40</v>
      </c>
      <c r="B2101" t="s">
        <v>13</v>
      </c>
      <c r="C2101" t="s">
        <v>83</v>
      </c>
      <c r="D2101" s="3">
        <v>45540</v>
      </c>
      <c r="FB2101">
        <v>0</v>
      </c>
      <c r="FC2101">
        <v>1</v>
      </c>
    </row>
    <row r="2102" spans="1:159" x14ac:dyDescent="0.25">
      <c r="A2102" t="s">
        <v>40</v>
      </c>
      <c r="B2102" t="s">
        <v>13</v>
      </c>
      <c r="C2102" t="s">
        <v>83</v>
      </c>
      <c r="D2102" s="3">
        <v>45541</v>
      </c>
      <c r="FB2102">
        <v>0</v>
      </c>
      <c r="FC2102">
        <v>1</v>
      </c>
    </row>
    <row r="2103" spans="1:159" x14ac:dyDescent="0.25">
      <c r="A2103" t="s">
        <v>40</v>
      </c>
      <c r="B2103" t="s">
        <v>13</v>
      </c>
      <c r="C2103" t="s">
        <v>83</v>
      </c>
      <c r="D2103" s="3">
        <v>45558</v>
      </c>
      <c r="FB2103">
        <v>0</v>
      </c>
      <c r="FC2103">
        <v>1</v>
      </c>
    </row>
    <row r="2104" spans="1:159" x14ac:dyDescent="0.25">
      <c r="A2104" t="s">
        <v>40</v>
      </c>
      <c r="B2104" t="s">
        <v>13</v>
      </c>
      <c r="C2104" t="s">
        <v>83</v>
      </c>
      <c r="D2104" s="3">
        <v>45559</v>
      </c>
      <c r="FB2104">
        <v>0</v>
      </c>
      <c r="FC2104">
        <v>1</v>
      </c>
    </row>
    <row r="2105" spans="1:159" x14ac:dyDescent="0.25">
      <c r="A2105" t="s">
        <v>40</v>
      </c>
      <c r="B2105" t="s">
        <v>13</v>
      </c>
      <c r="C2105" t="s">
        <v>83</v>
      </c>
      <c r="D2105" s="3">
        <v>45566</v>
      </c>
      <c r="FB2105">
        <v>0</v>
      </c>
      <c r="FC2105">
        <v>1</v>
      </c>
    </row>
    <row r="2106" spans="1:159" x14ac:dyDescent="0.25">
      <c r="A2106" t="s">
        <v>40</v>
      </c>
      <c r="B2106" t="s">
        <v>13</v>
      </c>
      <c r="C2106" t="s">
        <v>83</v>
      </c>
      <c r="D2106" s="3">
        <v>45567</v>
      </c>
      <c r="FB2106">
        <v>0</v>
      </c>
      <c r="FC2106">
        <v>1</v>
      </c>
    </row>
    <row r="2107" spans="1:159" x14ac:dyDescent="0.25">
      <c r="A2107" t="s">
        <v>40</v>
      </c>
      <c r="B2107" t="s">
        <v>13</v>
      </c>
      <c r="C2107" t="s">
        <v>83</v>
      </c>
      <c r="D2107" s="3">
        <v>45568</v>
      </c>
      <c r="FB2107">
        <v>0</v>
      </c>
      <c r="FC2107">
        <v>1</v>
      </c>
    </row>
    <row r="2108" spans="1:159" x14ac:dyDescent="0.25">
      <c r="A2108" t="s">
        <v>40</v>
      </c>
      <c r="B2108" t="s">
        <v>13</v>
      </c>
      <c r="C2108" t="s">
        <v>83</v>
      </c>
      <c r="D2108" s="3">
        <v>45570</v>
      </c>
      <c r="FB2108">
        <v>0</v>
      </c>
      <c r="FC2108">
        <v>1</v>
      </c>
    </row>
    <row r="2109" spans="1:159" x14ac:dyDescent="0.25">
      <c r="A2109" t="s">
        <v>40</v>
      </c>
      <c r="B2109" t="s">
        <v>13</v>
      </c>
      <c r="C2109" t="s">
        <v>83</v>
      </c>
      <c r="D2109" s="3">
        <v>45571</v>
      </c>
      <c r="FB2109">
        <v>0</v>
      </c>
      <c r="FC2109">
        <v>1</v>
      </c>
    </row>
    <row r="2110" spans="1:159" x14ac:dyDescent="0.25">
      <c r="A2110" t="s">
        <v>40</v>
      </c>
      <c r="B2110" t="s">
        <v>13</v>
      </c>
      <c r="C2110" t="s">
        <v>73</v>
      </c>
      <c r="D2110" s="3">
        <v>45475</v>
      </c>
      <c r="FB2110">
        <v>0</v>
      </c>
      <c r="FC2110">
        <v>1</v>
      </c>
    </row>
    <row r="2111" spans="1:159" x14ac:dyDescent="0.25">
      <c r="A2111" t="s">
        <v>40</v>
      </c>
      <c r="B2111" t="s">
        <v>13</v>
      </c>
      <c r="C2111" t="s">
        <v>73</v>
      </c>
      <c r="D2111" s="3">
        <v>45476</v>
      </c>
      <c r="FB2111">
        <v>0</v>
      </c>
      <c r="FC2111">
        <v>1</v>
      </c>
    </row>
    <row r="2112" spans="1:159" x14ac:dyDescent="0.25">
      <c r="A2112" t="s">
        <v>40</v>
      </c>
      <c r="B2112" t="s">
        <v>13</v>
      </c>
      <c r="C2112" t="s">
        <v>73</v>
      </c>
      <c r="D2112" s="3">
        <v>45478</v>
      </c>
      <c r="FB2112">
        <v>0</v>
      </c>
      <c r="FC2112">
        <v>1</v>
      </c>
    </row>
    <row r="2113" spans="1:159" x14ac:dyDescent="0.25">
      <c r="A2113" t="s">
        <v>40</v>
      </c>
      <c r="B2113" t="s">
        <v>13</v>
      </c>
      <c r="C2113" t="s">
        <v>73</v>
      </c>
      <c r="D2113" s="3">
        <v>45479</v>
      </c>
      <c r="FB2113">
        <v>0</v>
      </c>
      <c r="FC2113">
        <v>1</v>
      </c>
    </row>
    <row r="2114" spans="1:159" x14ac:dyDescent="0.25">
      <c r="A2114" t="s">
        <v>40</v>
      </c>
      <c r="B2114" t="s">
        <v>13</v>
      </c>
      <c r="C2114" t="s">
        <v>73</v>
      </c>
      <c r="D2114" s="3">
        <v>45484</v>
      </c>
      <c r="FB2114">
        <v>0</v>
      </c>
      <c r="FC2114">
        <v>1</v>
      </c>
    </row>
    <row r="2115" spans="1:159" x14ac:dyDescent="0.25">
      <c r="A2115" t="s">
        <v>40</v>
      </c>
      <c r="B2115" t="s">
        <v>13</v>
      </c>
      <c r="C2115" t="s">
        <v>73</v>
      </c>
      <c r="D2115" s="3">
        <v>45485</v>
      </c>
      <c r="FB2115">
        <v>0</v>
      </c>
      <c r="FC2115">
        <v>1</v>
      </c>
    </row>
    <row r="2116" spans="1:159" x14ac:dyDescent="0.25">
      <c r="A2116" t="s">
        <v>40</v>
      </c>
      <c r="B2116" t="s">
        <v>13</v>
      </c>
      <c r="C2116" t="s">
        <v>73</v>
      </c>
      <c r="D2116" s="3">
        <v>45496</v>
      </c>
      <c r="FB2116">
        <v>0</v>
      </c>
      <c r="FC2116">
        <v>1</v>
      </c>
    </row>
    <row r="2117" spans="1:159" x14ac:dyDescent="0.25">
      <c r="A2117" t="s">
        <v>40</v>
      </c>
      <c r="B2117" t="s">
        <v>13</v>
      </c>
      <c r="C2117" t="s">
        <v>73</v>
      </c>
      <c r="D2117" s="3">
        <v>45539</v>
      </c>
      <c r="FB2117">
        <v>0</v>
      </c>
      <c r="FC2117">
        <v>1</v>
      </c>
    </row>
    <row r="2118" spans="1:159" x14ac:dyDescent="0.25">
      <c r="A2118" t="s">
        <v>40</v>
      </c>
      <c r="B2118" t="s">
        <v>13</v>
      </c>
      <c r="C2118" t="s">
        <v>73</v>
      </c>
      <c r="D2118" s="3">
        <v>45540</v>
      </c>
      <c r="FB2118">
        <v>0</v>
      </c>
      <c r="FC2118">
        <v>1</v>
      </c>
    </row>
    <row r="2119" spans="1:159" x14ac:dyDescent="0.25">
      <c r="A2119" t="s">
        <v>40</v>
      </c>
      <c r="B2119" t="s">
        <v>13</v>
      </c>
      <c r="C2119" t="s">
        <v>73</v>
      </c>
      <c r="D2119" s="3">
        <v>45541</v>
      </c>
      <c r="FB2119">
        <v>0</v>
      </c>
      <c r="FC2119">
        <v>1</v>
      </c>
    </row>
    <row r="2120" spans="1:159" x14ac:dyDescent="0.25">
      <c r="A2120" t="s">
        <v>40</v>
      </c>
      <c r="B2120" t="s">
        <v>13</v>
      </c>
      <c r="C2120" t="s">
        <v>73</v>
      </c>
      <c r="D2120" s="3">
        <v>45558</v>
      </c>
      <c r="FB2120">
        <v>0</v>
      </c>
      <c r="FC2120">
        <v>1</v>
      </c>
    </row>
    <row r="2121" spans="1:159" x14ac:dyDescent="0.25">
      <c r="A2121" t="s">
        <v>40</v>
      </c>
      <c r="B2121" t="s">
        <v>13</v>
      </c>
      <c r="C2121" t="s">
        <v>73</v>
      </c>
      <c r="D2121" s="3">
        <v>45559</v>
      </c>
      <c r="FB2121">
        <v>0</v>
      </c>
      <c r="FC2121">
        <v>1</v>
      </c>
    </row>
    <row r="2122" spans="1:159" x14ac:dyDescent="0.25">
      <c r="A2122" t="s">
        <v>40</v>
      </c>
      <c r="B2122" t="s">
        <v>13</v>
      </c>
      <c r="C2122" t="s">
        <v>73</v>
      </c>
      <c r="D2122" s="3">
        <v>45566</v>
      </c>
      <c r="FB2122">
        <v>0</v>
      </c>
      <c r="FC2122">
        <v>1</v>
      </c>
    </row>
    <row r="2123" spans="1:159" x14ac:dyDescent="0.25">
      <c r="A2123" t="s">
        <v>40</v>
      </c>
      <c r="B2123" t="s">
        <v>13</v>
      </c>
      <c r="C2123" t="s">
        <v>73</v>
      </c>
      <c r="D2123" s="3">
        <v>45567</v>
      </c>
      <c r="FB2123">
        <v>0</v>
      </c>
      <c r="FC2123">
        <v>1</v>
      </c>
    </row>
    <row r="2124" spans="1:159" x14ac:dyDescent="0.25">
      <c r="A2124" t="s">
        <v>40</v>
      </c>
      <c r="B2124" t="s">
        <v>13</v>
      </c>
      <c r="C2124" t="s">
        <v>73</v>
      </c>
      <c r="D2124" s="3">
        <v>45568</v>
      </c>
      <c r="FB2124">
        <v>0</v>
      </c>
      <c r="FC2124">
        <v>1</v>
      </c>
    </row>
    <row r="2125" spans="1:159" x14ac:dyDescent="0.25">
      <c r="A2125" t="s">
        <v>40</v>
      </c>
      <c r="B2125" t="s">
        <v>13</v>
      </c>
      <c r="C2125" t="s">
        <v>73</v>
      </c>
      <c r="D2125" s="3">
        <v>45570</v>
      </c>
      <c r="FB2125">
        <v>0</v>
      </c>
      <c r="FC2125">
        <v>1</v>
      </c>
    </row>
    <row r="2126" spans="1:159" x14ac:dyDescent="0.25">
      <c r="A2126" t="s">
        <v>40</v>
      </c>
      <c r="B2126" t="s">
        <v>13</v>
      </c>
      <c r="C2126" t="s">
        <v>73</v>
      </c>
      <c r="D2126" s="3">
        <v>45571</v>
      </c>
      <c r="FB2126">
        <v>0</v>
      </c>
      <c r="FC2126">
        <v>1</v>
      </c>
    </row>
    <row r="2127" spans="1:159" x14ac:dyDescent="0.25">
      <c r="A2127" t="s">
        <v>40</v>
      </c>
      <c r="B2127" t="s">
        <v>13</v>
      </c>
      <c r="C2127" t="s">
        <v>81</v>
      </c>
      <c r="D2127" s="3">
        <v>45475</v>
      </c>
      <c r="FB2127">
        <v>0</v>
      </c>
      <c r="FC2127">
        <v>1</v>
      </c>
    </row>
    <row r="2128" spans="1:159" x14ac:dyDescent="0.25">
      <c r="A2128" t="s">
        <v>40</v>
      </c>
      <c r="B2128" t="s">
        <v>13</v>
      </c>
      <c r="C2128" t="s">
        <v>81</v>
      </c>
      <c r="D2128" s="3">
        <v>45476</v>
      </c>
      <c r="FB2128">
        <v>0</v>
      </c>
      <c r="FC2128">
        <v>1</v>
      </c>
    </row>
    <row r="2129" spans="1:159" x14ac:dyDescent="0.25">
      <c r="A2129" t="s">
        <v>40</v>
      </c>
      <c r="B2129" t="s">
        <v>13</v>
      </c>
      <c r="C2129" t="s">
        <v>81</v>
      </c>
      <c r="D2129" s="3">
        <v>45478</v>
      </c>
      <c r="FB2129">
        <v>0</v>
      </c>
      <c r="FC2129">
        <v>1</v>
      </c>
    </row>
    <row r="2130" spans="1:159" x14ac:dyDescent="0.25">
      <c r="A2130" t="s">
        <v>40</v>
      </c>
      <c r="B2130" t="s">
        <v>13</v>
      </c>
      <c r="C2130" t="s">
        <v>81</v>
      </c>
      <c r="D2130" s="3">
        <v>45479</v>
      </c>
      <c r="FB2130">
        <v>0</v>
      </c>
      <c r="FC2130">
        <v>1</v>
      </c>
    </row>
    <row r="2131" spans="1:159" x14ac:dyDescent="0.25">
      <c r="A2131" t="s">
        <v>40</v>
      </c>
      <c r="B2131" t="s">
        <v>13</v>
      </c>
      <c r="C2131" t="s">
        <v>81</v>
      </c>
      <c r="D2131" s="3">
        <v>45484</v>
      </c>
      <c r="FB2131">
        <v>0</v>
      </c>
      <c r="FC2131">
        <v>1</v>
      </c>
    </row>
    <row r="2132" spans="1:159" x14ac:dyDescent="0.25">
      <c r="A2132" t="s">
        <v>40</v>
      </c>
      <c r="B2132" t="s">
        <v>13</v>
      </c>
      <c r="C2132" t="s">
        <v>81</v>
      </c>
      <c r="D2132" s="3">
        <v>45485</v>
      </c>
      <c r="FB2132">
        <v>0</v>
      </c>
      <c r="FC2132">
        <v>1</v>
      </c>
    </row>
    <row r="2133" spans="1:159" x14ac:dyDescent="0.25">
      <c r="A2133" t="s">
        <v>40</v>
      </c>
      <c r="B2133" t="s">
        <v>13</v>
      </c>
      <c r="C2133" t="s">
        <v>81</v>
      </c>
      <c r="D2133" s="3">
        <v>45496</v>
      </c>
      <c r="FB2133">
        <v>0</v>
      </c>
      <c r="FC2133">
        <v>1</v>
      </c>
    </row>
    <row r="2134" spans="1:159" x14ac:dyDescent="0.25">
      <c r="A2134" t="s">
        <v>40</v>
      </c>
      <c r="B2134" t="s">
        <v>13</v>
      </c>
      <c r="C2134" t="s">
        <v>81</v>
      </c>
      <c r="D2134" s="3">
        <v>45539</v>
      </c>
      <c r="FB2134">
        <v>0</v>
      </c>
      <c r="FC2134">
        <v>1</v>
      </c>
    </row>
    <row r="2135" spans="1:159" x14ac:dyDescent="0.25">
      <c r="A2135" t="s">
        <v>40</v>
      </c>
      <c r="B2135" t="s">
        <v>13</v>
      </c>
      <c r="C2135" t="s">
        <v>81</v>
      </c>
      <c r="D2135" s="3">
        <v>45540</v>
      </c>
      <c r="FB2135">
        <v>0</v>
      </c>
      <c r="FC2135">
        <v>1</v>
      </c>
    </row>
    <row r="2136" spans="1:159" x14ac:dyDescent="0.25">
      <c r="A2136" t="s">
        <v>40</v>
      </c>
      <c r="B2136" t="s">
        <v>13</v>
      </c>
      <c r="C2136" t="s">
        <v>81</v>
      </c>
      <c r="D2136" s="3">
        <v>45541</v>
      </c>
      <c r="FB2136">
        <v>0</v>
      </c>
      <c r="FC2136">
        <v>1</v>
      </c>
    </row>
    <row r="2137" spans="1:159" x14ac:dyDescent="0.25">
      <c r="A2137" t="s">
        <v>40</v>
      </c>
      <c r="B2137" t="s">
        <v>13</v>
      </c>
      <c r="C2137" t="s">
        <v>81</v>
      </c>
      <c r="D2137" s="3">
        <v>45558</v>
      </c>
      <c r="FB2137">
        <v>0</v>
      </c>
      <c r="FC2137">
        <v>1</v>
      </c>
    </row>
    <row r="2138" spans="1:159" x14ac:dyDescent="0.25">
      <c r="A2138" t="s">
        <v>40</v>
      </c>
      <c r="B2138" t="s">
        <v>13</v>
      </c>
      <c r="C2138" t="s">
        <v>81</v>
      </c>
      <c r="D2138" s="3">
        <v>45559</v>
      </c>
      <c r="FB2138">
        <v>0</v>
      </c>
      <c r="FC2138">
        <v>1</v>
      </c>
    </row>
    <row r="2139" spans="1:159" x14ac:dyDescent="0.25">
      <c r="A2139" t="s">
        <v>40</v>
      </c>
      <c r="B2139" t="s">
        <v>13</v>
      </c>
      <c r="C2139" t="s">
        <v>81</v>
      </c>
      <c r="D2139" s="3">
        <v>45566</v>
      </c>
      <c r="FB2139">
        <v>0</v>
      </c>
      <c r="FC2139">
        <v>1</v>
      </c>
    </row>
    <row r="2140" spans="1:159" x14ac:dyDescent="0.25">
      <c r="A2140" t="s">
        <v>40</v>
      </c>
      <c r="B2140" t="s">
        <v>13</v>
      </c>
      <c r="C2140" t="s">
        <v>81</v>
      </c>
      <c r="D2140" s="3">
        <v>45567</v>
      </c>
      <c r="FB2140">
        <v>0</v>
      </c>
      <c r="FC2140">
        <v>1</v>
      </c>
    </row>
    <row r="2141" spans="1:159" x14ac:dyDescent="0.25">
      <c r="A2141" t="s">
        <v>40</v>
      </c>
      <c r="B2141" t="s">
        <v>13</v>
      </c>
      <c r="C2141" t="s">
        <v>81</v>
      </c>
      <c r="D2141" s="3">
        <v>45568</v>
      </c>
      <c r="FB2141">
        <v>0</v>
      </c>
      <c r="FC2141">
        <v>1</v>
      </c>
    </row>
    <row r="2142" spans="1:159" x14ac:dyDescent="0.25">
      <c r="A2142" t="s">
        <v>40</v>
      </c>
      <c r="B2142" t="s">
        <v>13</v>
      </c>
      <c r="C2142" t="s">
        <v>81</v>
      </c>
      <c r="D2142" s="3">
        <v>45570</v>
      </c>
      <c r="FB2142">
        <v>0</v>
      </c>
      <c r="FC2142">
        <v>1</v>
      </c>
    </row>
    <row r="2143" spans="1:159" x14ac:dyDescent="0.25">
      <c r="A2143" t="s">
        <v>40</v>
      </c>
      <c r="B2143" t="s">
        <v>13</v>
      </c>
      <c r="C2143" t="s">
        <v>81</v>
      </c>
      <c r="D2143" s="3">
        <v>45571</v>
      </c>
      <c r="FB2143">
        <v>0</v>
      </c>
      <c r="FC2143">
        <v>1</v>
      </c>
    </row>
    <row r="2144" spans="1:159" x14ac:dyDescent="0.25">
      <c r="A2144" t="s">
        <v>40</v>
      </c>
      <c r="B2144" t="s">
        <v>13</v>
      </c>
      <c r="C2144" t="s">
        <v>82</v>
      </c>
      <c r="D2144" s="3">
        <v>45475</v>
      </c>
      <c r="FB2144">
        <v>0</v>
      </c>
      <c r="FC2144">
        <v>1</v>
      </c>
    </row>
    <row r="2145" spans="1:159" x14ac:dyDescent="0.25">
      <c r="A2145" t="s">
        <v>40</v>
      </c>
      <c r="B2145" t="s">
        <v>13</v>
      </c>
      <c r="C2145" t="s">
        <v>82</v>
      </c>
      <c r="D2145" s="3">
        <v>45476</v>
      </c>
      <c r="FB2145">
        <v>0</v>
      </c>
      <c r="FC2145">
        <v>1</v>
      </c>
    </row>
    <row r="2146" spans="1:159" x14ac:dyDescent="0.25">
      <c r="A2146" t="s">
        <v>40</v>
      </c>
      <c r="B2146" t="s">
        <v>13</v>
      </c>
      <c r="C2146" t="s">
        <v>82</v>
      </c>
      <c r="D2146" s="3">
        <v>45478</v>
      </c>
      <c r="FB2146">
        <v>0</v>
      </c>
      <c r="FC2146">
        <v>1</v>
      </c>
    </row>
    <row r="2147" spans="1:159" x14ac:dyDescent="0.25">
      <c r="A2147" t="s">
        <v>40</v>
      </c>
      <c r="B2147" t="s">
        <v>13</v>
      </c>
      <c r="C2147" t="s">
        <v>82</v>
      </c>
      <c r="D2147" s="3">
        <v>45479</v>
      </c>
      <c r="FB2147">
        <v>0</v>
      </c>
      <c r="FC2147">
        <v>1</v>
      </c>
    </row>
    <row r="2148" spans="1:159" x14ac:dyDescent="0.25">
      <c r="A2148" t="s">
        <v>40</v>
      </c>
      <c r="B2148" t="s">
        <v>13</v>
      </c>
      <c r="C2148" t="s">
        <v>82</v>
      </c>
      <c r="D2148" s="3">
        <v>45484</v>
      </c>
      <c r="FB2148">
        <v>0</v>
      </c>
      <c r="FC2148">
        <v>1</v>
      </c>
    </row>
    <row r="2149" spans="1:159" x14ac:dyDescent="0.25">
      <c r="A2149" t="s">
        <v>40</v>
      </c>
      <c r="B2149" t="s">
        <v>13</v>
      </c>
      <c r="C2149" t="s">
        <v>82</v>
      </c>
      <c r="D2149" s="3">
        <v>45485</v>
      </c>
      <c r="FB2149">
        <v>0</v>
      </c>
      <c r="FC2149">
        <v>1</v>
      </c>
    </row>
    <row r="2150" spans="1:159" x14ac:dyDescent="0.25">
      <c r="A2150" t="s">
        <v>40</v>
      </c>
      <c r="B2150" t="s">
        <v>13</v>
      </c>
      <c r="C2150" t="s">
        <v>82</v>
      </c>
      <c r="D2150" s="3">
        <v>45496</v>
      </c>
      <c r="FB2150">
        <v>0</v>
      </c>
      <c r="FC2150">
        <v>1</v>
      </c>
    </row>
    <row r="2151" spans="1:159" x14ac:dyDescent="0.25">
      <c r="A2151" t="s">
        <v>40</v>
      </c>
      <c r="B2151" t="s">
        <v>13</v>
      </c>
      <c r="C2151" t="s">
        <v>82</v>
      </c>
      <c r="D2151" s="3">
        <v>45539</v>
      </c>
      <c r="FB2151">
        <v>0</v>
      </c>
      <c r="FC2151">
        <v>1</v>
      </c>
    </row>
    <row r="2152" spans="1:159" x14ac:dyDescent="0.25">
      <c r="A2152" t="s">
        <v>40</v>
      </c>
      <c r="B2152" t="s">
        <v>13</v>
      </c>
      <c r="C2152" t="s">
        <v>82</v>
      </c>
      <c r="D2152" s="3">
        <v>45540</v>
      </c>
      <c r="FB2152">
        <v>0</v>
      </c>
      <c r="FC2152">
        <v>1</v>
      </c>
    </row>
    <row r="2153" spans="1:159" x14ac:dyDescent="0.25">
      <c r="A2153" t="s">
        <v>40</v>
      </c>
      <c r="B2153" t="s">
        <v>13</v>
      </c>
      <c r="C2153" t="s">
        <v>82</v>
      </c>
      <c r="D2153" s="3">
        <v>45541</v>
      </c>
      <c r="FB2153">
        <v>0</v>
      </c>
      <c r="FC2153">
        <v>1</v>
      </c>
    </row>
    <row r="2154" spans="1:159" x14ac:dyDescent="0.25">
      <c r="A2154" t="s">
        <v>40</v>
      </c>
      <c r="B2154" t="s">
        <v>13</v>
      </c>
      <c r="C2154" t="s">
        <v>82</v>
      </c>
      <c r="D2154" s="3">
        <v>45558</v>
      </c>
      <c r="FB2154">
        <v>0</v>
      </c>
      <c r="FC2154">
        <v>1</v>
      </c>
    </row>
    <row r="2155" spans="1:159" x14ac:dyDescent="0.25">
      <c r="A2155" t="s">
        <v>40</v>
      </c>
      <c r="B2155" t="s">
        <v>13</v>
      </c>
      <c r="C2155" t="s">
        <v>82</v>
      </c>
      <c r="D2155" s="3">
        <v>45559</v>
      </c>
      <c r="FB2155">
        <v>0</v>
      </c>
      <c r="FC2155">
        <v>1</v>
      </c>
    </row>
    <row r="2156" spans="1:159" x14ac:dyDescent="0.25">
      <c r="A2156" t="s">
        <v>40</v>
      </c>
      <c r="B2156" t="s">
        <v>13</v>
      </c>
      <c r="C2156" t="s">
        <v>82</v>
      </c>
      <c r="D2156" s="3">
        <v>45566</v>
      </c>
      <c r="FB2156">
        <v>0</v>
      </c>
      <c r="FC2156">
        <v>1</v>
      </c>
    </row>
    <row r="2157" spans="1:159" x14ac:dyDescent="0.25">
      <c r="A2157" t="s">
        <v>40</v>
      </c>
      <c r="B2157" t="s">
        <v>13</v>
      </c>
      <c r="C2157" t="s">
        <v>82</v>
      </c>
      <c r="D2157" s="3">
        <v>45567</v>
      </c>
      <c r="FB2157">
        <v>0</v>
      </c>
      <c r="FC2157">
        <v>1</v>
      </c>
    </row>
    <row r="2158" spans="1:159" x14ac:dyDescent="0.25">
      <c r="A2158" t="s">
        <v>40</v>
      </c>
      <c r="B2158" t="s">
        <v>13</v>
      </c>
      <c r="C2158" t="s">
        <v>82</v>
      </c>
      <c r="D2158" s="3">
        <v>45568</v>
      </c>
      <c r="FB2158">
        <v>0</v>
      </c>
      <c r="FC2158">
        <v>1</v>
      </c>
    </row>
    <row r="2159" spans="1:159" x14ac:dyDescent="0.25">
      <c r="A2159" t="s">
        <v>40</v>
      </c>
      <c r="B2159" t="s">
        <v>13</v>
      </c>
      <c r="C2159" t="s">
        <v>82</v>
      </c>
      <c r="D2159" s="3">
        <v>45570</v>
      </c>
      <c r="FB2159">
        <v>0</v>
      </c>
      <c r="FC2159">
        <v>1</v>
      </c>
    </row>
    <row r="2160" spans="1:159" x14ac:dyDescent="0.25">
      <c r="A2160" t="s">
        <v>40</v>
      </c>
      <c r="B2160" t="s">
        <v>13</v>
      </c>
      <c r="C2160" t="s">
        <v>82</v>
      </c>
      <c r="D2160" s="3">
        <v>45571</v>
      </c>
      <c r="FB2160">
        <v>0</v>
      </c>
      <c r="FC2160">
        <v>1</v>
      </c>
    </row>
    <row r="2161" spans="1:159" x14ac:dyDescent="0.25">
      <c r="A2161" t="s">
        <v>40</v>
      </c>
      <c r="B2161" t="s">
        <v>13</v>
      </c>
      <c r="C2161" t="s">
        <v>87</v>
      </c>
      <c r="D2161" s="3">
        <v>45475</v>
      </c>
      <c r="FB2161">
        <v>0</v>
      </c>
      <c r="FC2161">
        <v>1</v>
      </c>
    </row>
    <row r="2162" spans="1:159" x14ac:dyDescent="0.25">
      <c r="A2162" t="s">
        <v>40</v>
      </c>
      <c r="B2162" t="s">
        <v>13</v>
      </c>
      <c r="C2162" t="s">
        <v>87</v>
      </c>
      <c r="D2162" s="3">
        <v>45476</v>
      </c>
      <c r="FB2162">
        <v>0</v>
      </c>
      <c r="FC2162">
        <v>1</v>
      </c>
    </row>
    <row r="2163" spans="1:159" x14ac:dyDescent="0.25">
      <c r="A2163" t="s">
        <v>40</v>
      </c>
      <c r="B2163" t="s">
        <v>13</v>
      </c>
      <c r="C2163" t="s">
        <v>87</v>
      </c>
      <c r="D2163" s="3">
        <v>45478</v>
      </c>
      <c r="FB2163">
        <v>0</v>
      </c>
      <c r="FC2163">
        <v>1</v>
      </c>
    </row>
    <row r="2164" spans="1:159" x14ac:dyDescent="0.25">
      <c r="A2164" t="s">
        <v>40</v>
      </c>
      <c r="B2164" t="s">
        <v>13</v>
      </c>
      <c r="C2164" t="s">
        <v>87</v>
      </c>
      <c r="D2164" s="3">
        <v>45479</v>
      </c>
      <c r="FB2164">
        <v>0</v>
      </c>
      <c r="FC2164">
        <v>1</v>
      </c>
    </row>
    <row r="2165" spans="1:159" x14ac:dyDescent="0.25">
      <c r="A2165" t="s">
        <v>40</v>
      </c>
      <c r="B2165" t="s">
        <v>13</v>
      </c>
      <c r="C2165" t="s">
        <v>87</v>
      </c>
      <c r="D2165" s="3">
        <v>45484</v>
      </c>
      <c r="FB2165">
        <v>0</v>
      </c>
      <c r="FC2165">
        <v>1</v>
      </c>
    </row>
    <row r="2166" spans="1:159" x14ac:dyDescent="0.25">
      <c r="A2166" t="s">
        <v>40</v>
      </c>
      <c r="B2166" t="s">
        <v>13</v>
      </c>
      <c r="C2166" t="s">
        <v>87</v>
      </c>
      <c r="D2166" s="3">
        <v>45485</v>
      </c>
      <c r="FB2166">
        <v>0</v>
      </c>
      <c r="FC2166">
        <v>1</v>
      </c>
    </row>
    <row r="2167" spans="1:159" x14ac:dyDescent="0.25">
      <c r="A2167" t="s">
        <v>40</v>
      </c>
      <c r="B2167" t="s">
        <v>13</v>
      </c>
      <c r="C2167" t="s">
        <v>87</v>
      </c>
      <c r="D2167" s="3">
        <v>45496</v>
      </c>
      <c r="FB2167">
        <v>0</v>
      </c>
      <c r="FC2167">
        <v>1</v>
      </c>
    </row>
    <row r="2168" spans="1:159" x14ac:dyDescent="0.25">
      <c r="A2168" t="s">
        <v>40</v>
      </c>
      <c r="B2168" t="s">
        <v>13</v>
      </c>
      <c r="C2168" t="s">
        <v>87</v>
      </c>
      <c r="D2168" s="3">
        <v>45539</v>
      </c>
      <c r="FB2168">
        <v>0</v>
      </c>
      <c r="FC2168">
        <v>1</v>
      </c>
    </row>
    <row r="2169" spans="1:159" x14ac:dyDescent="0.25">
      <c r="A2169" t="s">
        <v>40</v>
      </c>
      <c r="B2169" t="s">
        <v>13</v>
      </c>
      <c r="C2169" t="s">
        <v>87</v>
      </c>
      <c r="D2169" s="3">
        <v>45540</v>
      </c>
      <c r="FB2169">
        <v>0</v>
      </c>
      <c r="FC2169">
        <v>1</v>
      </c>
    </row>
    <row r="2170" spans="1:159" x14ac:dyDescent="0.25">
      <c r="A2170" t="s">
        <v>40</v>
      </c>
      <c r="B2170" t="s">
        <v>13</v>
      </c>
      <c r="C2170" t="s">
        <v>87</v>
      </c>
      <c r="D2170" s="3">
        <v>45541</v>
      </c>
      <c r="FB2170">
        <v>0</v>
      </c>
      <c r="FC2170">
        <v>1</v>
      </c>
    </row>
    <row r="2171" spans="1:159" x14ac:dyDescent="0.25">
      <c r="A2171" t="s">
        <v>40</v>
      </c>
      <c r="B2171" t="s">
        <v>13</v>
      </c>
      <c r="C2171" t="s">
        <v>87</v>
      </c>
      <c r="D2171" s="3">
        <v>45558</v>
      </c>
      <c r="FB2171">
        <v>0</v>
      </c>
      <c r="FC2171">
        <v>1</v>
      </c>
    </row>
    <row r="2172" spans="1:159" x14ac:dyDescent="0.25">
      <c r="A2172" t="s">
        <v>40</v>
      </c>
      <c r="B2172" t="s">
        <v>13</v>
      </c>
      <c r="C2172" t="s">
        <v>87</v>
      </c>
      <c r="D2172" s="3">
        <v>45559</v>
      </c>
      <c r="FB2172">
        <v>0</v>
      </c>
      <c r="FC2172">
        <v>1</v>
      </c>
    </row>
    <row r="2173" spans="1:159" x14ac:dyDescent="0.25">
      <c r="A2173" t="s">
        <v>40</v>
      </c>
      <c r="B2173" t="s">
        <v>13</v>
      </c>
      <c r="C2173" t="s">
        <v>87</v>
      </c>
      <c r="D2173" s="3">
        <v>45566</v>
      </c>
      <c r="FB2173">
        <v>0</v>
      </c>
      <c r="FC2173">
        <v>1</v>
      </c>
    </row>
    <row r="2174" spans="1:159" x14ac:dyDescent="0.25">
      <c r="A2174" t="s">
        <v>40</v>
      </c>
      <c r="B2174" t="s">
        <v>13</v>
      </c>
      <c r="C2174" t="s">
        <v>87</v>
      </c>
      <c r="D2174" s="3">
        <v>45567</v>
      </c>
      <c r="FB2174">
        <v>0</v>
      </c>
      <c r="FC2174">
        <v>1</v>
      </c>
    </row>
    <row r="2175" spans="1:159" x14ac:dyDescent="0.25">
      <c r="A2175" t="s">
        <v>40</v>
      </c>
      <c r="B2175" t="s">
        <v>13</v>
      </c>
      <c r="C2175" t="s">
        <v>87</v>
      </c>
      <c r="D2175" s="3">
        <v>45568</v>
      </c>
      <c r="FB2175">
        <v>0</v>
      </c>
      <c r="FC2175">
        <v>1</v>
      </c>
    </row>
    <row r="2176" spans="1:159" x14ac:dyDescent="0.25">
      <c r="A2176" t="s">
        <v>40</v>
      </c>
      <c r="B2176" t="s">
        <v>13</v>
      </c>
      <c r="C2176" t="s">
        <v>87</v>
      </c>
      <c r="D2176" s="3">
        <v>45570</v>
      </c>
      <c r="FB2176">
        <v>0</v>
      </c>
      <c r="FC2176">
        <v>1</v>
      </c>
    </row>
    <row r="2177" spans="1:159" x14ac:dyDescent="0.25">
      <c r="A2177" t="s">
        <v>40</v>
      </c>
      <c r="B2177" t="s">
        <v>13</v>
      </c>
      <c r="C2177" t="s">
        <v>87</v>
      </c>
      <c r="D2177" s="3">
        <v>45571</v>
      </c>
      <c r="FB2177">
        <v>0</v>
      </c>
      <c r="FC2177">
        <v>1</v>
      </c>
    </row>
    <row r="2178" spans="1:159" x14ac:dyDescent="0.25">
      <c r="A2178" t="s">
        <v>40</v>
      </c>
      <c r="B2178" t="s">
        <v>13</v>
      </c>
      <c r="C2178" t="s">
        <v>85</v>
      </c>
      <c r="D2178" s="3">
        <v>45475</v>
      </c>
      <c r="FB2178">
        <v>0</v>
      </c>
      <c r="FC2178">
        <v>1</v>
      </c>
    </row>
    <row r="2179" spans="1:159" x14ac:dyDescent="0.25">
      <c r="A2179" t="s">
        <v>40</v>
      </c>
      <c r="B2179" t="s">
        <v>13</v>
      </c>
      <c r="C2179" t="s">
        <v>85</v>
      </c>
      <c r="D2179" s="3">
        <v>45476</v>
      </c>
      <c r="FB2179">
        <v>0</v>
      </c>
      <c r="FC2179">
        <v>1</v>
      </c>
    </row>
    <row r="2180" spans="1:159" x14ac:dyDescent="0.25">
      <c r="A2180" t="s">
        <v>40</v>
      </c>
      <c r="B2180" t="s">
        <v>13</v>
      </c>
      <c r="C2180" t="s">
        <v>85</v>
      </c>
      <c r="D2180" s="3">
        <v>45478</v>
      </c>
      <c r="FB2180">
        <v>0</v>
      </c>
      <c r="FC2180">
        <v>1</v>
      </c>
    </row>
    <row r="2181" spans="1:159" x14ac:dyDescent="0.25">
      <c r="A2181" t="s">
        <v>40</v>
      </c>
      <c r="B2181" t="s">
        <v>13</v>
      </c>
      <c r="C2181" t="s">
        <v>85</v>
      </c>
      <c r="D2181" s="3">
        <v>45479</v>
      </c>
      <c r="FB2181">
        <v>0</v>
      </c>
      <c r="FC2181">
        <v>1</v>
      </c>
    </row>
    <row r="2182" spans="1:159" x14ac:dyDescent="0.25">
      <c r="A2182" t="s">
        <v>40</v>
      </c>
      <c r="B2182" t="s">
        <v>13</v>
      </c>
      <c r="C2182" t="s">
        <v>85</v>
      </c>
      <c r="D2182" s="3">
        <v>45484</v>
      </c>
      <c r="FB2182">
        <v>0</v>
      </c>
      <c r="FC2182">
        <v>1</v>
      </c>
    </row>
    <row r="2183" spans="1:159" x14ac:dyDescent="0.25">
      <c r="A2183" t="s">
        <v>40</v>
      </c>
      <c r="B2183" t="s">
        <v>13</v>
      </c>
      <c r="C2183" t="s">
        <v>85</v>
      </c>
      <c r="D2183" s="3">
        <v>45485</v>
      </c>
      <c r="FB2183">
        <v>0</v>
      </c>
      <c r="FC2183">
        <v>1</v>
      </c>
    </row>
    <row r="2184" spans="1:159" x14ac:dyDescent="0.25">
      <c r="A2184" t="s">
        <v>40</v>
      </c>
      <c r="B2184" t="s">
        <v>13</v>
      </c>
      <c r="C2184" t="s">
        <v>85</v>
      </c>
      <c r="D2184" s="3">
        <v>45496</v>
      </c>
      <c r="FB2184">
        <v>0</v>
      </c>
      <c r="FC2184">
        <v>1</v>
      </c>
    </row>
    <row r="2185" spans="1:159" x14ac:dyDescent="0.25">
      <c r="A2185" t="s">
        <v>40</v>
      </c>
      <c r="B2185" t="s">
        <v>13</v>
      </c>
      <c r="C2185" t="s">
        <v>85</v>
      </c>
      <c r="D2185" s="3">
        <v>45539</v>
      </c>
      <c r="FB2185">
        <v>0</v>
      </c>
      <c r="FC2185">
        <v>1</v>
      </c>
    </row>
    <row r="2186" spans="1:159" x14ac:dyDescent="0.25">
      <c r="A2186" t="s">
        <v>40</v>
      </c>
      <c r="B2186" t="s">
        <v>13</v>
      </c>
      <c r="C2186" t="s">
        <v>85</v>
      </c>
      <c r="D2186" s="3">
        <v>45540</v>
      </c>
      <c r="FB2186">
        <v>0</v>
      </c>
      <c r="FC2186">
        <v>1</v>
      </c>
    </row>
    <row r="2187" spans="1:159" x14ac:dyDescent="0.25">
      <c r="A2187" t="s">
        <v>40</v>
      </c>
      <c r="B2187" t="s">
        <v>13</v>
      </c>
      <c r="C2187" t="s">
        <v>85</v>
      </c>
      <c r="D2187" s="3">
        <v>45541</v>
      </c>
      <c r="FB2187">
        <v>0</v>
      </c>
      <c r="FC2187">
        <v>1</v>
      </c>
    </row>
    <row r="2188" spans="1:159" x14ac:dyDescent="0.25">
      <c r="A2188" t="s">
        <v>40</v>
      </c>
      <c r="B2188" t="s">
        <v>13</v>
      </c>
      <c r="C2188" t="s">
        <v>85</v>
      </c>
      <c r="D2188" s="3">
        <v>45558</v>
      </c>
      <c r="FB2188">
        <v>0</v>
      </c>
      <c r="FC2188">
        <v>1</v>
      </c>
    </row>
    <row r="2189" spans="1:159" x14ac:dyDescent="0.25">
      <c r="A2189" t="s">
        <v>40</v>
      </c>
      <c r="B2189" t="s">
        <v>13</v>
      </c>
      <c r="C2189" t="s">
        <v>85</v>
      </c>
      <c r="D2189" s="3">
        <v>45559</v>
      </c>
      <c r="FB2189">
        <v>0</v>
      </c>
      <c r="FC2189">
        <v>1</v>
      </c>
    </row>
    <row r="2190" spans="1:159" x14ac:dyDescent="0.25">
      <c r="A2190" t="s">
        <v>40</v>
      </c>
      <c r="B2190" t="s">
        <v>13</v>
      </c>
      <c r="C2190" t="s">
        <v>85</v>
      </c>
      <c r="D2190" s="3">
        <v>45566</v>
      </c>
      <c r="FB2190">
        <v>0</v>
      </c>
      <c r="FC2190">
        <v>1</v>
      </c>
    </row>
    <row r="2191" spans="1:159" x14ac:dyDescent="0.25">
      <c r="A2191" t="s">
        <v>40</v>
      </c>
      <c r="B2191" t="s">
        <v>13</v>
      </c>
      <c r="C2191" t="s">
        <v>85</v>
      </c>
      <c r="D2191" s="3">
        <v>45567</v>
      </c>
      <c r="FB2191">
        <v>0</v>
      </c>
      <c r="FC2191">
        <v>1</v>
      </c>
    </row>
    <row r="2192" spans="1:159" x14ac:dyDescent="0.25">
      <c r="A2192" t="s">
        <v>40</v>
      </c>
      <c r="B2192" t="s">
        <v>13</v>
      </c>
      <c r="C2192" t="s">
        <v>85</v>
      </c>
      <c r="D2192" s="3">
        <v>45568</v>
      </c>
      <c r="FB2192">
        <v>0</v>
      </c>
      <c r="FC2192">
        <v>1</v>
      </c>
    </row>
    <row r="2193" spans="1:159" x14ac:dyDescent="0.25">
      <c r="A2193" t="s">
        <v>40</v>
      </c>
      <c r="B2193" t="s">
        <v>13</v>
      </c>
      <c r="C2193" t="s">
        <v>85</v>
      </c>
      <c r="D2193" s="3">
        <v>45570</v>
      </c>
      <c r="FB2193">
        <v>0</v>
      </c>
      <c r="FC2193">
        <v>1</v>
      </c>
    </row>
    <row r="2194" spans="1:159" x14ac:dyDescent="0.25">
      <c r="A2194" t="s">
        <v>40</v>
      </c>
      <c r="B2194" t="s">
        <v>13</v>
      </c>
      <c r="C2194" t="s">
        <v>85</v>
      </c>
      <c r="D2194" s="3">
        <v>45571</v>
      </c>
      <c r="FB2194">
        <v>0</v>
      </c>
      <c r="FC2194">
        <v>1</v>
      </c>
    </row>
    <row r="2195" spans="1:159" x14ac:dyDescent="0.25">
      <c r="A2195" t="s">
        <v>40</v>
      </c>
      <c r="B2195" t="s">
        <v>13</v>
      </c>
      <c r="C2195" t="s">
        <v>86</v>
      </c>
      <c r="D2195" s="3">
        <v>45475</v>
      </c>
      <c r="FB2195">
        <v>0</v>
      </c>
      <c r="FC2195">
        <v>1</v>
      </c>
    </row>
    <row r="2196" spans="1:159" x14ac:dyDescent="0.25">
      <c r="A2196" t="s">
        <v>40</v>
      </c>
      <c r="B2196" t="s">
        <v>13</v>
      </c>
      <c r="C2196" t="s">
        <v>86</v>
      </c>
      <c r="D2196" s="3">
        <v>45476</v>
      </c>
      <c r="FB2196">
        <v>0</v>
      </c>
      <c r="FC2196">
        <v>1</v>
      </c>
    </row>
    <row r="2197" spans="1:159" x14ac:dyDescent="0.25">
      <c r="A2197" t="s">
        <v>40</v>
      </c>
      <c r="B2197" t="s">
        <v>13</v>
      </c>
      <c r="C2197" t="s">
        <v>86</v>
      </c>
      <c r="D2197" s="3">
        <v>45478</v>
      </c>
      <c r="FB2197">
        <v>0</v>
      </c>
      <c r="FC2197">
        <v>1</v>
      </c>
    </row>
    <row r="2198" spans="1:159" x14ac:dyDescent="0.25">
      <c r="A2198" t="s">
        <v>40</v>
      </c>
      <c r="B2198" t="s">
        <v>13</v>
      </c>
      <c r="C2198" t="s">
        <v>86</v>
      </c>
      <c r="D2198" s="3">
        <v>45479</v>
      </c>
      <c r="FB2198">
        <v>0</v>
      </c>
      <c r="FC2198">
        <v>1</v>
      </c>
    </row>
    <row r="2199" spans="1:159" x14ac:dyDescent="0.25">
      <c r="A2199" t="s">
        <v>40</v>
      </c>
      <c r="B2199" t="s">
        <v>13</v>
      </c>
      <c r="C2199" t="s">
        <v>86</v>
      </c>
      <c r="D2199" s="3">
        <v>45484</v>
      </c>
      <c r="FB2199">
        <v>0</v>
      </c>
      <c r="FC2199">
        <v>1</v>
      </c>
    </row>
    <row r="2200" spans="1:159" x14ac:dyDescent="0.25">
      <c r="A2200" t="s">
        <v>40</v>
      </c>
      <c r="B2200" t="s">
        <v>13</v>
      </c>
      <c r="C2200" t="s">
        <v>86</v>
      </c>
      <c r="D2200" s="3">
        <v>45485</v>
      </c>
      <c r="FB2200">
        <v>0</v>
      </c>
      <c r="FC2200">
        <v>1</v>
      </c>
    </row>
    <row r="2201" spans="1:159" x14ac:dyDescent="0.25">
      <c r="A2201" t="s">
        <v>40</v>
      </c>
      <c r="B2201" t="s">
        <v>13</v>
      </c>
      <c r="C2201" t="s">
        <v>86</v>
      </c>
      <c r="D2201" s="3">
        <v>45496</v>
      </c>
      <c r="FB2201">
        <v>0</v>
      </c>
      <c r="FC2201">
        <v>1</v>
      </c>
    </row>
    <row r="2202" spans="1:159" x14ac:dyDescent="0.25">
      <c r="A2202" t="s">
        <v>40</v>
      </c>
      <c r="B2202" t="s">
        <v>13</v>
      </c>
      <c r="C2202" t="s">
        <v>86</v>
      </c>
      <c r="D2202" s="3">
        <v>45539</v>
      </c>
      <c r="FB2202">
        <v>0</v>
      </c>
      <c r="FC2202">
        <v>1</v>
      </c>
    </row>
    <row r="2203" spans="1:159" x14ac:dyDescent="0.25">
      <c r="A2203" t="s">
        <v>40</v>
      </c>
      <c r="B2203" t="s">
        <v>13</v>
      </c>
      <c r="C2203" t="s">
        <v>86</v>
      </c>
      <c r="D2203" s="3">
        <v>45540</v>
      </c>
      <c r="FB2203">
        <v>0</v>
      </c>
      <c r="FC2203">
        <v>1</v>
      </c>
    </row>
    <row r="2204" spans="1:159" x14ac:dyDescent="0.25">
      <c r="A2204" t="s">
        <v>40</v>
      </c>
      <c r="B2204" t="s">
        <v>13</v>
      </c>
      <c r="C2204" t="s">
        <v>86</v>
      </c>
      <c r="D2204" s="3">
        <v>45541</v>
      </c>
      <c r="FB2204">
        <v>0</v>
      </c>
      <c r="FC2204">
        <v>1</v>
      </c>
    </row>
    <row r="2205" spans="1:159" x14ac:dyDescent="0.25">
      <c r="A2205" t="s">
        <v>40</v>
      </c>
      <c r="B2205" t="s">
        <v>13</v>
      </c>
      <c r="C2205" t="s">
        <v>86</v>
      </c>
      <c r="D2205" s="3">
        <v>45558</v>
      </c>
      <c r="FB2205">
        <v>0</v>
      </c>
      <c r="FC2205">
        <v>1</v>
      </c>
    </row>
    <row r="2206" spans="1:159" x14ac:dyDescent="0.25">
      <c r="A2206" t="s">
        <v>40</v>
      </c>
      <c r="B2206" t="s">
        <v>13</v>
      </c>
      <c r="C2206" t="s">
        <v>86</v>
      </c>
      <c r="D2206" s="3">
        <v>45559</v>
      </c>
      <c r="FB2206">
        <v>0</v>
      </c>
      <c r="FC2206">
        <v>1</v>
      </c>
    </row>
    <row r="2207" spans="1:159" x14ac:dyDescent="0.25">
      <c r="A2207" t="s">
        <v>40</v>
      </c>
      <c r="B2207" t="s">
        <v>13</v>
      </c>
      <c r="C2207" t="s">
        <v>86</v>
      </c>
      <c r="D2207" s="3">
        <v>45566</v>
      </c>
      <c r="FB2207">
        <v>0</v>
      </c>
      <c r="FC2207">
        <v>1</v>
      </c>
    </row>
    <row r="2208" spans="1:159" x14ac:dyDescent="0.25">
      <c r="A2208" t="s">
        <v>40</v>
      </c>
      <c r="B2208" t="s">
        <v>13</v>
      </c>
      <c r="C2208" t="s">
        <v>86</v>
      </c>
      <c r="D2208" s="3">
        <v>45567</v>
      </c>
      <c r="FB2208">
        <v>0</v>
      </c>
      <c r="FC2208">
        <v>1</v>
      </c>
    </row>
    <row r="2209" spans="1:159" x14ac:dyDescent="0.25">
      <c r="A2209" t="s">
        <v>40</v>
      </c>
      <c r="B2209" t="s">
        <v>13</v>
      </c>
      <c r="C2209" t="s">
        <v>86</v>
      </c>
      <c r="D2209" s="3">
        <v>45568</v>
      </c>
      <c r="FB2209">
        <v>0</v>
      </c>
      <c r="FC2209">
        <v>1</v>
      </c>
    </row>
    <row r="2210" spans="1:159" x14ac:dyDescent="0.25">
      <c r="A2210" t="s">
        <v>40</v>
      </c>
      <c r="B2210" t="s">
        <v>13</v>
      </c>
      <c r="C2210" t="s">
        <v>86</v>
      </c>
      <c r="D2210" s="3">
        <v>45570</v>
      </c>
      <c r="FB2210">
        <v>0</v>
      </c>
      <c r="FC2210">
        <v>1</v>
      </c>
    </row>
    <row r="2211" spans="1:159" x14ac:dyDescent="0.25">
      <c r="A2211" t="s">
        <v>40</v>
      </c>
      <c r="B2211" t="s">
        <v>13</v>
      </c>
      <c r="C2211" t="s">
        <v>86</v>
      </c>
      <c r="D2211" s="3">
        <v>45571</v>
      </c>
      <c r="FB2211">
        <v>0</v>
      </c>
      <c r="FC2211">
        <v>1</v>
      </c>
    </row>
    <row r="2212" spans="1:159" x14ac:dyDescent="0.25">
      <c r="A2212" t="s">
        <v>40</v>
      </c>
      <c r="B2212" t="s">
        <v>13</v>
      </c>
      <c r="C2212" t="s">
        <v>76</v>
      </c>
      <c r="D2212" s="3">
        <v>45475</v>
      </c>
      <c r="FB2212">
        <v>0</v>
      </c>
      <c r="FC2212">
        <v>1</v>
      </c>
    </row>
    <row r="2213" spans="1:159" x14ac:dyDescent="0.25">
      <c r="A2213" t="s">
        <v>40</v>
      </c>
      <c r="B2213" t="s">
        <v>13</v>
      </c>
      <c r="C2213" t="s">
        <v>76</v>
      </c>
      <c r="D2213" s="3">
        <v>45476</v>
      </c>
      <c r="FB2213">
        <v>0</v>
      </c>
      <c r="FC2213">
        <v>1</v>
      </c>
    </row>
    <row r="2214" spans="1:159" x14ac:dyDescent="0.25">
      <c r="A2214" t="s">
        <v>40</v>
      </c>
      <c r="B2214" t="s">
        <v>13</v>
      </c>
      <c r="C2214" t="s">
        <v>76</v>
      </c>
      <c r="D2214" s="3">
        <v>45478</v>
      </c>
      <c r="FB2214">
        <v>0</v>
      </c>
      <c r="FC2214">
        <v>1</v>
      </c>
    </row>
    <row r="2215" spans="1:159" x14ac:dyDescent="0.25">
      <c r="A2215" t="s">
        <v>40</v>
      </c>
      <c r="B2215" t="s">
        <v>13</v>
      </c>
      <c r="C2215" t="s">
        <v>76</v>
      </c>
      <c r="D2215" s="3">
        <v>45479</v>
      </c>
      <c r="FB2215">
        <v>0</v>
      </c>
      <c r="FC2215">
        <v>1</v>
      </c>
    </row>
    <row r="2216" spans="1:159" x14ac:dyDescent="0.25">
      <c r="A2216" t="s">
        <v>40</v>
      </c>
      <c r="B2216" t="s">
        <v>13</v>
      </c>
      <c r="C2216" t="s">
        <v>76</v>
      </c>
      <c r="D2216" s="3">
        <v>45484</v>
      </c>
      <c r="FB2216">
        <v>0</v>
      </c>
      <c r="FC2216">
        <v>1</v>
      </c>
    </row>
    <row r="2217" spans="1:159" x14ac:dyDescent="0.25">
      <c r="A2217" t="s">
        <v>40</v>
      </c>
      <c r="B2217" t="s">
        <v>13</v>
      </c>
      <c r="C2217" t="s">
        <v>76</v>
      </c>
      <c r="D2217" s="3">
        <v>45485</v>
      </c>
      <c r="FB2217">
        <v>0</v>
      </c>
      <c r="FC2217">
        <v>1</v>
      </c>
    </row>
    <row r="2218" spans="1:159" x14ac:dyDescent="0.25">
      <c r="A2218" t="s">
        <v>40</v>
      </c>
      <c r="B2218" t="s">
        <v>13</v>
      </c>
      <c r="C2218" t="s">
        <v>76</v>
      </c>
      <c r="D2218" s="3">
        <v>45496</v>
      </c>
      <c r="FB2218">
        <v>0</v>
      </c>
      <c r="FC2218">
        <v>1</v>
      </c>
    </row>
    <row r="2219" spans="1:159" x14ac:dyDescent="0.25">
      <c r="A2219" t="s">
        <v>40</v>
      </c>
      <c r="B2219" t="s">
        <v>13</v>
      </c>
      <c r="C2219" t="s">
        <v>76</v>
      </c>
      <c r="D2219" s="3">
        <v>45539</v>
      </c>
      <c r="FB2219">
        <v>0</v>
      </c>
      <c r="FC2219">
        <v>1</v>
      </c>
    </row>
    <row r="2220" spans="1:159" x14ac:dyDescent="0.25">
      <c r="A2220" t="s">
        <v>40</v>
      </c>
      <c r="B2220" t="s">
        <v>13</v>
      </c>
      <c r="C2220" t="s">
        <v>76</v>
      </c>
      <c r="D2220" s="3">
        <v>45540</v>
      </c>
      <c r="FB2220">
        <v>0</v>
      </c>
      <c r="FC2220">
        <v>1</v>
      </c>
    </row>
    <row r="2221" spans="1:159" x14ac:dyDescent="0.25">
      <c r="A2221" t="s">
        <v>40</v>
      </c>
      <c r="B2221" t="s">
        <v>13</v>
      </c>
      <c r="C2221" t="s">
        <v>76</v>
      </c>
      <c r="D2221" s="3">
        <v>45541</v>
      </c>
      <c r="FB2221">
        <v>0</v>
      </c>
      <c r="FC2221">
        <v>1</v>
      </c>
    </row>
    <row r="2222" spans="1:159" x14ac:dyDescent="0.25">
      <c r="A2222" t="s">
        <v>40</v>
      </c>
      <c r="B2222" t="s">
        <v>13</v>
      </c>
      <c r="C2222" t="s">
        <v>76</v>
      </c>
      <c r="D2222" s="3">
        <v>45558</v>
      </c>
      <c r="FB2222">
        <v>0</v>
      </c>
      <c r="FC2222">
        <v>1</v>
      </c>
    </row>
    <row r="2223" spans="1:159" x14ac:dyDescent="0.25">
      <c r="A2223" t="s">
        <v>40</v>
      </c>
      <c r="B2223" t="s">
        <v>13</v>
      </c>
      <c r="C2223" t="s">
        <v>76</v>
      </c>
      <c r="D2223" s="3">
        <v>45559</v>
      </c>
      <c r="FB2223">
        <v>0</v>
      </c>
      <c r="FC2223">
        <v>1</v>
      </c>
    </row>
    <row r="2224" spans="1:159" x14ac:dyDescent="0.25">
      <c r="A2224" t="s">
        <v>40</v>
      </c>
      <c r="B2224" t="s">
        <v>13</v>
      </c>
      <c r="C2224" t="s">
        <v>76</v>
      </c>
      <c r="D2224" s="3">
        <v>45566</v>
      </c>
      <c r="FB2224">
        <v>0</v>
      </c>
      <c r="FC2224">
        <v>1</v>
      </c>
    </row>
    <row r="2225" spans="1:159" x14ac:dyDescent="0.25">
      <c r="A2225" t="s">
        <v>40</v>
      </c>
      <c r="B2225" t="s">
        <v>13</v>
      </c>
      <c r="C2225" t="s">
        <v>76</v>
      </c>
      <c r="D2225" s="3">
        <v>45567</v>
      </c>
      <c r="FB2225">
        <v>0</v>
      </c>
      <c r="FC2225">
        <v>1</v>
      </c>
    </row>
    <row r="2226" spans="1:159" x14ac:dyDescent="0.25">
      <c r="A2226" t="s">
        <v>40</v>
      </c>
      <c r="B2226" t="s">
        <v>13</v>
      </c>
      <c r="C2226" t="s">
        <v>76</v>
      </c>
      <c r="D2226" s="3">
        <v>45568</v>
      </c>
      <c r="FB2226">
        <v>0</v>
      </c>
      <c r="FC2226">
        <v>1</v>
      </c>
    </row>
    <row r="2227" spans="1:159" x14ac:dyDescent="0.25">
      <c r="A2227" t="s">
        <v>40</v>
      </c>
      <c r="B2227" t="s">
        <v>13</v>
      </c>
      <c r="C2227" t="s">
        <v>76</v>
      </c>
      <c r="D2227" s="3">
        <v>45570</v>
      </c>
      <c r="FB2227">
        <v>0</v>
      </c>
      <c r="FC2227">
        <v>1</v>
      </c>
    </row>
    <row r="2228" spans="1:159" x14ac:dyDescent="0.25">
      <c r="A2228" t="s">
        <v>40</v>
      </c>
      <c r="B2228" t="s">
        <v>13</v>
      </c>
      <c r="C2228" t="s">
        <v>76</v>
      </c>
      <c r="D2228" s="3">
        <v>45571</v>
      </c>
      <c r="FB2228">
        <v>0</v>
      </c>
      <c r="FC2228">
        <v>1</v>
      </c>
    </row>
    <row r="2229" spans="1:159" x14ac:dyDescent="0.25">
      <c r="A2229" t="s">
        <v>40</v>
      </c>
      <c r="B2229" t="s">
        <v>13</v>
      </c>
      <c r="C2229" t="s">
        <v>75</v>
      </c>
      <c r="D2229" s="3">
        <v>45475</v>
      </c>
      <c r="FB2229">
        <v>0</v>
      </c>
      <c r="FC2229">
        <v>1</v>
      </c>
    </row>
    <row r="2230" spans="1:159" x14ac:dyDescent="0.25">
      <c r="A2230" t="s">
        <v>40</v>
      </c>
      <c r="B2230" t="s">
        <v>13</v>
      </c>
      <c r="C2230" t="s">
        <v>75</v>
      </c>
      <c r="D2230" s="3">
        <v>45476</v>
      </c>
      <c r="FB2230">
        <v>0</v>
      </c>
      <c r="FC2230">
        <v>1</v>
      </c>
    </row>
    <row r="2231" spans="1:159" x14ac:dyDescent="0.25">
      <c r="A2231" t="s">
        <v>40</v>
      </c>
      <c r="B2231" t="s">
        <v>13</v>
      </c>
      <c r="C2231" t="s">
        <v>75</v>
      </c>
      <c r="D2231" s="3">
        <v>45478</v>
      </c>
      <c r="FB2231">
        <v>0</v>
      </c>
      <c r="FC2231">
        <v>1</v>
      </c>
    </row>
    <row r="2232" spans="1:159" x14ac:dyDescent="0.25">
      <c r="A2232" t="s">
        <v>40</v>
      </c>
      <c r="B2232" t="s">
        <v>13</v>
      </c>
      <c r="C2232" t="s">
        <v>75</v>
      </c>
      <c r="D2232" s="3">
        <v>45479</v>
      </c>
      <c r="FB2232">
        <v>0</v>
      </c>
      <c r="FC2232">
        <v>1</v>
      </c>
    </row>
    <row r="2233" spans="1:159" x14ac:dyDescent="0.25">
      <c r="A2233" t="s">
        <v>40</v>
      </c>
      <c r="B2233" t="s">
        <v>13</v>
      </c>
      <c r="C2233" t="s">
        <v>75</v>
      </c>
      <c r="D2233" s="3">
        <v>45484</v>
      </c>
      <c r="FB2233">
        <v>0</v>
      </c>
      <c r="FC2233">
        <v>1</v>
      </c>
    </row>
    <row r="2234" spans="1:159" x14ac:dyDescent="0.25">
      <c r="A2234" t="s">
        <v>40</v>
      </c>
      <c r="B2234" t="s">
        <v>13</v>
      </c>
      <c r="C2234" t="s">
        <v>75</v>
      </c>
      <c r="D2234" s="3">
        <v>45485</v>
      </c>
      <c r="FB2234">
        <v>0</v>
      </c>
      <c r="FC2234">
        <v>1</v>
      </c>
    </row>
    <row r="2235" spans="1:159" x14ac:dyDescent="0.25">
      <c r="A2235" t="s">
        <v>40</v>
      </c>
      <c r="B2235" t="s">
        <v>13</v>
      </c>
      <c r="C2235" t="s">
        <v>75</v>
      </c>
      <c r="D2235" s="3">
        <v>45496</v>
      </c>
      <c r="FB2235">
        <v>0</v>
      </c>
      <c r="FC2235">
        <v>1</v>
      </c>
    </row>
    <row r="2236" spans="1:159" x14ac:dyDescent="0.25">
      <c r="A2236" t="s">
        <v>40</v>
      </c>
      <c r="B2236" t="s">
        <v>13</v>
      </c>
      <c r="C2236" t="s">
        <v>75</v>
      </c>
      <c r="D2236" s="3">
        <v>45539</v>
      </c>
      <c r="FB2236">
        <v>0</v>
      </c>
      <c r="FC2236">
        <v>1</v>
      </c>
    </row>
    <row r="2237" spans="1:159" x14ac:dyDescent="0.25">
      <c r="A2237" t="s">
        <v>40</v>
      </c>
      <c r="B2237" t="s">
        <v>13</v>
      </c>
      <c r="C2237" t="s">
        <v>75</v>
      </c>
      <c r="D2237" s="3">
        <v>45540</v>
      </c>
      <c r="FB2237">
        <v>0</v>
      </c>
      <c r="FC2237">
        <v>1</v>
      </c>
    </row>
    <row r="2238" spans="1:159" x14ac:dyDescent="0.25">
      <c r="A2238" t="s">
        <v>40</v>
      </c>
      <c r="B2238" t="s">
        <v>13</v>
      </c>
      <c r="C2238" t="s">
        <v>75</v>
      </c>
      <c r="D2238" s="3">
        <v>45541</v>
      </c>
      <c r="FB2238">
        <v>0</v>
      </c>
      <c r="FC2238">
        <v>1</v>
      </c>
    </row>
    <row r="2239" spans="1:159" x14ac:dyDescent="0.25">
      <c r="A2239" t="s">
        <v>40</v>
      </c>
      <c r="B2239" t="s">
        <v>13</v>
      </c>
      <c r="C2239" t="s">
        <v>75</v>
      </c>
      <c r="D2239" s="3">
        <v>45558</v>
      </c>
      <c r="FB2239">
        <v>0</v>
      </c>
      <c r="FC2239">
        <v>1</v>
      </c>
    </row>
    <row r="2240" spans="1:159" x14ac:dyDescent="0.25">
      <c r="A2240" t="s">
        <v>40</v>
      </c>
      <c r="B2240" t="s">
        <v>13</v>
      </c>
      <c r="C2240" t="s">
        <v>75</v>
      </c>
      <c r="D2240" s="3">
        <v>45559</v>
      </c>
      <c r="FB2240">
        <v>0</v>
      </c>
      <c r="FC2240">
        <v>1</v>
      </c>
    </row>
    <row r="2241" spans="1:159" x14ac:dyDescent="0.25">
      <c r="A2241" t="s">
        <v>40</v>
      </c>
      <c r="B2241" t="s">
        <v>13</v>
      </c>
      <c r="C2241" t="s">
        <v>75</v>
      </c>
      <c r="D2241" s="3">
        <v>45566</v>
      </c>
      <c r="FB2241">
        <v>0</v>
      </c>
      <c r="FC2241">
        <v>1</v>
      </c>
    </row>
    <row r="2242" spans="1:159" x14ac:dyDescent="0.25">
      <c r="A2242" t="s">
        <v>40</v>
      </c>
      <c r="B2242" t="s">
        <v>13</v>
      </c>
      <c r="C2242" t="s">
        <v>75</v>
      </c>
      <c r="D2242" s="3">
        <v>45567</v>
      </c>
      <c r="FB2242">
        <v>0</v>
      </c>
      <c r="FC2242">
        <v>1</v>
      </c>
    </row>
    <row r="2243" spans="1:159" x14ac:dyDescent="0.25">
      <c r="A2243" t="s">
        <v>40</v>
      </c>
      <c r="B2243" t="s">
        <v>13</v>
      </c>
      <c r="C2243" t="s">
        <v>75</v>
      </c>
      <c r="D2243" s="3">
        <v>45568</v>
      </c>
      <c r="FB2243">
        <v>0</v>
      </c>
      <c r="FC2243">
        <v>1</v>
      </c>
    </row>
    <row r="2244" spans="1:159" x14ac:dyDescent="0.25">
      <c r="A2244" t="s">
        <v>40</v>
      </c>
      <c r="B2244" t="s">
        <v>13</v>
      </c>
      <c r="C2244" t="s">
        <v>75</v>
      </c>
      <c r="D2244" s="3">
        <v>45570</v>
      </c>
      <c r="FB2244">
        <v>0</v>
      </c>
      <c r="FC2244">
        <v>1</v>
      </c>
    </row>
    <row r="2245" spans="1:159" x14ac:dyDescent="0.25">
      <c r="A2245" t="s">
        <v>40</v>
      </c>
      <c r="B2245" t="s">
        <v>13</v>
      </c>
      <c r="C2245" t="s">
        <v>75</v>
      </c>
      <c r="D2245" s="3">
        <v>45571</v>
      </c>
      <c r="FB2245">
        <v>0</v>
      </c>
      <c r="FC2245">
        <v>1</v>
      </c>
    </row>
    <row r="2246" spans="1:159" x14ac:dyDescent="0.25">
      <c r="A2246" t="s">
        <v>40</v>
      </c>
      <c r="B2246" t="s">
        <v>13</v>
      </c>
      <c r="C2246" t="s">
        <v>77</v>
      </c>
      <c r="D2246" s="3">
        <v>45475</v>
      </c>
      <c r="FB2246">
        <v>0</v>
      </c>
      <c r="FC2246">
        <v>1</v>
      </c>
    </row>
    <row r="2247" spans="1:159" x14ac:dyDescent="0.25">
      <c r="A2247" t="s">
        <v>40</v>
      </c>
      <c r="B2247" t="s">
        <v>13</v>
      </c>
      <c r="C2247" t="s">
        <v>77</v>
      </c>
      <c r="D2247" s="3">
        <v>45476</v>
      </c>
      <c r="FB2247">
        <v>0</v>
      </c>
      <c r="FC2247">
        <v>1</v>
      </c>
    </row>
    <row r="2248" spans="1:159" x14ac:dyDescent="0.25">
      <c r="A2248" t="s">
        <v>40</v>
      </c>
      <c r="B2248" t="s">
        <v>13</v>
      </c>
      <c r="C2248" t="s">
        <v>77</v>
      </c>
      <c r="D2248" s="3">
        <v>45478</v>
      </c>
      <c r="FB2248">
        <v>0</v>
      </c>
      <c r="FC2248">
        <v>1</v>
      </c>
    </row>
    <row r="2249" spans="1:159" x14ac:dyDescent="0.25">
      <c r="A2249" t="s">
        <v>40</v>
      </c>
      <c r="B2249" t="s">
        <v>13</v>
      </c>
      <c r="C2249" t="s">
        <v>77</v>
      </c>
      <c r="D2249" s="3">
        <v>45479</v>
      </c>
      <c r="FB2249">
        <v>0</v>
      </c>
      <c r="FC2249">
        <v>1</v>
      </c>
    </row>
    <row r="2250" spans="1:159" x14ac:dyDescent="0.25">
      <c r="A2250" t="s">
        <v>40</v>
      </c>
      <c r="B2250" t="s">
        <v>13</v>
      </c>
      <c r="C2250" t="s">
        <v>77</v>
      </c>
      <c r="D2250" s="3">
        <v>45484</v>
      </c>
      <c r="FB2250">
        <v>0</v>
      </c>
      <c r="FC2250">
        <v>1</v>
      </c>
    </row>
    <row r="2251" spans="1:159" x14ac:dyDescent="0.25">
      <c r="A2251" t="s">
        <v>40</v>
      </c>
      <c r="B2251" t="s">
        <v>13</v>
      </c>
      <c r="C2251" t="s">
        <v>77</v>
      </c>
      <c r="D2251" s="3">
        <v>45485</v>
      </c>
      <c r="FB2251">
        <v>0</v>
      </c>
      <c r="FC2251">
        <v>1</v>
      </c>
    </row>
    <row r="2252" spans="1:159" x14ac:dyDescent="0.25">
      <c r="A2252" t="s">
        <v>40</v>
      </c>
      <c r="B2252" t="s">
        <v>13</v>
      </c>
      <c r="C2252" t="s">
        <v>77</v>
      </c>
      <c r="D2252" s="3">
        <v>45496</v>
      </c>
      <c r="FB2252">
        <v>0</v>
      </c>
      <c r="FC2252">
        <v>1</v>
      </c>
    </row>
    <row r="2253" spans="1:159" x14ac:dyDescent="0.25">
      <c r="A2253" t="s">
        <v>40</v>
      </c>
      <c r="B2253" t="s">
        <v>13</v>
      </c>
      <c r="C2253" t="s">
        <v>77</v>
      </c>
      <c r="D2253" s="3">
        <v>45539</v>
      </c>
      <c r="FB2253">
        <v>0</v>
      </c>
      <c r="FC2253">
        <v>1</v>
      </c>
    </row>
    <row r="2254" spans="1:159" x14ac:dyDescent="0.25">
      <c r="A2254" t="s">
        <v>40</v>
      </c>
      <c r="B2254" t="s">
        <v>13</v>
      </c>
      <c r="C2254" t="s">
        <v>77</v>
      </c>
      <c r="D2254" s="3">
        <v>45540</v>
      </c>
      <c r="FB2254">
        <v>0</v>
      </c>
      <c r="FC2254">
        <v>1</v>
      </c>
    </row>
    <row r="2255" spans="1:159" x14ac:dyDescent="0.25">
      <c r="A2255" t="s">
        <v>40</v>
      </c>
      <c r="B2255" t="s">
        <v>13</v>
      </c>
      <c r="C2255" t="s">
        <v>77</v>
      </c>
      <c r="D2255" s="3">
        <v>45541</v>
      </c>
      <c r="FB2255">
        <v>0</v>
      </c>
      <c r="FC2255">
        <v>1</v>
      </c>
    </row>
    <row r="2256" spans="1:159" x14ac:dyDescent="0.25">
      <c r="A2256" t="s">
        <v>40</v>
      </c>
      <c r="B2256" t="s">
        <v>13</v>
      </c>
      <c r="C2256" t="s">
        <v>77</v>
      </c>
      <c r="D2256" s="3">
        <v>45558</v>
      </c>
      <c r="FB2256">
        <v>0</v>
      </c>
      <c r="FC2256">
        <v>1</v>
      </c>
    </row>
    <row r="2257" spans="1:159" x14ac:dyDescent="0.25">
      <c r="A2257" t="s">
        <v>40</v>
      </c>
      <c r="B2257" t="s">
        <v>13</v>
      </c>
      <c r="C2257" t="s">
        <v>77</v>
      </c>
      <c r="D2257" s="3">
        <v>45559</v>
      </c>
      <c r="FB2257">
        <v>0</v>
      </c>
      <c r="FC2257">
        <v>1</v>
      </c>
    </row>
    <row r="2258" spans="1:159" x14ac:dyDescent="0.25">
      <c r="A2258" t="s">
        <v>40</v>
      </c>
      <c r="B2258" t="s">
        <v>13</v>
      </c>
      <c r="C2258" t="s">
        <v>77</v>
      </c>
      <c r="D2258" s="3">
        <v>45566</v>
      </c>
      <c r="FB2258">
        <v>0</v>
      </c>
      <c r="FC2258">
        <v>1</v>
      </c>
    </row>
    <row r="2259" spans="1:159" x14ac:dyDescent="0.25">
      <c r="A2259" t="s">
        <v>40</v>
      </c>
      <c r="B2259" t="s">
        <v>13</v>
      </c>
      <c r="C2259" t="s">
        <v>77</v>
      </c>
      <c r="D2259" s="3">
        <v>45567</v>
      </c>
      <c r="FB2259">
        <v>0</v>
      </c>
      <c r="FC2259">
        <v>1</v>
      </c>
    </row>
    <row r="2260" spans="1:159" x14ac:dyDescent="0.25">
      <c r="A2260" t="s">
        <v>40</v>
      </c>
      <c r="B2260" t="s">
        <v>13</v>
      </c>
      <c r="C2260" t="s">
        <v>77</v>
      </c>
      <c r="D2260" s="3">
        <v>45568</v>
      </c>
      <c r="FB2260">
        <v>0</v>
      </c>
      <c r="FC2260">
        <v>1</v>
      </c>
    </row>
    <row r="2261" spans="1:159" x14ac:dyDescent="0.25">
      <c r="A2261" t="s">
        <v>40</v>
      </c>
      <c r="B2261" t="s">
        <v>13</v>
      </c>
      <c r="C2261" t="s">
        <v>77</v>
      </c>
      <c r="D2261" s="3">
        <v>45570</v>
      </c>
      <c r="FB2261">
        <v>0</v>
      </c>
      <c r="FC2261">
        <v>1</v>
      </c>
    </row>
    <row r="2262" spans="1:159" x14ac:dyDescent="0.25">
      <c r="A2262" t="s">
        <v>40</v>
      </c>
      <c r="B2262" t="s">
        <v>13</v>
      </c>
      <c r="C2262" t="s">
        <v>77</v>
      </c>
      <c r="D2262" s="3">
        <v>45571</v>
      </c>
      <c r="FB2262">
        <v>0</v>
      </c>
      <c r="FC2262">
        <v>1</v>
      </c>
    </row>
    <row r="2263" spans="1:159" x14ac:dyDescent="0.25">
      <c r="A2263" t="s">
        <v>40</v>
      </c>
      <c r="B2263" t="s">
        <v>13</v>
      </c>
      <c r="C2263" t="s">
        <v>84</v>
      </c>
      <c r="D2263" s="3">
        <v>45475</v>
      </c>
      <c r="FB2263">
        <v>0</v>
      </c>
      <c r="FC2263">
        <v>1</v>
      </c>
    </row>
    <row r="2264" spans="1:159" x14ac:dyDescent="0.25">
      <c r="A2264" t="s">
        <v>40</v>
      </c>
      <c r="B2264" t="s">
        <v>13</v>
      </c>
      <c r="C2264" t="s">
        <v>84</v>
      </c>
      <c r="D2264" s="3">
        <v>45476</v>
      </c>
      <c r="FB2264">
        <v>0</v>
      </c>
      <c r="FC2264">
        <v>1</v>
      </c>
    </row>
    <row r="2265" spans="1:159" x14ac:dyDescent="0.25">
      <c r="A2265" t="s">
        <v>40</v>
      </c>
      <c r="B2265" t="s">
        <v>13</v>
      </c>
      <c r="C2265" t="s">
        <v>84</v>
      </c>
      <c r="D2265" s="3">
        <v>45478</v>
      </c>
      <c r="FB2265">
        <v>0</v>
      </c>
      <c r="FC2265">
        <v>1</v>
      </c>
    </row>
    <row r="2266" spans="1:159" x14ac:dyDescent="0.25">
      <c r="A2266" t="s">
        <v>40</v>
      </c>
      <c r="B2266" t="s">
        <v>13</v>
      </c>
      <c r="C2266" t="s">
        <v>84</v>
      </c>
      <c r="D2266" s="3">
        <v>45479</v>
      </c>
      <c r="BJ2266" s="20"/>
      <c r="FB2266">
        <v>0</v>
      </c>
      <c r="FC2266">
        <v>1</v>
      </c>
    </row>
    <row r="2267" spans="1:159" x14ac:dyDescent="0.25">
      <c r="A2267" t="s">
        <v>40</v>
      </c>
      <c r="B2267" t="s">
        <v>13</v>
      </c>
      <c r="C2267" t="s">
        <v>84</v>
      </c>
      <c r="D2267" s="3">
        <v>45484</v>
      </c>
      <c r="FB2267">
        <v>0</v>
      </c>
      <c r="FC2267">
        <v>1</v>
      </c>
    </row>
    <row r="2268" spans="1:159" x14ac:dyDescent="0.25">
      <c r="A2268" t="s">
        <v>40</v>
      </c>
      <c r="B2268" t="s">
        <v>13</v>
      </c>
      <c r="C2268" t="s">
        <v>84</v>
      </c>
      <c r="D2268" s="3">
        <v>45485</v>
      </c>
      <c r="FB2268">
        <v>0</v>
      </c>
      <c r="FC2268">
        <v>1</v>
      </c>
    </row>
    <row r="2269" spans="1:159" x14ac:dyDescent="0.25">
      <c r="A2269" t="s">
        <v>40</v>
      </c>
      <c r="B2269" t="s">
        <v>13</v>
      </c>
      <c r="C2269" t="s">
        <v>84</v>
      </c>
      <c r="D2269" s="3">
        <v>45496</v>
      </c>
      <c r="FB2269">
        <v>0</v>
      </c>
      <c r="FC2269">
        <v>1</v>
      </c>
    </row>
    <row r="2270" spans="1:159" x14ac:dyDescent="0.25">
      <c r="A2270" t="s">
        <v>40</v>
      </c>
      <c r="B2270" t="s">
        <v>13</v>
      </c>
      <c r="C2270" t="s">
        <v>84</v>
      </c>
      <c r="D2270" s="3">
        <v>45539</v>
      </c>
      <c r="FB2270">
        <v>0</v>
      </c>
      <c r="FC2270">
        <v>1</v>
      </c>
    </row>
    <row r="2271" spans="1:159" x14ac:dyDescent="0.25">
      <c r="A2271" t="s">
        <v>40</v>
      </c>
      <c r="B2271" t="s">
        <v>13</v>
      </c>
      <c r="C2271" t="s">
        <v>84</v>
      </c>
      <c r="D2271" s="3">
        <v>45540</v>
      </c>
      <c r="FB2271">
        <v>0</v>
      </c>
      <c r="FC2271">
        <v>1</v>
      </c>
    </row>
    <row r="2272" spans="1:159" x14ac:dyDescent="0.25">
      <c r="A2272" t="s">
        <v>40</v>
      </c>
      <c r="B2272" t="s">
        <v>13</v>
      </c>
      <c r="C2272" t="s">
        <v>84</v>
      </c>
      <c r="D2272" s="3">
        <v>45541</v>
      </c>
      <c r="FB2272">
        <v>0</v>
      </c>
      <c r="FC2272">
        <v>1</v>
      </c>
    </row>
    <row r="2273" spans="1:159" x14ac:dyDescent="0.25">
      <c r="A2273" t="s">
        <v>40</v>
      </c>
      <c r="B2273" t="s">
        <v>13</v>
      </c>
      <c r="C2273" t="s">
        <v>84</v>
      </c>
      <c r="D2273" s="3">
        <v>45558</v>
      </c>
      <c r="FB2273">
        <v>0</v>
      </c>
      <c r="FC2273">
        <v>1</v>
      </c>
    </row>
    <row r="2274" spans="1:159" x14ac:dyDescent="0.25">
      <c r="A2274" t="s">
        <v>40</v>
      </c>
      <c r="B2274" t="s">
        <v>13</v>
      </c>
      <c r="C2274" t="s">
        <v>84</v>
      </c>
      <c r="D2274" s="3">
        <v>45559</v>
      </c>
      <c r="FB2274">
        <v>0</v>
      </c>
      <c r="FC2274">
        <v>1</v>
      </c>
    </row>
    <row r="2275" spans="1:159" x14ac:dyDescent="0.25">
      <c r="A2275" t="s">
        <v>40</v>
      </c>
      <c r="B2275" t="s">
        <v>13</v>
      </c>
      <c r="C2275" t="s">
        <v>84</v>
      </c>
      <c r="D2275" s="3">
        <v>45566</v>
      </c>
      <c r="FB2275">
        <v>0</v>
      </c>
      <c r="FC2275">
        <v>1</v>
      </c>
    </row>
    <row r="2276" spans="1:159" x14ac:dyDescent="0.25">
      <c r="A2276" t="s">
        <v>40</v>
      </c>
      <c r="B2276" t="s">
        <v>13</v>
      </c>
      <c r="C2276" t="s">
        <v>84</v>
      </c>
      <c r="D2276" s="3">
        <v>45567</v>
      </c>
      <c r="FB2276">
        <v>0</v>
      </c>
      <c r="FC2276">
        <v>1</v>
      </c>
    </row>
    <row r="2277" spans="1:159" x14ac:dyDescent="0.25">
      <c r="A2277" t="s">
        <v>40</v>
      </c>
      <c r="B2277" t="s">
        <v>13</v>
      </c>
      <c r="C2277" t="s">
        <v>84</v>
      </c>
      <c r="D2277" s="3">
        <v>45568</v>
      </c>
      <c r="FB2277">
        <v>0</v>
      </c>
      <c r="FC2277">
        <v>1</v>
      </c>
    </row>
    <row r="2278" spans="1:159" x14ac:dyDescent="0.25">
      <c r="A2278" t="s">
        <v>40</v>
      </c>
      <c r="B2278" t="s">
        <v>13</v>
      </c>
      <c r="C2278" t="s">
        <v>84</v>
      </c>
      <c r="D2278" s="3">
        <v>45570</v>
      </c>
      <c r="FB2278">
        <v>0</v>
      </c>
      <c r="FC2278">
        <v>1</v>
      </c>
    </row>
    <row r="2279" spans="1:159" x14ac:dyDescent="0.25">
      <c r="A2279" t="s">
        <v>40</v>
      </c>
      <c r="B2279" t="s">
        <v>13</v>
      </c>
      <c r="C2279" t="s">
        <v>84</v>
      </c>
      <c r="D2279" s="3">
        <v>45571</v>
      </c>
      <c r="FB2279">
        <v>0</v>
      </c>
      <c r="FC2279">
        <v>1</v>
      </c>
    </row>
    <row r="2280" spans="1:159" x14ac:dyDescent="0.25">
      <c r="A2280" t="s">
        <v>40</v>
      </c>
      <c r="B2280" t="s">
        <v>13</v>
      </c>
      <c r="C2280" t="s">
        <v>72</v>
      </c>
      <c r="D2280" s="3">
        <v>45475</v>
      </c>
      <c r="FB2280">
        <v>0</v>
      </c>
      <c r="FC2280">
        <v>1</v>
      </c>
    </row>
    <row r="2281" spans="1:159" x14ac:dyDescent="0.25">
      <c r="A2281" t="s">
        <v>40</v>
      </c>
      <c r="B2281" t="s">
        <v>13</v>
      </c>
      <c r="C2281" t="s">
        <v>72</v>
      </c>
      <c r="D2281" s="3">
        <v>45476</v>
      </c>
      <c r="FB2281">
        <v>0</v>
      </c>
      <c r="FC2281">
        <v>1</v>
      </c>
    </row>
    <row r="2282" spans="1:159" x14ac:dyDescent="0.25">
      <c r="A2282" t="s">
        <v>40</v>
      </c>
      <c r="B2282" t="s">
        <v>13</v>
      </c>
      <c r="C2282" t="s">
        <v>72</v>
      </c>
      <c r="D2282" s="3">
        <v>45478</v>
      </c>
      <c r="FB2282">
        <v>0</v>
      </c>
      <c r="FC2282">
        <v>1</v>
      </c>
    </row>
    <row r="2283" spans="1:159" x14ac:dyDescent="0.25">
      <c r="A2283" t="s">
        <v>40</v>
      </c>
      <c r="B2283" t="s">
        <v>13</v>
      </c>
      <c r="C2283" t="s">
        <v>72</v>
      </c>
      <c r="D2283" s="3">
        <v>45479</v>
      </c>
      <c r="FB2283">
        <v>0</v>
      </c>
      <c r="FC2283">
        <v>1</v>
      </c>
    </row>
    <row r="2284" spans="1:159" x14ac:dyDescent="0.25">
      <c r="A2284" t="s">
        <v>40</v>
      </c>
      <c r="B2284" t="s">
        <v>13</v>
      </c>
      <c r="C2284" t="s">
        <v>72</v>
      </c>
      <c r="D2284" s="3">
        <v>45484</v>
      </c>
      <c r="FB2284">
        <v>0</v>
      </c>
      <c r="FC2284">
        <v>1</v>
      </c>
    </row>
    <row r="2285" spans="1:159" x14ac:dyDescent="0.25">
      <c r="A2285" t="s">
        <v>40</v>
      </c>
      <c r="B2285" t="s">
        <v>13</v>
      </c>
      <c r="C2285" t="s">
        <v>72</v>
      </c>
      <c r="D2285" s="3">
        <v>45485</v>
      </c>
      <c r="FB2285">
        <v>0</v>
      </c>
      <c r="FC2285">
        <v>1</v>
      </c>
    </row>
    <row r="2286" spans="1:159" x14ac:dyDescent="0.25">
      <c r="A2286" t="s">
        <v>40</v>
      </c>
      <c r="B2286" t="s">
        <v>13</v>
      </c>
      <c r="C2286" t="s">
        <v>72</v>
      </c>
      <c r="D2286" s="3">
        <v>45496</v>
      </c>
      <c r="FB2286">
        <v>0</v>
      </c>
      <c r="FC2286">
        <v>1</v>
      </c>
    </row>
    <row r="2287" spans="1:159" x14ac:dyDescent="0.25">
      <c r="A2287" t="s">
        <v>40</v>
      </c>
      <c r="B2287" t="s">
        <v>13</v>
      </c>
      <c r="C2287" t="s">
        <v>72</v>
      </c>
      <c r="D2287" s="3">
        <v>45539</v>
      </c>
      <c r="FB2287">
        <v>0</v>
      </c>
      <c r="FC2287">
        <v>1</v>
      </c>
    </row>
    <row r="2288" spans="1:159" x14ac:dyDescent="0.25">
      <c r="A2288" t="s">
        <v>40</v>
      </c>
      <c r="B2288" t="s">
        <v>13</v>
      </c>
      <c r="C2288" t="s">
        <v>72</v>
      </c>
      <c r="D2288" s="3">
        <v>45540</v>
      </c>
      <c r="FB2288">
        <v>0</v>
      </c>
      <c r="FC2288">
        <v>1</v>
      </c>
    </row>
    <row r="2289" spans="1:159" x14ac:dyDescent="0.25">
      <c r="A2289" t="s">
        <v>40</v>
      </c>
      <c r="B2289" t="s">
        <v>13</v>
      </c>
      <c r="C2289" t="s">
        <v>72</v>
      </c>
      <c r="D2289" s="3">
        <v>45541</v>
      </c>
      <c r="FB2289">
        <v>0</v>
      </c>
      <c r="FC2289">
        <v>1</v>
      </c>
    </row>
    <row r="2290" spans="1:159" x14ac:dyDescent="0.25">
      <c r="A2290" t="s">
        <v>40</v>
      </c>
      <c r="B2290" t="s">
        <v>13</v>
      </c>
      <c r="C2290" t="s">
        <v>72</v>
      </c>
      <c r="D2290" s="3">
        <v>45558</v>
      </c>
      <c r="FB2290">
        <v>0</v>
      </c>
      <c r="FC2290">
        <v>1</v>
      </c>
    </row>
    <row r="2291" spans="1:159" x14ac:dyDescent="0.25">
      <c r="A2291" t="s">
        <v>40</v>
      </c>
      <c r="B2291" t="s">
        <v>13</v>
      </c>
      <c r="C2291" t="s">
        <v>72</v>
      </c>
      <c r="D2291" s="3">
        <v>45559</v>
      </c>
      <c r="FB2291">
        <v>0</v>
      </c>
      <c r="FC2291">
        <v>1</v>
      </c>
    </row>
    <row r="2292" spans="1:159" x14ac:dyDescent="0.25">
      <c r="A2292" t="s">
        <v>40</v>
      </c>
      <c r="B2292" t="s">
        <v>13</v>
      </c>
      <c r="C2292" t="s">
        <v>72</v>
      </c>
      <c r="D2292" s="3">
        <v>45566</v>
      </c>
      <c r="FB2292">
        <v>0</v>
      </c>
      <c r="FC2292">
        <v>1</v>
      </c>
    </row>
    <row r="2293" spans="1:159" x14ac:dyDescent="0.25">
      <c r="A2293" t="s">
        <v>40</v>
      </c>
      <c r="B2293" t="s">
        <v>13</v>
      </c>
      <c r="C2293" t="s">
        <v>72</v>
      </c>
      <c r="D2293" s="3">
        <v>45567</v>
      </c>
      <c r="FB2293">
        <v>0</v>
      </c>
      <c r="FC2293">
        <v>1</v>
      </c>
    </row>
    <row r="2294" spans="1:159" x14ac:dyDescent="0.25">
      <c r="A2294" t="s">
        <v>40</v>
      </c>
      <c r="B2294" t="s">
        <v>13</v>
      </c>
      <c r="C2294" t="s">
        <v>72</v>
      </c>
      <c r="D2294" s="3">
        <v>45568</v>
      </c>
      <c r="FB2294">
        <v>0</v>
      </c>
      <c r="FC2294">
        <v>1</v>
      </c>
    </row>
    <row r="2295" spans="1:159" x14ac:dyDescent="0.25">
      <c r="A2295" t="s">
        <v>40</v>
      </c>
      <c r="B2295" t="s">
        <v>13</v>
      </c>
      <c r="C2295" t="s">
        <v>72</v>
      </c>
      <c r="D2295" s="3">
        <v>45570</v>
      </c>
      <c r="FB2295">
        <v>0</v>
      </c>
      <c r="FC2295">
        <v>1</v>
      </c>
    </row>
    <row r="2296" spans="1:159" x14ac:dyDescent="0.25">
      <c r="A2296" t="s">
        <v>40</v>
      </c>
      <c r="B2296" t="s">
        <v>13</v>
      </c>
      <c r="C2296" t="s">
        <v>72</v>
      </c>
      <c r="D2296" s="3">
        <v>45571</v>
      </c>
      <c r="FB2296">
        <v>0</v>
      </c>
      <c r="FC2296">
        <v>1</v>
      </c>
    </row>
    <row r="2297" spans="1:159" x14ac:dyDescent="0.25">
      <c r="A2297" t="s">
        <v>40</v>
      </c>
      <c r="B2297" t="s">
        <v>13</v>
      </c>
      <c r="C2297" t="s">
        <v>80</v>
      </c>
      <c r="D2297" s="3">
        <v>45475</v>
      </c>
      <c r="FB2297">
        <v>0</v>
      </c>
      <c r="FC2297">
        <v>1</v>
      </c>
    </row>
    <row r="2298" spans="1:159" x14ac:dyDescent="0.25">
      <c r="A2298" t="s">
        <v>40</v>
      </c>
      <c r="B2298" t="s">
        <v>13</v>
      </c>
      <c r="C2298" t="s">
        <v>80</v>
      </c>
      <c r="D2298" s="3">
        <v>45476</v>
      </c>
      <c r="FB2298">
        <v>0</v>
      </c>
      <c r="FC2298">
        <v>1</v>
      </c>
    </row>
    <row r="2299" spans="1:159" x14ac:dyDescent="0.25">
      <c r="A2299" t="s">
        <v>40</v>
      </c>
      <c r="B2299" t="s">
        <v>13</v>
      </c>
      <c r="C2299" t="s">
        <v>80</v>
      </c>
      <c r="D2299" s="3">
        <v>45478</v>
      </c>
      <c r="FB2299">
        <v>0</v>
      </c>
      <c r="FC2299">
        <v>1</v>
      </c>
    </row>
    <row r="2300" spans="1:159" x14ac:dyDescent="0.25">
      <c r="A2300" t="s">
        <v>40</v>
      </c>
      <c r="B2300" t="s">
        <v>13</v>
      </c>
      <c r="C2300" t="s">
        <v>80</v>
      </c>
      <c r="D2300" s="3">
        <v>45479</v>
      </c>
      <c r="FB2300">
        <v>0</v>
      </c>
      <c r="FC2300">
        <v>1</v>
      </c>
    </row>
    <row r="2301" spans="1:159" x14ac:dyDescent="0.25">
      <c r="A2301" t="s">
        <v>40</v>
      </c>
      <c r="B2301" t="s">
        <v>13</v>
      </c>
      <c r="C2301" t="s">
        <v>80</v>
      </c>
      <c r="D2301" s="3">
        <v>45484</v>
      </c>
      <c r="FB2301">
        <v>0</v>
      </c>
      <c r="FC2301">
        <v>1</v>
      </c>
    </row>
    <row r="2302" spans="1:159" x14ac:dyDescent="0.25">
      <c r="A2302" t="s">
        <v>40</v>
      </c>
      <c r="B2302" t="s">
        <v>13</v>
      </c>
      <c r="C2302" t="s">
        <v>80</v>
      </c>
      <c r="D2302" s="3">
        <v>45485</v>
      </c>
      <c r="FB2302">
        <v>0</v>
      </c>
      <c r="FC2302">
        <v>1</v>
      </c>
    </row>
    <row r="2303" spans="1:159" x14ac:dyDescent="0.25">
      <c r="A2303" t="s">
        <v>40</v>
      </c>
      <c r="B2303" t="s">
        <v>13</v>
      </c>
      <c r="C2303" t="s">
        <v>80</v>
      </c>
      <c r="D2303" s="3">
        <v>45496</v>
      </c>
      <c r="FB2303">
        <v>0</v>
      </c>
      <c r="FC2303">
        <v>1</v>
      </c>
    </row>
    <row r="2304" spans="1:159" x14ac:dyDescent="0.25">
      <c r="A2304" t="s">
        <v>40</v>
      </c>
      <c r="B2304" t="s">
        <v>13</v>
      </c>
      <c r="C2304" t="s">
        <v>80</v>
      </c>
      <c r="D2304" s="3">
        <v>45539</v>
      </c>
      <c r="FB2304">
        <v>0</v>
      </c>
      <c r="FC2304">
        <v>1</v>
      </c>
    </row>
    <row r="2305" spans="1:159" x14ac:dyDescent="0.25">
      <c r="A2305" t="s">
        <v>40</v>
      </c>
      <c r="B2305" t="s">
        <v>13</v>
      </c>
      <c r="C2305" t="s">
        <v>80</v>
      </c>
      <c r="D2305" s="3">
        <v>45540</v>
      </c>
      <c r="FB2305">
        <v>0</v>
      </c>
      <c r="FC2305">
        <v>1</v>
      </c>
    </row>
    <row r="2306" spans="1:159" x14ac:dyDescent="0.25">
      <c r="A2306" t="s">
        <v>40</v>
      </c>
      <c r="B2306" t="s">
        <v>13</v>
      </c>
      <c r="C2306" t="s">
        <v>80</v>
      </c>
      <c r="D2306" s="3">
        <v>45541</v>
      </c>
      <c r="FB2306">
        <v>0</v>
      </c>
      <c r="FC2306">
        <v>1</v>
      </c>
    </row>
    <row r="2307" spans="1:159" x14ac:dyDescent="0.25">
      <c r="A2307" t="s">
        <v>40</v>
      </c>
      <c r="B2307" t="s">
        <v>13</v>
      </c>
      <c r="C2307" t="s">
        <v>80</v>
      </c>
      <c r="D2307" s="3">
        <v>45558</v>
      </c>
      <c r="FB2307">
        <v>0</v>
      </c>
      <c r="FC2307">
        <v>1</v>
      </c>
    </row>
    <row r="2308" spans="1:159" x14ac:dyDescent="0.25">
      <c r="A2308" t="s">
        <v>40</v>
      </c>
      <c r="B2308" t="s">
        <v>13</v>
      </c>
      <c r="C2308" t="s">
        <v>80</v>
      </c>
      <c r="D2308" s="3">
        <v>45559</v>
      </c>
      <c r="FB2308">
        <v>0</v>
      </c>
      <c r="FC2308">
        <v>1</v>
      </c>
    </row>
    <row r="2309" spans="1:159" x14ac:dyDescent="0.25">
      <c r="A2309" t="s">
        <v>40</v>
      </c>
      <c r="B2309" t="s">
        <v>13</v>
      </c>
      <c r="C2309" t="s">
        <v>80</v>
      </c>
      <c r="D2309" s="3">
        <v>45566</v>
      </c>
      <c r="FB2309">
        <v>0</v>
      </c>
      <c r="FC2309">
        <v>1</v>
      </c>
    </row>
    <row r="2310" spans="1:159" x14ac:dyDescent="0.25">
      <c r="A2310" t="s">
        <v>40</v>
      </c>
      <c r="B2310" t="s">
        <v>13</v>
      </c>
      <c r="C2310" t="s">
        <v>80</v>
      </c>
      <c r="D2310" s="3">
        <v>45567</v>
      </c>
      <c r="FB2310">
        <v>0</v>
      </c>
      <c r="FC2310">
        <v>1</v>
      </c>
    </row>
    <row r="2311" spans="1:159" x14ac:dyDescent="0.25">
      <c r="A2311" t="s">
        <v>40</v>
      </c>
      <c r="B2311" t="s">
        <v>13</v>
      </c>
      <c r="C2311" t="s">
        <v>80</v>
      </c>
      <c r="D2311" s="3">
        <v>45568</v>
      </c>
      <c r="FB2311">
        <v>0</v>
      </c>
      <c r="FC2311">
        <v>1</v>
      </c>
    </row>
    <row r="2312" spans="1:159" x14ac:dyDescent="0.25">
      <c r="A2312" t="s">
        <v>40</v>
      </c>
      <c r="B2312" t="s">
        <v>13</v>
      </c>
      <c r="C2312" t="s">
        <v>80</v>
      </c>
      <c r="D2312" s="3">
        <v>45570</v>
      </c>
      <c r="FB2312">
        <v>0</v>
      </c>
      <c r="FC2312">
        <v>1</v>
      </c>
    </row>
    <row r="2313" spans="1:159" x14ac:dyDescent="0.25">
      <c r="A2313" t="s">
        <v>40</v>
      </c>
      <c r="B2313" t="s">
        <v>13</v>
      </c>
      <c r="C2313" t="s">
        <v>80</v>
      </c>
      <c r="D2313" s="3">
        <v>45571</v>
      </c>
      <c r="FB2313">
        <v>0</v>
      </c>
      <c r="FC2313">
        <v>1</v>
      </c>
    </row>
    <row r="2314" spans="1:159" x14ac:dyDescent="0.25">
      <c r="A2314" t="s">
        <v>59</v>
      </c>
      <c r="B2314" t="s">
        <v>41</v>
      </c>
      <c r="C2314" t="s">
        <v>78</v>
      </c>
      <c r="D2314" s="3">
        <v>45475</v>
      </c>
      <c r="FB2314">
        <v>0</v>
      </c>
      <c r="FC2314">
        <v>1</v>
      </c>
    </row>
    <row r="2315" spans="1:159" x14ac:dyDescent="0.25">
      <c r="A2315" t="s">
        <v>59</v>
      </c>
      <c r="B2315" t="s">
        <v>41</v>
      </c>
      <c r="C2315" t="s">
        <v>78</v>
      </c>
      <c r="D2315" s="3">
        <v>45476</v>
      </c>
      <c r="FB2315">
        <v>0</v>
      </c>
      <c r="FC2315">
        <v>1</v>
      </c>
    </row>
    <row r="2316" spans="1:159" x14ac:dyDescent="0.25">
      <c r="A2316" t="s">
        <v>59</v>
      </c>
      <c r="B2316" t="s">
        <v>41</v>
      </c>
      <c r="C2316" t="s">
        <v>78</v>
      </c>
      <c r="D2316" s="3">
        <v>45478</v>
      </c>
      <c r="FB2316">
        <v>0</v>
      </c>
      <c r="FC2316">
        <v>1</v>
      </c>
    </row>
    <row r="2317" spans="1:159" x14ac:dyDescent="0.25">
      <c r="A2317" t="s">
        <v>59</v>
      </c>
      <c r="B2317" t="s">
        <v>41</v>
      </c>
      <c r="C2317" t="s">
        <v>78</v>
      </c>
      <c r="D2317" s="3">
        <v>45479</v>
      </c>
      <c r="FB2317">
        <v>0</v>
      </c>
      <c r="FC2317">
        <v>1</v>
      </c>
    </row>
    <row r="2318" spans="1:159" x14ac:dyDescent="0.25">
      <c r="A2318" t="s">
        <v>59</v>
      </c>
      <c r="B2318" t="s">
        <v>41</v>
      </c>
      <c r="C2318" t="s">
        <v>78</v>
      </c>
      <c r="D2318" s="3">
        <v>45484</v>
      </c>
      <c r="FB2318">
        <v>0</v>
      </c>
      <c r="FC2318">
        <v>1</v>
      </c>
    </row>
    <row r="2319" spans="1:159" x14ac:dyDescent="0.25">
      <c r="A2319" t="s">
        <v>59</v>
      </c>
      <c r="B2319" t="s">
        <v>41</v>
      </c>
      <c r="C2319" t="s">
        <v>78</v>
      </c>
      <c r="D2319" s="3">
        <v>45485</v>
      </c>
      <c r="FB2319">
        <v>0</v>
      </c>
      <c r="FC2319">
        <v>1</v>
      </c>
    </row>
    <row r="2320" spans="1:159" x14ac:dyDescent="0.25">
      <c r="A2320" t="s">
        <v>59</v>
      </c>
      <c r="B2320" t="s">
        <v>41</v>
      </c>
      <c r="C2320" t="s">
        <v>78</v>
      </c>
      <c r="D2320" s="3">
        <v>45496</v>
      </c>
      <c r="FB2320">
        <v>0</v>
      </c>
      <c r="FC2320">
        <v>1</v>
      </c>
    </row>
    <row r="2321" spans="1:159" x14ac:dyDescent="0.25">
      <c r="A2321" t="s">
        <v>59</v>
      </c>
      <c r="B2321" t="s">
        <v>41</v>
      </c>
      <c r="C2321" t="s">
        <v>78</v>
      </c>
      <c r="D2321" s="3">
        <v>45539</v>
      </c>
      <c r="FB2321">
        <v>0</v>
      </c>
      <c r="FC2321">
        <v>1</v>
      </c>
    </row>
    <row r="2322" spans="1:159" x14ac:dyDescent="0.25">
      <c r="A2322" t="s">
        <v>59</v>
      </c>
      <c r="B2322" t="s">
        <v>41</v>
      </c>
      <c r="C2322" t="s">
        <v>78</v>
      </c>
      <c r="D2322" s="3">
        <v>45540</v>
      </c>
      <c r="FB2322">
        <v>0</v>
      </c>
      <c r="FC2322">
        <v>1</v>
      </c>
    </row>
    <row r="2323" spans="1:159" x14ac:dyDescent="0.25">
      <c r="A2323" t="s">
        <v>59</v>
      </c>
      <c r="B2323" t="s">
        <v>41</v>
      </c>
      <c r="C2323" t="s">
        <v>78</v>
      </c>
      <c r="D2323" s="3">
        <v>45541</v>
      </c>
      <c r="FB2323">
        <v>0</v>
      </c>
      <c r="FC2323">
        <v>1</v>
      </c>
    </row>
    <row r="2324" spans="1:159" x14ac:dyDescent="0.25">
      <c r="A2324" t="s">
        <v>59</v>
      </c>
      <c r="B2324" t="s">
        <v>41</v>
      </c>
      <c r="C2324" t="s">
        <v>78</v>
      </c>
      <c r="D2324" s="3">
        <v>45558</v>
      </c>
      <c r="FB2324">
        <v>0</v>
      </c>
      <c r="FC2324">
        <v>1</v>
      </c>
    </row>
    <row r="2325" spans="1:159" x14ac:dyDescent="0.25">
      <c r="A2325" t="s">
        <v>59</v>
      </c>
      <c r="B2325" t="s">
        <v>41</v>
      </c>
      <c r="C2325" t="s">
        <v>78</v>
      </c>
      <c r="D2325" s="3">
        <v>45559</v>
      </c>
      <c r="FB2325">
        <v>0</v>
      </c>
      <c r="FC2325">
        <v>1</v>
      </c>
    </row>
    <row r="2326" spans="1:159" x14ac:dyDescent="0.25">
      <c r="A2326" t="s">
        <v>59</v>
      </c>
      <c r="B2326" t="s">
        <v>41</v>
      </c>
      <c r="C2326" t="s">
        <v>78</v>
      </c>
      <c r="D2326" s="3">
        <v>45566</v>
      </c>
      <c r="FB2326">
        <v>0</v>
      </c>
      <c r="FC2326">
        <v>1</v>
      </c>
    </row>
    <row r="2327" spans="1:159" x14ac:dyDescent="0.25">
      <c r="A2327" t="s">
        <v>59</v>
      </c>
      <c r="B2327" t="s">
        <v>41</v>
      </c>
      <c r="C2327" t="s">
        <v>78</v>
      </c>
      <c r="D2327" s="3">
        <v>45567</v>
      </c>
      <c r="FB2327">
        <v>0</v>
      </c>
      <c r="FC2327">
        <v>1</v>
      </c>
    </row>
    <row r="2328" spans="1:159" x14ac:dyDescent="0.25">
      <c r="A2328" t="s">
        <v>59</v>
      </c>
      <c r="B2328" t="s">
        <v>41</v>
      </c>
      <c r="C2328" t="s">
        <v>78</v>
      </c>
      <c r="D2328" s="3">
        <v>45568</v>
      </c>
      <c r="FB2328">
        <v>0</v>
      </c>
      <c r="FC2328">
        <v>1</v>
      </c>
    </row>
    <row r="2329" spans="1:159" x14ac:dyDescent="0.25">
      <c r="A2329" t="s">
        <v>59</v>
      </c>
      <c r="B2329" t="s">
        <v>41</v>
      </c>
      <c r="C2329" t="s">
        <v>78</v>
      </c>
      <c r="D2329" s="3">
        <v>45570</v>
      </c>
      <c r="FB2329">
        <v>0</v>
      </c>
      <c r="FC2329">
        <v>1</v>
      </c>
    </row>
    <row r="2330" spans="1:159" x14ac:dyDescent="0.25">
      <c r="A2330" t="s">
        <v>59</v>
      </c>
      <c r="B2330" t="s">
        <v>41</v>
      </c>
      <c r="C2330" t="s">
        <v>78</v>
      </c>
      <c r="D2330" s="3">
        <v>45571</v>
      </c>
      <c r="FB2330">
        <v>0</v>
      </c>
      <c r="FC2330">
        <v>1</v>
      </c>
    </row>
    <row r="2331" spans="1:159" x14ac:dyDescent="0.25">
      <c r="A2331" t="s">
        <v>59</v>
      </c>
      <c r="B2331" t="s">
        <v>41</v>
      </c>
      <c r="C2331" t="s">
        <v>79</v>
      </c>
      <c r="D2331" s="3">
        <v>45475</v>
      </c>
      <c r="FB2331">
        <v>0</v>
      </c>
      <c r="FC2331">
        <v>1</v>
      </c>
    </row>
    <row r="2332" spans="1:159" x14ac:dyDescent="0.25">
      <c r="A2332" t="s">
        <v>59</v>
      </c>
      <c r="B2332" t="s">
        <v>41</v>
      </c>
      <c r="C2332" t="s">
        <v>79</v>
      </c>
      <c r="D2332" s="3">
        <v>45476</v>
      </c>
      <c r="FB2332">
        <v>0</v>
      </c>
      <c r="FC2332">
        <v>1</v>
      </c>
    </row>
    <row r="2333" spans="1:159" x14ac:dyDescent="0.25">
      <c r="A2333" t="s">
        <v>59</v>
      </c>
      <c r="B2333" t="s">
        <v>41</v>
      </c>
      <c r="C2333" t="s">
        <v>79</v>
      </c>
      <c r="D2333" s="3">
        <v>45478</v>
      </c>
      <c r="FB2333">
        <v>0</v>
      </c>
      <c r="FC2333">
        <v>1</v>
      </c>
    </row>
    <row r="2334" spans="1:159" x14ac:dyDescent="0.25">
      <c r="A2334" t="s">
        <v>59</v>
      </c>
      <c r="B2334" t="s">
        <v>41</v>
      </c>
      <c r="C2334" t="s">
        <v>79</v>
      </c>
      <c r="D2334" s="3">
        <v>45479</v>
      </c>
      <c r="FB2334">
        <v>0</v>
      </c>
      <c r="FC2334">
        <v>1</v>
      </c>
    </row>
    <row r="2335" spans="1:159" x14ac:dyDescent="0.25">
      <c r="A2335" t="s">
        <v>59</v>
      </c>
      <c r="B2335" t="s">
        <v>41</v>
      </c>
      <c r="C2335" t="s">
        <v>79</v>
      </c>
      <c r="D2335" s="3">
        <v>45484</v>
      </c>
      <c r="FB2335">
        <v>0</v>
      </c>
      <c r="FC2335">
        <v>1</v>
      </c>
    </row>
    <row r="2336" spans="1:159" x14ac:dyDescent="0.25">
      <c r="A2336" t="s">
        <v>59</v>
      </c>
      <c r="B2336" t="s">
        <v>41</v>
      </c>
      <c r="C2336" t="s">
        <v>79</v>
      </c>
      <c r="D2336" s="3">
        <v>45485</v>
      </c>
      <c r="FB2336">
        <v>0</v>
      </c>
      <c r="FC2336">
        <v>1</v>
      </c>
    </row>
    <row r="2337" spans="1:159" x14ac:dyDescent="0.25">
      <c r="A2337" t="s">
        <v>59</v>
      </c>
      <c r="B2337" t="s">
        <v>41</v>
      </c>
      <c r="C2337" t="s">
        <v>79</v>
      </c>
      <c r="D2337" s="3">
        <v>45496</v>
      </c>
      <c r="FB2337">
        <v>0</v>
      </c>
      <c r="FC2337">
        <v>1</v>
      </c>
    </row>
    <row r="2338" spans="1:159" x14ac:dyDescent="0.25">
      <c r="A2338" t="s">
        <v>59</v>
      </c>
      <c r="B2338" t="s">
        <v>41</v>
      </c>
      <c r="C2338" t="s">
        <v>79</v>
      </c>
      <c r="D2338" s="3">
        <v>45539</v>
      </c>
      <c r="FB2338">
        <v>0</v>
      </c>
      <c r="FC2338">
        <v>1</v>
      </c>
    </row>
    <row r="2339" spans="1:159" x14ac:dyDescent="0.25">
      <c r="A2339" t="s">
        <v>59</v>
      </c>
      <c r="B2339" t="s">
        <v>41</v>
      </c>
      <c r="C2339" t="s">
        <v>79</v>
      </c>
      <c r="D2339" s="3">
        <v>45540</v>
      </c>
      <c r="FB2339">
        <v>0</v>
      </c>
      <c r="FC2339">
        <v>1</v>
      </c>
    </row>
    <row r="2340" spans="1:159" x14ac:dyDescent="0.25">
      <c r="A2340" t="s">
        <v>59</v>
      </c>
      <c r="B2340" t="s">
        <v>41</v>
      </c>
      <c r="C2340" t="s">
        <v>79</v>
      </c>
      <c r="D2340" s="3">
        <v>45541</v>
      </c>
      <c r="FB2340">
        <v>0</v>
      </c>
      <c r="FC2340">
        <v>1</v>
      </c>
    </row>
    <row r="2341" spans="1:159" x14ac:dyDescent="0.25">
      <c r="A2341" t="s">
        <v>59</v>
      </c>
      <c r="B2341" t="s">
        <v>41</v>
      </c>
      <c r="C2341" t="s">
        <v>79</v>
      </c>
      <c r="D2341" s="3">
        <v>45558</v>
      </c>
      <c r="FB2341">
        <v>0</v>
      </c>
      <c r="FC2341">
        <v>1</v>
      </c>
    </row>
    <row r="2342" spans="1:159" x14ac:dyDescent="0.25">
      <c r="A2342" t="s">
        <v>59</v>
      </c>
      <c r="B2342" t="s">
        <v>41</v>
      </c>
      <c r="C2342" t="s">
        <v>79</v>
      </c>
      <c r="D2342" s="3">
        <v>45559</v>
      </c>
      <c r="FB2342">
        <v>0</v>
      </c>
      <c r="FC2342">
        <v>1</v>
      </c>
    </row>
    <row r="2343" spans="1:159" x14ac:dyDescent="0.25">
      <c r="A2343" t="s">
        <v>59</v>
      </c>
      <c r="B2343" t="s">
        <v>41</v>
      </c>
      <c r="C2343" t="s">
        <v>79</v>
      </c>
      <c r="D2343" s="3">
        <v>45566</v>
      </c>
      <c r="FB2343">
        <v>0</v>
      </c>
      <c r="FC2343">
        <v>1</v>
      </c>
    </row>
    <row r="2344" spans="1:159" x14ac:dyDescent="0.25">
      <c r="A2344" t="s">
        <v>59</v>
      </c>
      <c r="B2344" t="s">
        <v>41</v>
      </c>
      <c r="C2344" t="s">
        <v>79</v>
      </c>
      <c r="D2344" s="3">
        <v>45567</v>
      </c>
      <c r="FB2344">
        <v>0</v>
      </c>
      <c r="FC2344">
        <v>1</v>
      </c>
    </row>
    <row r="2345" spans="1:159" x14ac:dyDescent="0.25">
      <c r="A2345" t="s">
        <v>59</v>
      </c>
      <c r="B2345" t="s">
        <v>41</v>
      </c>
      <c r="C2345" t="s">
        <v>79</v>
      </c>
      <c r="D2345" s="3">
        <v>45568</v>
      </c>
      <c r="FB2345">
        <v>0</v>
      </c>
      <c r="FC2345">
        <v>1</v>
      </c>
    </row>
    <row r="2346" spans="1:159" x14ac:dyDescent="0.25">
      <c r="A2346" t="s">
        <v>59</v>
      </c>
      <c r="B2346" t="s">
        <v>41</v>
      </c>
      <c r="C2346" t="s">
        <v>79</v>
      </c>
      <c r="D2346" s="3">
        <v>45570</v>
      </c>
      <c r="FB2346">
        <v>0</v>
      </c>
      <c r="FC2346">
        <v>1</v>
      </c>
    </row>
    <row r="2347" spans="1:159" x14ac:dyDescent="0.25">
      <c r="A2347" t="s">
        <v>59</v>
      </c>
      <c r="B2347" t="s">
        <v>41</v>
      </c>
      <c r="C2347" t="s">
        <v>79</v>
      </c>
      <c r="D2347" s="3">
        <v>45571</v>
      </c>
      <c r="FB2347">
        <v>0</v>
      </c>
      <c r="FC2347">
        <v>1</v>
      </c>
    </row>
    <row r="2348" spans="1:159" x14ac:dyDescent="0.25">
      <c r="A2348" t="s">
        <v>59</v>
      </c>
      <c r="B2348" t="s">
        <v>41</v>
      </c>
      <c r="C2348" t="s">
        <v>74</v>
      </c>
      <c r="D2348" s="3">
        <v>45475</v>
      </c>
      <c r="FB2348">
        <v>0</v>
      </c>
      <c r="FC2348">
        <v>1</v>
      </c>
    </row>
    <row r="2349" spans="1:159" x14ac:dyDescent="0.25">
      <c r="A2349" t="s">
        <v>59</v>
      </c>
      <c r="B2349" t="s">
        <v>41</v>
      </c>
      <c r="C2349" t="s">
        <v>74</v>
      </c>
      <c r="D2349" s="3">
        <v>45476</v>
      </c>
      <c r="FB2349">
        <v>0</v>
      </c>
      <c r="FC2349">
        <v>1</v>
      </c>
    </row>
    <row r="2350" spans="1:159" x14ac:dyDescent="0.25">
      <c r="A2350" t="s">
        <v>59</v>
      </c>
      <c r="B2350" t="s">
        <v>41</v>
      </c>
      <c r="C2350" t="s">
        <v>74</v>
      </c>
      <c r="D2350" s="3">
        <v>45478</v>
      </c>
      <c r="FB2350">
        <v>0</v>
      </c>
      <c r="FC2350">
        <v>1</v>
      </c>
    </row>
    <row r="2351" spans="1:159" x14ac:dyDescent="0.25">
      <c r="A2351" t="s">
        <v>59</v>
      </c>
      <c r="B2351" t="s">
        <v>41</v>
      </c>
      <c r="C2351" t="s">
        <v>74</v>
      </c>
      <c r="D2351" s="3">
        <v>45479</v>
      </c>
      <c r="FB2351">
        <v>0</v>
      </c>
      <c r="FC2351">
        <v>1</v>
      </c>
    </row>
    <row r="2352" spans="1:159" x14ac:dyDescent="0.25">
      <c r="A2352" t="s">
        <v>59</v>
      </c>
      <c r="B2352" t="s">
        <v>41</v>
      </c>
      <c r="C2352" t="s">
        <v>74</v>
      </c>
      <c r="D2352" s="3">
        <v>45484</v>
      </c>
      <c r="FB2352">
        <v>0</v>
      </c>
      <c r="FC2352">
        <v>1</v>
      </c>
    </row>
    <row r="2353" spans="1:159" x14ac:dyDescent="0.25">
      <c r="A2353" t="s">
        <v>59</v>
      </c>
      <c r="B2353" t="s">
        <v>41</v>
      </c>
      <c r="C2353" t="s">
        <v>74</v>
      </c>
      <c r="D2353" s="3">
        <v>45485</v>
      </c>
      <c r="FB2353">
        <v>0</v>
      </c>
      <c r="FC2353">
        <v>1</v>
      </c>
    </row>
    <row r="2354" spans="1:159" x14ac:dyDescent="0.25">
      <c r="A2354" t="s">
        <v>59</v>
      </c>
      <c r="B2354" t="s">
        <v>41</v>
      </c>
      <c r="C2354" t="s">
        <v>74</v>
      </c>
      <c r="D2354" s="3">
        <v>45496</v>
      </c>
      <c r="FB2354">
        <v>0</v>
      </c>
      <c r="FC2354">
        <v>1</v>
      </c>
    </row>
    <row r="2355" spans="1:159" x14ac:dyDescent="0.25">
      <c r="A2355" t="s">
        <v>59</v>
      </c>
      <c r="B2355" t="s">
        <v>41</v>
      </c>
      <c r="C2355" t="s">
        <v>74</v>
      </c>
      <c r="D2355" s="3">
        <v>45539</v>
      </c>
      <c r="FB2355">
        <v>0</v>
      </c>
      <c r="FC2355">
        <v>1</v>
      </c>
    </row>
    <row r="2356" spans="1:159" x14ac:dyDescent="0.25">
      <c r="A2356" t="s">
        <v>59</v>
      </c>
      <c r="B2356" t="s">
        <v>41</v>
      </c>
      <c r="C2356" t="s">
        <v>74</v>
      </c>
      <c r="D2356" s="3">
        <v>45540</v>
      </c>
      <c r="FB2356">
        <v>0</v>
      </c>
      <c r="FC2356">
        <v>1</v>
      </c>
    </row>
    <row r="2357" spans="1:159" x14ac:dyDescent="0.25">
      <c r="A2357" t="s">
        <v>59</v>
      </c>
      <c r="B2357" t="s">
        <v>41</v>
      </c>
      <c r="C2357" t="s">
        <v>74</v>
      </c>
      <c r="D2357" s="3">
        <v>45541</v>
      </c>
      <c r="FB2357">
        <v>0</v>
      </c>
      <c r="FC2357">
        <v>1</v>
      </c>
    </row>
    <row r="2358" spans="1:159" x14ac:dyDescent="0.25">
      <c r="A2358" t="s">
        <v>59</v>
      </c>
      <c r="B2358" t="s">
        <v>41</v>
      </c>
      <c r="C2358" t="s">
        <v>74</v>
      </c>
      <c r="D2358" s="3">
        <v>45558</v>
      </c>
      <c r="FB2358">
        <v>0</v>
      </c>
      <c r="FC2358">
        <v>1</v>
      </c>
    </row>
    <row r="2359" spans="1:159" x14ac:dyDescent="0.25">
      <c r="A2359" t="s">
        <v>59</v>
      </c>
      <c r="B2359" t="s">
        <v>41</v>
      </c>
      <c r="C2359" t="s">
        <v>74</v>
      </c>
      <c r="D2359" s="3">
        <v>45559</v>
      </c>
      <c r="FB2359">
        <v>0</v>
      </c>
      <c r="FC2359">
        <v>1</v>
      </c>
    </row>
    <row r="2360" spans="1:159" x14ac:dyDescent="0.25">
      <c r="A2360" t="s">
        <v>59</v>
      </c>
      <c r="B2360" t="s">
        <v>41</v>
      </c>
      <c r="C2360" t="s">
        <v>74</v>
      </c>
      <c r="D2360" s="3">
        <v>45566</v>
      </c>
      <c r="FB2360">
        <v>0</v>
      </c>
      <c r="FC2360">
        <v>1</v>
      </c>
    </row>
    <row r="2361" spans="1:159" x14ac:dyDescent="0.25">
      <c r="A2361" t="s">
        <v>59</v>
      </c>
      <c r="B2361" t="s">
        <v>41</v>
      </c>
      <c r="C2361" t="s">
        <v>74</v>
      </c>
      <c r="D2361" s="3">
        <v>45567</v>
      </c>
      <c r="FB2361">
        <v>0</v>
      </c>
      <c r="FC2361">
        <v>1</v>
      </c>
    </row>
    <row r="2362" spans="1:159" x14ac:dyDescent="0.25">
      <c r="A2362" t="s">
        <v>59</v>
      </c>
      <c r="B2362" t="s">
        <v>41</v>
      </c>
      <c r="C2362" t="s">
        <v>74</v>
      </c>
      <c r="D2362" s="3">
        <v>45568</v>
      </c>
      <c r="FB2362">
        <v>0</v>
      </c>
      <c r="FC2362">
        <v>1</v>
      </c>
    </row>
    <row r="2363" spans="1:159" x14ac:dyDescent="0.25">
      <c r="A2363" t="s">
        <v>59</v>
      </c>
      <c r="B2363" t="s">
        <v>41</v>
      </c>
      <c r="C2363" t="s">
        <v>74</v>
      </c>
      <c r="D2363" s="3">
        <v>45570</v>
      </c>
      <c r="FB2363">
        <v>0</v>
      </c>
      <c r="FC2363">
        <v>1</v>
      </c>
    </row>
    <row r="2364" spans="1:159" x14ac:dyDescent="0.25">
      <c r="A2364" t="s">
        <v>59</v>
      </c>
      <c r="B2364" t="s">
        <v>41</v>
      </c>
      <c r="C2364" t="s">
        <v>74</v>
      </c>
      <c r="D2364" s="3">
        <v>45571</v>
      </c>
      <c r="FB2364">
        <v>0</v>
      </c>
      <c r="FC2364">
        <v>1</v>
      </c>
    </row>
    <row r="2365" spans="1:159" x14ac:dyDescent="0.25">
      <c r="A2365" t="s">
        <v>59</v>
      </c>
      <c r="B2365" t="s">
        <v>41</v>
      </c>
      <c r="C2365" t="s">
        <v>83</v>
      </c>
      <c r="D2365" s="3">
        <v>45475</v>
      </c>
      <c r="FB2365">
        <v>0</v>
      </c>
      <c r="FC2365">
        <v>1</v>
      </c>
    </row>
    <row r="2366" spans="1:159" x14ac:dyDescent="0.25">
      <c r="A2366" t="s">
        <v>59</v>
      </c>
      <c r="B2366" t="s">
        <v>41</v>
      </c>
      <c r="C2366" t="s">
        <v>83</v>
      </c>
      <c r="D2366" s="3">
        <v>45476</v>
      </c>
      <c r="FB2366">
        <v>0</v>
      </c>
      <c r="FC2366">
        <v>1</v>
      </c>
    </row>
    <row r="2367" spans="1:159" x14ac:dyDescent="0.25">
      <c r="A2367" t="s">
        <v>59</v>
      </c>
      <c r="B2367" t="s">
        <v>41</v>
      </c>
      <c r="C2367" t="s">
        <v>83</v>
      </c>
      <c r="D2367" s="3">
        <v>45478</v>
      </c>
      <c r="FB2367">
        <v>0</v>
      </c>
      <c r="FC2367">
        <v>1</v>
      </c>
    </row>
    <row r="2368" spans="1:159" x14ac:dyDescent="0.25">
      <c r="A2368" t="s">
        <v>59</v>
      </c>
      <c r="B2368" t="s">
        <v>41</v>
      </c>
      <c r="C2368" t="s">
        <v>83</v>
      </c>
      <c r="D2368" s="3">
        <v>45479</v>
      </c>
      <c r="FB2368">
        <v>0</v>
      </c>
      <c r="FC2368">
        <v>1</v>
      </c>
    </row>
    <row r="2369" spans="1:159" x14ac:dyDescent="0.25">
      <c r="A2369" t="s">
        <v>59</v>
      </c>
      <c r="B2369" t="s">
        <v>41</v>
      </c>
      <c r="C2369" t="s">
        <v>83</v>
      </c>
      <c r="D2369" s="3">
        <v>45484</v>
      </c>
      <c r="FB2369">
        <v>0</v>
      </c>
      <c r="FC2369">
        <v>1</v>
      </c>
    </row>
    <row r="2370" spans="1:159" x14ac:dyDescent="0.25">
      <c r="A2370" t="s">
        <v>59</v>
      </c>
      <c r="B2370" t="s">
        <v>41</v>
      </c>
      <c r="C2370" t="s">
        <v>83</v>
      </c>
      <c r="D2370" s="3">
        <v>45485</v>
      </c>
      <c r="FB2370">
        <v>0</v>
      </c>
      <c r="FC2370">
        <v>1</v>
      </c>
    </row>
    <row r="2371" spans="1:159" x14ac:dyDescent="0.25">
      <c r="A2371" t="s">
        <v>59</v>
      </c>
      <c r="B2371" t="s">
        <v>41</v>
      </c>
      <c r="C2371" t="s">
        <v>83</v>
      </c>
      <c r="D2371" s="3">
        <v>45496</v>
      </c>
      <c r="FB2371">
        <v>0</v>
      </c>
      <c r="FC2371">
        <v>1</v>
      </c>
    </row>
    <row r="2372" spans="1:159" x14ac:dyDescent="0.25">
      <c r="A2372" t="s">
        <v>59</v>
      </c>
      <c r="B2372" t="s">
        <v>41</v>
      </c>
      <c r="C2372" t="s">
        <v>83</v>
      </c>
      <c r="D2372" s="3">
        <v>45539</v>
      </c>
      <c r="FB2372">
        <v>0</v>
      </c>
      <c r="FC2372">
        <v>1</v>
      </c>
    </row>
    <row r="2373" spans="1:159" x14ac:dyDescent="0.25">
      <c r="A2373" t="s">
        <v>59</v>
      </c>
      <c r="B2373" t="s">
        <v>41</v>
      </c>
      <c r="C2373" t="s">
        <v>83</v>
      </c>
      <c r="D2373" s="3">
        <v>45540</v>
      </c>
      <c r="FB2373">
        <v>0</v>
      </c>
      <c r="FC2373">
        <v>1</v>
      </c>
    </row>
    <row r="2374" spans="1:159" x14ac:dyDescent="0.25">
      <c r="A2374" t="s">
        <v>59</v>
      </c>
      <c r="B2374" t="s">
        <v>41</v>
      </c>
      <c r="C2374" t="s">
        <v>83</v>
      </c>
      <c r="D2374" s="3">
        <v>45541</v>
      </c>
      <c r="FB2374">
        <v>0</v>
      </c>
      <c r="FC2374">
        <v>1</v>
      </c>
    </row>
    <row r="2375" spans="1:159" x14ac:dyDescent="0.25">
      <c r="A2375" t="s">
        <v>59</v>
      </c>
      <c r="B2375" t="s">
        <v>41</v>
      </c>
      <c r="C2375" t="s">
        <v>83</v>
      </c>
      <c r="D2375" s="3">
        <v>45558</v>
      </c>
      <c r="FB2375">
        <v>0</v>
      </c>
      <c r="FC2375">
        <v>1</v>
      </c>
    </row>
    <row r="2376" spans="1:159" x14ac:dyDescent="0.25">
      <c r="A2376" t="s">
        <v>59</v>
      </c>
      <c r="B2376" t="s">
        <v>41</v>
      </c>
      <c r="C2376" t="s">
        <v>83</v>
      </c>
      <c r="D2376" s="3">
        <v>45559</v>
      </c>
      <c r="FB2376">
        <v>0</v>
      </c>
      <c r="FC2376">
        <v>1</v>
      </c>
    </row>
    <row r="2377" spans="1:159" x14ac:dyDescent="0.25">
      <c r="A2377" t="s">
        <v>59</v>
      </c>
      <c r="B2377" t="s">
        <v>41</v>
      </c>
      <c r="C2377" t="s">
        <v>83</v>
      </c>
      <c r="D2377" s="3">
        <v>45566</v>
      </c>
      <c r="FB2377">
        <v>0</v>
      </c>
      <c r="FC2377">
        <v>1</v>
      </c>
    </row>
    <row r="2378" spans="1:159" x14ac:dyDescent="0.25">
      <c r="A2378" t="s">
        <v>59</v>
      </c>
      <c r="B2378" t="s">
        <v>41</v>
      </c>
      <c r="C2378" t="s">
        <v>83</v>
      </c>
      <c r="D2378" s="3">
        <v>45567</v>
      </c>
      <c r="FB2378">
        <v>0</v>
      </c>
      <c r="FC2378">
        <v>1</v>
      </c>
    </row>
    <row r="2379" spans="1:159" x14ac:dyDescent="0.25">
      <c r="A2379" t="s">
        <v>59</v>
      </c>
      <c r="B2379" t="s">
        <v>41</v>
      </c>
      <c r="C2379" t="s">
        <v>83</v>
      </c>
      <c r="D2379" s="3">
        <v>45568</v>
      </c>
      <c r="FB2379">
        <v>0</v>
      </c>
      <c r="FC2379">
        <v>1</v>
      </c>
    </row>
    <row r="2380" spans="1:159" x14ac:dyDescent="0.25">
      <c r="A2380" t="s">
        <v>59</v>
      </c>
      <c r="B2380" t="s">
        <v>41</v>
      </c>
      <c r="C2380" t="s">
        <v>83</v>
      </c>
      <c r="D2380" s="3">
        <v>45570</v>
      </c>
      <c r="FB2380">
        <v>0</v>
      </c>
      <c r="FC2380">
        <v>1</v>
      </c>
    </row>
    <row r="2381" spans="1:159" x14ac:dyDescent="0.25">
      <c r="A2381" t="s">
        <v>59</v>
      </c>
      <c r="B2381" t="s">
        <v>41</v>
      </c>
      <c r="C2381" t="s">
        <v>83</v>
      </c>
      <c r="D2381" s="3">
        <v>45571</v>
      </c>
      <c r="FB2381">
        <v>0</v>
      </c>
      <c r="FC2381">
        <v>1</v>
      </c>
    </row>
    <row r="2382" spans="1:159" x14ac:dyDescent="0.25">
      <c r="A2382" t="s">
        <v>59</v>
      </c>
      <c r="B2382" t="s">
        <v>41</v>
      </c>
      <c r="C2382" t="s">
        <v>73</v>
      </c>
      <c r="D2382" s="3">
        <v>45475</v>
      </c>
      <c r="FB2382">
        <v>0</v>
      </c>
      <c r="FC2382">
        <v>1</v>
      </c>
    </row>
    <row r="2383" spans="1:159" x14ac:dyDescent="0.25">
      <c r="A2383" t="s">
        <v>59</v>
      </c>
      <c r="B2383" t="s">
        <v>41</v>
      </c>
      <c r="C2383" t="s">
        <v>73</v>
      </c>
      <c r="D2383" s="3">
        <v>45476</v>
      </c>
      <c r="FB2383">
        <v>0</v>
      </c>
      <c r="FC2383">
        <v>1</v>
      </c>
    </row>
    <row r="2384" spans="1:159" x14ac:dyDescent="0.25">
      <c r="A2384" t="s">
        <v>59</v>
      </c>
      <c r="B2384" t="s">
        <v>41</v>
      </c>
      <c r="C2384" t="s">
        <v>73</v>
      </c>
      <c r="D2384" s="3">
        <v>45478</v>
      </c>
      <c r="FB2384">
        <v>0</v>
      </c>
      <c r="FC2384">
        <v>1</v>
      </c>
    </row>
    <row r="2385" spans="1:159" x14ac:dyDescent="0.25">
      <c r="A2385" t="s">
        <v>59</v>
      </c>
      <c r="B2385" t="s">
        <v>41</v>
      </c>
      <c r="C2385" t="s">
        <v>73</v>
      </c>
      <c r="D2385" s="3">
        <v>45479</v>
      </c>
      <c r="FB2385">
        <v>0</v>
      </c>
      <c r="FC2385">
        <v>1</v>
      </c>
    </row>
    <row r="2386" spans="1:159" x14ac:dyDescent="0.25">
      <c r="A2386" t="s">
        <v>59</v>
      </c>
      <c r="B2386" t="s">
        <v>41</v>
      </c>
      <c r="C2386" t="s">
        <v>73</v>
      </c>
      <c r="D2386" s="3">
        <v>45484</v>
      </c>
      <c r="FB2386">
        <v>0</v>
      </c>
      <c r="FC2386">
        <v>1</v>
      </c>
    </row>
    <row r="2387" spans="1:159" x14ac:dyDescent="0.25">
      <c r="A2387" t="s">
        <v>59</v>
      </c>
      <c r="B2387" t="s">
        <v>41</v>
      </c>
      <c r="C2387" t="s">
        <v>73</v>
      </c>
      <c r="D2387" s="3">
        <v>45485</v>
      </c>
      <c r="FB2387">
        <v>0</v>
      </c>
      <c r="FC2387">
        <v>1</v>
      </c>
    </row>
    <row r="2388" spans="1:159" x14ac:dyDescent="0.25">
      <c r="A2388" t="s">
        <v>59</v>
      </c>
      <c r="B2388" t="s">
        <v>41</v>
      </c>
      <c r="C2388" t="s">
        <v>73</v>
      </c>
      <c r="D2388" s="3">
        <v>45496</v>
      </c>
      <c r="FB2388">
        <v>0</v>
      </c>
      <c r="FC2388">
        <v>1</v>
      </c>
    </row>
    <row r="2389" spans="1:159" x14ac:dyDescent="0.25">
      <c r="A2389" t="s">
        <v>59</v>
      </c>
      <c r="B2389" t="s">
        <v>41</v>
      </c>
      <c r="C2389" t="s">
        <v>73</v>
      </c>
      <c r="D2389" s="3">
        <v>45539</v>
      </c>
      <c r="FB2389">
        <v>0</v>
      </c>
      <c r="FC2389">
        <v>1</v>
      </c>
    </row>
    <row r="2390" spans="1:159" x14ac:dyDescent="0.25">
      <c r="A2390" t="s">
        <v>59</v>
      </c>
      <c r="B2390" t="s">
        <v>41</v>
      </c>
      <c r="C2390" t="s">
        <v>73</v>
      </c>
      <c r="D2390" s="3">
        <v>45540</v>
      </c>
      <c r="FB2390">
        <v>0</v>
      </c>
      <c r="FC2390">
        <v>1</v>
      </c>
    </row>
    <row r="2391" spans="1:159" x14ac:dyDescent="0.25">
      <c r="A2391" t="s">
        <v>59</v>
      </c>
      <c r="B2391" t="s">
        <v>41</v>
      </c>
      <c r="C2391" t="s">
        <v>73</v>
      </c>
      <c r="D2391" s="3">
        <v>45541</v>
      </c>
      <c r="FB2391">
        <v>0</v>
      </c>
      <c r="FC2391">
        <v>1</v>
      </c>
    </row>
    <row r="2392" spans="1:159" x14ac:dyDescent="0.25">
      <c r="A2392" t="s">
        <v>59</v>
      </c>
      <c r="B2392" t="s">
        <v>41</v>
      </c>
      <c r="C2392" t="s">
        <v>73</v>
      </c>
      <c r="D2392" s="3">
        <v>45558</v>
      </c>
      <c r="FB2392">
        <v>0</v>
      </c>
      <c r="FC2392">
        <v>1</v>
      </c>
    </row>
    <row r="2393" spans="1:159" x14ac:dyDescent="0.25">
      <c r="A2393" t="s">
        <v>59</v>
      </c>
      <c r="B2393" t="s">
        <v>41</v>
      </c>
      <c r="C2393" t="s">
        <v>73</v>
      </c>
      <c r="D2393" s="3">
        <v>45559</v>
      </c>
      <c r="FB2393">
        <v>0</v>
      </c>
      <c r="FC2393">
        <v>1</v>
      </c>
    </row>
    <row r="2394" spans="1:159" x14ac:dyDescent="0.25">
      <c r="A2394" t="s">
        <v>59</v>
      </c>
      <c r="B2394" t="s">
        <v>41</v>
      </c>
      <c r="C2394" t="s">
        <v>73</v>
      </c>
      <c r="D2394" s="3">
        <v>45566</v>
      </c>
      <c r="FB2394">
        <v>0</v>
      </c>
      <c r="FC2394">
        <v>1</v>
      </c>
    </row>
    <row r="2395" spans="1:159" x14ac:dyDescent="0.25">
      <c r="A2395" t="s">
        <v>59</v>
      </c>
      <c r="B2395" t="s">
        <v>41</v>
      </c>
      <c r="C2395" t="s">
        <v>73</v>
      </c>
      <c r="D2395" s="3">
        <v>45567</v>
      </c>
      <c r="FB2395">
        <v>0</v>
      </c>
      <c r="FC2395">
        <v>1</v>
      </c>
    </row>
    <row r="2396" spans="1:159" x14ac:dyDescent="0.25">
      <c r="A2396" t="s">
        <v>59</v>
      </c>
      <c r="B2396" t="s">
        <v>41</v>
      </c>
      <c r="C2396" t="s">
        <v>73</v>
      </c>
      <c r="D2396" s="3">
        <v>45568</v>
      </c>
      <c r="FB2396">
        <v>0</v>
      </c>
      <c r="FC2396">
        <v>1</v>
      </c>
    </row>
    <row r="2397" spans="1:159" x14ac:dyDescent="0.25">
      <c r="A2397" t="s">
        <v>59</v>
      </c>
      <c r="B2397" t="s">
        <v>41</v>
      </c>
      <c r="C2397" t="s">
        <v>73</v>
      </c>
      <c r="D2397" s="3">
        <v>45570</v>
      </c>
      <c r="FB2397">
        <v>0</v>
      </c>
      <c r="FC2397">
        <v>1</v>
      </c>
    </row>
    <row r="2398" spans="1:159" x14ac:dyDescent="0.25">
      <c r="A2398" t="s">
        <v>59</v>
      </c>
      <c r="B2398" t="s">
        <v>41</v>
      </c>
      <c r="C2398" t="s">
        <v>73</v>
      </c>
      <c r="D2398" s="3">
        <v>45571</v>
      </c>
      <c r="FB2398">
        <v>0</v>
      </c>
      <c r="FC2398">
        <v>1</v>
      </c>
    </row>
    <row r="2399" spans="1:159" x14ac:dyDescent="0.25">
      <c r="A2399" t="s">
        <v>59</v>
      </c>
      <c r="B2399" t="s">
        <v>41</v>
      </c>
      <c r="C2399" t="s">
        <v>81</v>
      </c>
      <c r="D2399" s="3">
        <v>45475</v>
      </c>
      <c r="FB2399">
        <v>0</v>
      </c>
      <c r="FC2399">
        <v>1</v>
      </c>
    </row>
    <row r="2400" spans="1:159" x14ac:dyDescent="0.25">
      <c r="A2400" t="s">
        <v>59</v>
      </c>
      <c r="B2400" t="s">
        <v>41</v>
      </c>
      <c r="C2400" t="s">
        <v>81</v>
      </c>
      <c r="D2400" s="3">
        <v>45476</v>
      </c>
      <c r="FB2400">
        <v>0</v>
      </c>
      <c r="FC2400">
        <v>1</v>
      </c>
    </row>
    <row r="2401" spans="1:159" x14ac:dyDescent="0.25">
      <c r="A2401" t="s">
        <v>59</v>
      </c>
      <c r="B2401" t="s">
        <v>41</v>
      </c>
      <c r="C2401" t="s">
        <v>81</v>
      </c>
      <c r="D2401" s="3">
        <v>45478</v>
      </c>
      <c r="FB2401">
        <v>0</v>
      </c>
      <c r="FC2401">
        <v>1</v>
      </c>
    </row>
    <row r="2402" spans="1:159" x14ac:dyDescent="0.25">
      <c r="A2402" t="s">
        <v>59</v>
      </c>
      <c r="B2402" t="s">
        <v>41</v>
      </c>
      <c r="C2402" t="s">
        <v>81</v>
      </c>
      <c r="D2402" s="3">
        <v>45479</v>
      </c>
      <c r="FB2402">
        <v>0</v>
      </c>
      <c r="FC2402">
        <v>1</v>
      </c>
    </row>
    <row r="2403" spans="1:159" x14ac:dyDescent="0.25">
      <c r="A2403" t="s">
        <v>59</v>
      </c>
      <c r="B2403" t="s">
        <v>41</v>
      </c>
      <c r="C2403" t="s">
        <v>81</v>
      </c>
      <c r="D2403" s="3">
        <v>45484</v>
      </c>
      <c r="FB2403">
        <v>0</v>
      </c>
      <c r="FC2403">
        <v>1</v>
      </c>
    </row>
    <row r="2404" spans="1:159" x14ac:dyDescent="0.25">
      <c r="A2404" t="s">
        <v>59</v>
      </c>
      <c r="B2404" t="s">
        <v>41</v>
      </c>
      <c r="C2404" t="s">
        <v>81</v>
      </c>
      <c r="D2404" s="3">
        <v>45485</v>
      </c>
      <c r="FB2404">
        <v>0</v>
      </c>
      <c r="FC2404">
        <v>1</v>
      </c>
    </row>
    <row r="2405" spans="1:159" x14ac:dyDescent="0.25">
      <c r="A2405" t="s">
        <v>59</v>
      </c>
      <c r="B2405" t="s">
        <v>41</v>
      </c>
      <c r="C2405" t="s">
        <v>81</v>
      </c>
      <c r="D2405" s="3">
        <v>45496</v>
      </c>
      <c r="FB2405">
        <v>0</v>
      </c>
      <c r="FC2405">
        <v>1</v>
      </c>
    </row>
    <row r="2406" spans="1:159" x14ac:dyDescent="0.25">
      <c r="A2406" t="s">
        <v>59</v>
      </c>
      <c r="B2406" t="s">
        <v>41</v>
      </c>
      <c r="C2406" t="s">
        <v>81</v>
      </c>
      <c r="D2406" s="3">
        <v>45539</v>
      </c>
      <c r="FB2406">
        <v>0</v>
      </c>
      <c r="FC2406">
        <v>1</v>
      </c>
    </row>
    <row r="2407" spans="1:159" x14ac:dyDescent="0.25">
      <c r="A2407" t="s">
        <v>59</v>
      </c>
      <c r="B2407" t="s">
        <v>41</v>
      </c>
      <c r="C2407" t="s">
        <v>81</v>
      </c>
      <c r="D2407" s="3">
        <v>45540</v>
      </c>
      <c r="FB2407">
        <v>0</v>
      </c>
      <c r="FC2407">
        <v>1</v>
      </c>
    </row>
    <row r="2408" spans="1:159" x14ac:dyDescent="0.25">
      <c r="A2408" t="s">
        <v>59</v>
      </c>
      <c r="B2408" t="s">
        <v>41</v>
      </c>
      <c r="C2408" t="s">
        <v>81</v>
      </c>
      <c r="D2408" s="3">
        <v>45541</v>
      </c>
      <c r="FB2408">
        <v>0</v>
      </c>
      <c r="FC2408">
        <v>1</v>
      </c>
    </row>
    <row r="2409" spans="1:159" x14ac:dyDescent="0.25">
      <c r="A2409" t="s">
        <v>59</v>
      </c>
      <c r="B2409" t="s">
        <v>41</v>
      </c>
      <c r="C2409" t="s">
        <v>81</v>
      </c>
      <c r="D2409" s="3">
        <v>45558</v>
      </c>
      <c r="FB2409">
        <v>0</v>
      </c>
      <c r="FC2409">
        <v>1</v>
      </c>
    </row>
    <row r="2410" spans="1:159" x14ac:dyDescent="0.25">
      <c r="A2410" t="s">
        <v>59</v>
      </c>
      <c r="B2410" t="s">
        <v>41</v>
      </c>
      <c r="C2410" t="s">
        <v>81</v>
      </c>
      <c r="D2410" s="3">
        <v>45559</v>
      </c>
      <c r="FB2410">
        <v>0</v>
      </c>
      <c r="FC2410">
        <v>1</v>
      </c>
    </row>
    <row r="2411" spans="1:159" x14ac:dyDescent="0.25">
      <c r="A2411" t="s">
        <v>59</v>
      </c>
      <c r="B2411" t="s">
        <v>41</v>
      </c>
      <c r="C2411" t="s">
        <v>81</v>
      </c>
      <c r="D2411" s="3">
        <v>45566</v>
      </c>
      <c r="FB2411">
        <v>0</v>
      </c>
      <c r="FC2411">
        <v>1</v>
      </c>
    </row>
    <row r="2412" spans="1:159" x14ac:dyDescent="0.25">
      <c r="A2412" t="s">
        <v>59</v>
      </c>
      <c r="B2412" t="s">
        <v>41</v>
      </c>
      <c r="C2412" t="s">
        <v>81</v>
      </c>
      <c r="D2412" s="3">
        <v>45567</v>
      </c>
      <c r="FB2412">
        <v>0</v>
      </c>
      <c r="FC2412">
        <v>1</v>
      </c>
    </row>
    <row r="2413" spans="1:159" x14ac:dyDescent="0.25">
      <c r="A2413" t="s">
        <v>59</v>
      </c>
      <c r="B2413" t="s">
        <v>41</v>
      </c>
      <c r="C2413" t="s">
        <v>81</v>
      </c>
      <c r="D2413" s="3">
        <v>45568</v>
      </c>
      <c r="FB2413">
        <v>0</v>
      </c>
      <c r="FC2413">
        <v>1</v>
      </c>
    </row>
    <row r="2414" spans="1:159" x14ac:dyDescent="0.25">
      <c r="A2414" t="s">
        <v>59</v>
      </c>
      <c r="B2414" t="s">
        <v>41</v>
      </c>
      <c r="C2414" t="s">
        <v>81</v>
      </c>
      <c r="D2414" s="3">
        <v>45570</v>
      </c>
      <c r="FB2414">
        <v>0</v>
      </c>
      <c r="FC2414">
        <v>1</v>
      </c>
    </row>
    <row r="2415" spans="1:159" x14ac:dyDescent="0.25">
      <c r="A2415" t="s">
        <v>59</v>
      </c>
      <c r="B2415" t="s">
        <v>41</v>
      </c>
      <c r="C2415" t="s">
        <v>81</v>
      </c>
      <c r="D2415" s="3">
        <v>45571</v>
      </c>
      <c r="FB2415">
        <v>0</v>
      </c>
      <c r="FC2415">
        <v>1</v>
      </c>
    </row>
    <row r="2416" spans="1:159" x14ac:dyDescent="0.25">
      <c r="A2416" t="s">
        <v>59</v>
      </c>
      <c r="B2416" t="s">
        <v>41</v>
      </c>
      <c r="C2416" t="s">
        <v>82</v>
      </c>
      <c r="D2416" s="3">
        <v>45475</v>
      </c>
      <c r="FB2416">
        <v>0</v>
      </c>
      <c r="FC2416">
        <v>1</v>
      </c>
    </row>
    <row r="2417" spans="1:159" x14ac:dyDescent="0.25">
      <c r="A2417" t="s">
        <v>59</v>
      </c>
      <c r="B2417" t="s">
        <v>41</v>
      </c>
      <c r="C2417" t="s">
        <v>82</v>
      </c>
      <c r="D2417" s="3">
        <v>45476</v>
      </c>
      <c r="FB2417">
        <v>0</v>
      </c>
      <c r="FC2417">
        <v>1</v>
      </c>
    </row>
    <row r="2418" spans="1:159" x14ac:dyDescent="0.25">
      <c r="A2418" t="s">
        <v>59</v>
      </c>
      <c r="B2418" t="s">
        <v>41</v>
      </c>
      <c r="C2418" t="s">
        <v>82</v>
      </c>
      <c r="D2418" s="3">
        <v>45478</v>
      </c>
      <c r="FB2418">
        <v>0</v>
      </c>
      <c r="FC2418">
        <v>1</v>
      </c>
    </row>
    <row r="2419" spans="1:159" x14ac:dyDescent="0.25">
      <c r="A2419" t="s">
        <v>59</v>
      </c>
      <c r="B2419" t="s">
        <v>41</v>
      </c>
      <c r="C2419" t="s">
        <v>82</v>
      </c>
      <c r="D2419" s="3">
        <v>45479</v>
      </c>
      <c r="FB2419">
        <v>0</v>
      </c>
      <c r="FC2419">
        <v>1</v>
      </c>
    </row>
    <row r="2420" spans="1:159" x14ac:dyDescent="0.25">
      <c r="A2420" t="s">
        <v>59</v>
      </c>
      <c r="B2420" t="s">
        <v>41</v>
      </c>
      <c r="C2420" t="s">
        <v>82</v>
      </c>
      <c r="D2420" s="3">
        <v>45484</v>
      </c>
      <c r="FB2420">
        <v>0</v>
      </c>
      <c r="FC2420">
        <v>1</v>
      </c>
    </row>
    <row r="2421" spans="1:159" x14ac:dyDescent="0.25">
      <c r="A2421" t="s">
        <v>59</v>
      </c>
      <c r="B2421" t="s">
        <v>41</v>
      </c>
      <c r="C2421" t="s">
        <v>82</v>
      </c>
      <c r="D2421" s="3">
        <v>45485</v>
      </c>
      <c r="FB2421">
        <v>0</v>
      </c>
      <c r="FC2421">
        <v>1</v>
      </c>
    </row>
    <row r="2422" spans="1:159" x14ac:dyDescent="0.25">
      <c r="A2422" t="s">
        <v>59</v>
      </c>
      <c r="B2422" t="s">
        <v>41</v>
      </c>
      <c r="C2422" t="s">
        <v>82</v>
      </c>
      <c r="D2422" s="3">
        <v>45496</v>
      </c>
      <c r="FB2422">
        <v>0</v>
      </c>
      <c r="FC2422">
        <v>1</v>
      </c>
    </row>
    <row r="2423" spans="1:159" x14ac:dyDescent="0.25">
      <c r="A2423" t="s">
        <v>59</v>
      </c>
      <c r="B2423" t="s">
        <v>41</v>
      </c>
      <c r="C2423" t="s">
        <v>82</v>
      </c>
      <c r="D2423" s="3">
        <v>45539</v>
      </c>
      <c r="FB2423">
        <v>0</v>
      </c>
      <c r="FC2423">
        <v>1</v>
      </c>
    </row>
    <row r="2424" spans="1:159" x14ac:dyDescent="0.25">
      <c r="A2424" t="s">
        <v>59</v>
      </c>
      <c r="B2424" t="s">
        <v>41</v>
      </c>
      <c r="C2424" t="s">
        <v>82</v>
      </c>
      <c r="D2424" s="3">
        <v>45540</v>
      </c>
      <c r="FB2424">
        <v>0</v>
      </c>
      <c r="FC2424">
        <v>1</v>
      </c>
    </row>
    <row r="2425" spans="1:159" x14ac:dyDescent="0.25">
      <c r="A2425" t="s">
        <v>59</v>
      </c>
      <c r="B2425" t="s">
        <v>41</v>
      </c>
      <c r="C2425" t="s">
        <v>82</v>
      </c>
      <c r="D2425" s="3">
        <v>45541</v>
      </c>
      <c r="FB2425">
        <v>0</v>
      </c>
      <c r="FC2425">
        <v>1</v>
      </c>
    </row>
    <row r="2426" spans="1:159" x14ac:dyDescent="0.25">
      <c r="A2426" t="s">
        <v>59</v>
      </c>
      <c r="B2426" t="s">
        <v>41</v>
      </c>
      <c r="C2426" t="s">
        <v>82</v>
      </c>
      <c r="D2426" s="3">
        <v>45558</v>
      </c>
      <c r="FB2426">
        <v>0</v>
      </c>
      <c r="FC2426">
        <v>1</v>
      </c>
    </row>
    <row r="2427" spans="1:159" x14ac:dyDescent="0.25">
      <c r="A2427" t="s">
        <v>59</v>
      </c>
      <c r="B2427" t="s">
        <v>41</v>
      </c>
      <c r="C2427" t="s">
        <v>82</v>
      </c>
      <c r="D2427" s="3">
        <v>45559</v>
      </c>
      <c r="FB2427">
        <v>0</v>
      </c>
      <c r="FC2427">
        <v>1</v>
      </c>
    </row>
    <row r="2428" spans="1:159" x14ac:dyDescent="0.25">
      <c r="A2428" t="s">
        <v>59</v>
      </c>
      <c r="B2428" t="s">
        <v>41</v>
      </c>
      <c r="C2428" t="s">
        <v>82</v>
      </c>
      <c r="D2428" s="3">
        <v>45566</v>
      </c>
      <c r="FB2428">
        <v>0</v>
      </c>
      <c r="FC2428">
        <v>1</v>
      </c>
    </row>
    <row r="2429" spans="1:159" x14ac:dyDescent="0.25">
      <c r="A2429" t="s">
        <v>59</v>
      </c>
      <c r="B2429" t="s">
        <v>41</v>
      </c>
      <c r="C2429" t="s">
        <v>82</v>
      </c>
      <c r="D2429" s="3">
        <v>45567</v>
      </c>
      <c r="FB2429">
        <v>0</v>
      </c>
      <c r="FC2429">
        <v>1</v>
      </c>
    </row>
    <row r="2430" spans="1:159" x14ac:dyDescent="0.25">
      <c r="A2430" t="s">
        <v>59</v>
      </c>
      <c r="B2430" t="s">
        <v>41</v>
      </c>
      <c r="C2430" t="s">
        <v>82</v>
      </c>
      <c r="D2430" s="3">
        <v>45568</v>
      </c>
      <c r="FB2430">
        <v>0</v>
      </c>
      <c r="FC2430">
        <v>1</v>
      </c>
    </row>
    <row r="2431" spans="1:159" x14ac:dyDescent="0.25">
      <c r="A2431" t="s">
        <v>59</v>
      </c>
      <c r="B2431" t="s">
        <v>41</v>
      </c>
      <c r="C2431" t="s">
        <v>82</v>
      </c>
      <c r="D2431" s="3">
        <v>45570</v>
      </c>
      <c r="FB2431">
        <v>0</v>
      </c>
      <c r="FC2431">
        <v>1</v>
      </c>
    </row>
    <row r="2432" spans="1:159" x14ac:dyDescent="0.25">
      <c r="A2432" t="s">
        <v>59</v>
      </c>
      <c r="B2432" t="s">
        <v>41</v>
      </c>
      <c r="C2432" t="s">
        <v>82</v>
      </c>
      <c r="D2432" s="3">
        <v>45571</v>
      </c>
      <c r="FB2432">
        <v>0</v>
      </c>
      <c r="FC2432">
        <v>1</v>
      </c>
    </row>
    <row r="2433" spans="1:159" x14ac:dyDescent="0.25">
      <c r="A2433" t="s">
        <v>59</v>
      </c>
      <c r="B2433" t="s">
        <v>41</v>
      </c>
      <c r="C2433" t="s">
        <v>87</v>
      </c>
      <c r="D2433" s="3">
        <v>45475</v>
      </c>
      <c r="FB2433">
        <v>0</v>
      </c>
      <c r="FC2433">
        <v>1</v>
      </c>
    </row>
    <row r="2434" spans="1:159" x14ac:dyDescent="0.25">
      <c r="A2434" t="s">
        <v>59</v>
      </c>
      <c r="B2434" t="s">
        <v>41</v>
      </c>
      <c r="C2434" t="s">
        <v>87</v>
      </c>
      <c r="D2434" s="3">
        <v>45476</v>
      </c>
      <c r="FB2434">
        <v>0</v>
      </c>
      <c r="FC2434">
        <v>1</v>
      </c>
    </row>
    <row r="2435" spans="1:159" x14ac:dyDescent="0.25">
      <c r="A2435" t="s">
        <v>59</v>
      </c>
      <c r="B2435" t="s">
        <v>41</v>
      </c>
      <c r="C2435" t="s">
        <v>87</v>
      </c>
      <c r="D2435" s="3">
        <v>45478</v>
      </c>
      <c r="FB2435">
        <v>0</v>
      </c>
      <c r="FC2435">
        <v>1</v>
      </c>
    </row>
    <row r="2436" spans="1:159" x14ac:dyDescent="0.25">
      <c r="A2436" t="s">
        <v>59</v>
      </c>
      <c r="B2436" t="s">
        <v>41</v>
      </c>
      <c r="C2436" t="s">
        <v>87</v>
      </c>
      <c r="D2436" s="3">
        <v>45479</v>
      </c>
      <c r="FB2436">
        <v>0</v>
      </c>
      <c r="FC2436">
        <v>1</v>
      </c>
    </row>
    <row r="2437" spans="1:159" x14ac:dyDescent="0.25">
      <c r="A2437" t="s">
        <v>59</v>
      </c>
      <c r="B2437" t="s">
        <v>41</v>
      </c>
      <c r="C2437" t="s">
        <v>87</v>
      </c>
      <c r="D2437" s="3">
        <v>45484</v>
      </c>
      <c r="FB2437">
        <v>0</v>
      </c>
      <c r="FC2437">
        <v>1</v>
      </c>
    </row>
    <row r="2438" spans="1:159" x14ac:dyDescent="0.25">
      <c r="A2438" t="s">
        <v>59</v>
      </c>
      <c r="B2438" t="s">
        <v>41</v>
      </c>
      <c r="C2438" t="s">
        <v>87</v>
      </c>
      <c r="D2438" s="3">
        <v>45485</v>
      </c>
      <c r="FB2438">
        <v>0</v>
      </c>
      <c r="FC2438">
        <v>1</v>
      </c>
    </row>
    <row r="2439" spans="1:159" x14ac:dyDescent="0.25">
      <c r="A2439" t="s">
        <v>59</v>
      </c>
      <c r="B2439" t="s">
        <v>41</v>
      </c>
      <c r="C2439" t="s">
        <v>87</v>
      </c>
      <c r="D2439" s="3">
        <v>45496</v>
      </c>
      <c r="FB2439">
        <v>0</v>
      </c>
      <c r="FC2439">
        <v>1</v>
      </c>
    </row>
    <row r="2440" spans="1:159" x14ac:dyDescent="0.25">
      <c r="A2440" t="s">
        <v>59</v>
      </c>
      <c r="B2440" t="s">
        <v>41</v>
      </c>
      <c r="C2440" t="s">
        <v>87</v>
      </c>
      <c r="D2440" s="3">
        <v>45539</v>
      </c>
      <c r="FB2440">
        <v>0</v>
      </c>
      <c r="FC2440">
        <v>1</v>
      </c>
    </row>
    <row r="2441" spans="1:159" x14ac:dyDescent="0.25">
      <c r="A2441" t="s">
        <v>59</v>
      </c>
      <c r="B2441" t="s">
        <v>41</v>
      </c>
      <c r="C2441" t="s">
        <v>87</v>
      </c>
      <c r="D2441" s="3">
        <v>45540</v>
      </c>
      <c r="FB2441">
        <v>0</v>
      </c>
      <c r="FC2441">
        <v>1</v>
      </c>
    </row>
    <row r="2442" spans="1:159" x14ac:dyDescent="0.25">
      <c r="A2442" t="s">
        <v>59</v>
      </c>
      <c r="B2442" t="s">
        <v>41</v>
      </c>
      <c r="C2442" t="s">
        <v>87</v>
      </c>
      <c r="D2442" s="3">
        <v>45541</v>
      </c>
      <c r="FB2442">
        <v>0</v>
      </c>
      <c r="FC2442">
        <v>1</v>
      </c>
    </row>
    <row r="2443" spans="1:159" x14ac:dyDescent="0.25">
      <c r="A2443" t="s">
        <v>59</v>
      </c>
      <c r="B2443" t="s">
        <v>41</v>
      </c>
      <c r="C2443" t="s">
        <v>87</v>
      </c>
      <c r="D2443" s="3">
        <v>45558</v>
      </c>
      <c r="FB2443">
        <v>0</v>
      </c>
      <c r="FC2443">
        <v>1</v>
      </c>
    </row>
    <row r="2444" spans="1:159" x14ac:dyDescent="0.25">
      <c r="A2444" t="s">
        <v>59</v>
      </c>
      <c r="B2444" t="s">
        <v>41</v>
      </c>
      <c r="C2444" t="s">
        <v>87</v>
      </c>
      <c r="D2444" s="3">
        <v>45559</v>
      </c>
      <c r="FB2444">
        <v>0</v>
      </c>
      <c r="FC2444">
        <v>1</v>
      </c>
    </row>
    <row r="2445" spans="1:159" x14ac:dyDescent="0.25">
      <c r="A2445" t="s">
        <v>59</v>
      </c>
      <c r="B2445" t="s">
        <v>41</v>
      </c>
      <c r="C2445" t="s">
        <v>87</v>
      </c>
      <c r="D2445" s="3">
        <v>45566</v>
      </c>
      <c r="FB2445">
        <v>0</v>
      </c>
      <c r="FC2445">
        <v>1</v>
      </c>
    </row>
    <row r="2446" spans="1:159" x14ac:dyDescent="0.25">
      <c r="A2446" t="s">
        <v>59</v>
      </c>
      <c r="B2446" t="s">
        <v>41</v>
      </c>
      <c r="C2446" t="s">
        <v>87</v>
      </c>
      <c r="D2446" s="3">
        <v>45567</v>
      </c>
      <c r="FB2446">
        <v>0</v>
      </c>
      <c r="FC2446">
        <v>1</v>
      </c>
    </row>
    <row r="2447" spans="1:159" x14ac:dyDescent="0.25">
      <c r="A2447" t="s">
        <v>59</v>
      </c>
      <c r="B2447" t="s">
        <v>41</v>
      </c>
      <c r="C2447" t="s">
        <v>87</v>
      </c>
      <c r="D2447" s="3">
        <v>45568</v>
      </c>
      <c r="FB2447">
        <v>0</v>
      </c>
      <c r="FC2447">
        <v>1</v>
      </c>
    </row>
    <row r="2448" spans="1:159" x14ac:dyDescent="0.25">
      <c r="A2448" t="s">
        <v>59</v>
      </c>
      <c r="B2448" t="s">
        <v>41</v>
      </c>
      <c r="C2448" t="s">
        <v>87</v>
      </c>
      <c r="D2448" s="3">
        <v>45570</v>
      </c>
      <c r="FB2448">
        <v>0</v>
      </c>
      <c r="FC2448">
        <v>1</v>
      </c>
    </row>
    <row r="2449" spans="1:159" x14ac:dyDescent="0.25">
      <c r="A2449" t="s">
        <v>59</v>
      </c>
      <c r="B2449" t="s">
        <v>41</v>
      </c>
      <c r="C2449" t="s">
        <v>87</v>
      </c>
      <c r="D2449" s="3">
        <v>45571</v>
      </c>
      <c r="FB2449">
        <v>0</v>
      </c>
      <c r="FC2449">
        <v>1</v>
      </c>
    </row>
    <row r="2450" spans="1:159" x14ac:dyDescent="0.25">
      <c r="A2450" t="s">
        <v>59</v>
      </c>
      <c r="B2450" t="s">
        <v>41</v>
      </c>
      <c r="C2450" t="s">
        <v>85</v>
      </c>
      <c r="D2450" s="3">
        <v>45475</v>
      </c>
      <c r="FB2450">
        <v>0</v>
      </c>
      <c r="FC2450">
        <v>1</v>
      </c>
    </row>
    <row r="2451" spans="1:159" x14ac:dyDescent="0.25">
      <c r="A2451" t="s">
        <v>59</v>
      </c>
      <c r="B2451" t="s">
        <v>41</v>
      </c>
      <c r="C2451" t="s">
        <v>85</v>
      </c>
      <c r="D2451" s="3">
        <v>45476</v>
      </c>
      <c r="FB2451">
        <v>0</v>
      </c>
      <c r="FC2451">
        <v>1</v>
      </c>
    </row>
    <row r="2452" spans="1:159" x14ac:dyDescent="0.25">
      <c r="A2452" t="s">
        <v>59</v>
      </c>
      <c r="B2452" t="s">
        <v>41</v>
      </c>
      <c r="C2452" t="s">
        <v>85</v>
      </c>
      <c r="D2452" s="3">
        <v>45478</v>
      </c>
      <c r="FB2452">
        <v>0</v>
      </c>
      <c r="FC2452">
        <v>1</v>
      </c>
    </row>
    <row r="2453" spans="1:159" x14ac:dyDescent="0.25">
      <c r="A2453" t="s">
        <v>59</v>
      </c>
      <c r="B2453" t="s">
        <v>41</v>
      </c>
      <c r="C2453" t="s">
        <v>85</v>
      </c>
      <c r="D2453" s="3">
        <v>45479</v>
      </c>
      <c r="FB2453">
        <v>0</v>
      </c>
      <c r="FC2453">
        <v>1</v>
      </c>
    </row>
    <row r="2454" spans="1:159" x14ac:dyDescent="0.25">
      <c r="A2454" t="s">
        <v>59</v>
      </c>
      <c r="B2454" t="s">
        <v>41</v>
      </c>
      <c r="C2454" t="s">
        <v>85</v>
      </c>
      <c r="D2454" s="3">
        <v>45484</v>
      </c>
      <c r="FB2454">
        <v>0</v>
      </c>
      <c r="FC2454">
        <v>1</v>
      </c>
    </row>
    <row r="2455" spans="1:159" x14ac:dyDescent="0.25">
      <c r="A2455" t="s">
        <v>59</v>
      </c>
      <c r="B2455" t="s">
        <v>41</v>
      </c>
      <c r="C2455" t="s">
        <v>85</v>
      </c>
      <c r="D2455" s="3">
        <v>45485</v>
      </c>
      <c r="FB2455">
        <v>0</v>
      </c>
      <c r="FC2455">
        <v>1</v>
      </c>
    </row>
    <row r="2456" spans="1:159" x14ac:dyDescent="0.25">
      <c r="A2456" t="s">
        <v>59</v>
      </c>
      <c r="B2456" t="s">
        <v>41</v>
      </c>
      <c r="C2456" t="s">
        <v>85</v>
      </c>
      <c r="D2456" s="3">
        <v>45496</v>
      </c>
      <c r="FB2456">
        <v>0</v>
      </c>
      <c r="FC2456">
        <v>1</v>
      </c>
    </row>
    <row r="2457" spans="1:159" x14ac:dyDescent="0.25">
      <c r="A2457" t="s">
        <v>59</v>
      </c>
      <c r="B2457" t="s">
        <v>41</v>
      </c>
      <c r="C2457" t="s">
        <v>85</v>
      </c>
      <c r="D2457" s="3">
        <v>45539</v>
      </c>
      <c r="FB2457">
        <v>0</v>
      </c>
      <c r="FC2457">
        <v>1</v>
      </c>
    </row>
    <row r="2458" spans="1:159" x14ac:dyDescent="0.25">
      <c r="A2458" t="s">
        <v>59</v>
      </c>
      <c r="B2458" t="s">
        <v>41</v>
      </c>
      <c r="C2458" t="s">
        <v>85</v>
      </c>
      <c r="D2458" s="3">
        <v>45540</v>
      </c>
      <c r="FB2458">
        <v>0</v>
      </c>
      <c r="FC2458">
        <v>1</v>
      </c>
    </row>
    <row r="2459" spans="1:159" x14ac:dyDescent="0.25">
      <c r="A2459" t="s">
        <v>59</v>
      </c>
      <c r="B2459" t="s">
        <v>41</v>
      </c>
      <c r="C2459" t="s">
        <v>85</v>
      </c>
      <c r="D2459" s="3">
        <v>45541</v>
      </c>
      <c r="FB2459">
        <v>0</v>
      </c>
      <c r="FC2459">
        <v>1</v>
      </c>
    </row>
    <row r="2460" spans="1:159" x14ac:dyDescent="0.25">
      <c r="A2460" t="s">
        <v>59</v>
      </c>
      <c r="B2460" t="s">
        <v>41</v>
      </c>
      <c r="C2460" t="s">
        <v>85</v>
      </c>
      <c r="D2460" s="3">
        <v>45558</v>
      </c>
      <c r="FB2460">
        <v>0</v>
      </c>
      <c r="FC2460">
        <v>1</v>
      </c>
    </row>
    <row r="2461" spans="1:159" x14ac:dyDescent="0.25">
      <c r="A2461" t="s">
        <v>59</v>
      </c>
      <c r="B2461" t="s">
        <v>41</v>
      </c>
      <c r="C2461" t="s">
        <v>85</v>
      </c>
      <c r="D2461" s="3">
        <v>45559</v>
      </c>
      <c r="FB2461">
        <v>0</v>
      </c>
      <c r="FC2461">
        <v>1</v>
      </c>
    </row>
    <row r="2462" spans="1:159" x14ac:dyDescent="0.25">
      <c r="A2462" t="s">
        <v>59</v>
      </c>
      <c r="B2462" t="s">
        <v>41</v>
      </c>
      <c r="C2462" t="s">
        <v>85</v>
      </c>
      <c r="D2462" s="3">
        <v>45566</v>
      </c>
      <c r="FB2462">
        <v>0</v>
      </c>
      <c r="FC2462">
        <v>1</v>
      </c>
    </row>
    <row r="2463" spans="1:159" x14ac:dyDescent="0.25">
      <c r="A2463" t="s">
        <v>59</v>
      </c>
      <c r="B2463" t="s">
        <v>41</v>
      </c>
      <c r="C2463" t="s">
        <v>85</v>
      </c>
      <c r="D2463" s="3">
        <v>45567</v>
      </c>
      <c r="FB2463">
        <v>0</v>
      </c>
      <c r="FC2463">
        <v>1</v>
      </c>
    </row>
    <row r="2464" spans="1:159" x14ac:dyDescent="0.25">
      <c r="A2464" t="s">
        <v>59</v>
      </c>
      <c r="B2464" t="s">
        <v>41</v>
      </c>
      <c r="C2464" t="s">
        <v>85</v>
      </c>
      <c r="D2464" s="3">
        <v>45568</v>
      </c>
      <c r="FB2464">
        <v>0</v>
      </c>
      <c r="FC2464">
        <v>1</v>
      </c>
    </row>
    <row r="2465" spans="1:159" x14ac:dyDescent="0.25">
      <c r="A2465" t="s">
        <v>59</v>
      </c>
      <c r="B2465" t="s">
        <v>41</v>
      </c>
      <c r="C2465" t="s">
        <v>85</v>
      </c>
      <c r="D2465" s="3">
        <v>45570</v>
      </c>
      <c r="FB2465">
        <v>0</v>
      </c>
      <c r="FC2465">
        <v>1</v>
      </c>
    </row>
    <row r="2466" spans="1:159" x14ac:dyDescent="0.25">
      <c r="A2466" t="s">
        <v>59</v>
      </c>
      <c r="B2466" t="s">
        <v>41</v>
      </c>
      <c r="C2466" t="s">
        <v>85</v>
      </c>
      <c r="D2466" s="3">
        <v>45571</v>
      </c>
      <c r="FB2466">
        <v>0</v>
      </c>
      <c r="FC2466">
        <v>1</v>
      </c>
    </row>
    <row r="2467" spans="1:159" x14ac:dyDescent="0.25">
      <c r="A2467" t="s">
        <v>59</v>
      </c>
      <c r="B2467" t="s">
        <v>41</v>
      </c>
      <c r="C2467" t="s">
        <v>86</v>
      </c>
      <c r="D2467" s="3">
        <v>45475</v>
      </c>
      <c r="FB2467">
        <v>0</v>
      </c>
      <c r="FC2467">
        <v>1</v>
      </c>
    </row>
    <row r="2468" spans="1:159" x14ac:dyDescent="0.25">
      <c r="A2468" t="s">
        <v>59</v>
      </c>
      <c r="B2468" t="s">
        <v>41</v>
      </c>
      <c r="C2468" t="s">
        <v>86</v>
      </c>
      <c r="D2468" s="3">
        <v>45476</v>
      </c>
      <c r="FB2468">
        <v>0</v>
      </c>
      <c r="FC2468">
        <v>1</v>
      </c>
    </row>
    <row r="2469" spans="1:159" x14ac:dyDescent="0.25">
      <c r="A2469" t="s">
        <v>59</v>
      </c>
      <c r="B2469" t="s">
        <v>41</v>
      </c>
      <c r="C2469" t="s">
        <v>86</v>
      </c>
      <c r="D2469" s="3">
        <v>45478</v>
      </c>
      <c r="FB2469">
        <v>0</v>
      </c>
      <c r="FC2469">
        <v>1</v>
      </c>
    </row>
    <row r="2470" spans="1:159" x14ac:dyDescent="0.25">
      <c r="A2470" t="s">
        <v>59</v>
      </c>
      <c r="B2470" t="s">
        <v>41</v>
      </c>
      <c r="C2470" t="s">
        <v>86</v>
      </c>
      <c r="D2470" s="3">
        <v>45479</v>
      </c>
      <c r="FB2470">
        <v>0</v>
      </c>
      <c r="FC2470">
        <v>1</v>
      </c>
    </row>
    <row r="2471" spans="1:159" x14ac:dyDescent="0.25">
      <c r="A2471" t="s">
        <v>59</v>
      </c>
      <c r="B2471" t="s">
        <v>41</v>
      </c>
      <c r="C2471" t="s">
        <v>86</v>
      </c>
      <c r="D2471" s="3">
        <v>45484</v>
      </c>
      <c r="FB2471">
        <v>0</v>
      </c>
      <c r="FC2471">
        <v>1</v>
      </c>
    </row>
    <row r="2472" spans="1:159" x14ac:dyDescent="0.25">
      <c r="A2472" t="s">
        <v>59</v>
      </c>
      <c r="B2472" t="s">
        <v>41</v>
      </c>
      <c r="C2472" t="s">
        <v>86</v>
      </c>
      <c r="D2472" s="3">
        <v>45485</v>
      </c>
      <c r="FB2472">
        <v>0</v>
      </c>
      <c r="FC2472">
        <v>1</v>
      </c>
    </row>
    <row r="2473" spans="1:159" x14ac:dyDescent="0.25">
      <c r="A2473" t="s">
        <v>59</v>
      </c>
      <c r="B2473" t="s">
        <v>41</v>
      </c>
      <c r="C2473" t="s">
        <v>86</v>
      </c>
      <c r="D2473" s="3">
        <v>45496</v>
      </c>
      <c r="FB2473">
        <v>0</v>
      </c>
      <c r="FC2473">
        <v>1</v>
      </c>
    </row>
    <row r="2474" spans="1:159" x14ac:dyDescent="0.25">
      <c r="A2474" t="s">
        <v>59</v>
      </c>
      <c r="B2474" t="s">
        <v>41</v>
      </c>
      <c r="C2474" t="s">
        <v>86</v>
      </c>
      <c r="D2474" s="3">
        <v>45539</v>
      </c>
      <c r="FB2474">
        <v>0</v>
      </c>
      <c r="FC2474">
        <v>1</v>
      </c>
    </row>
    <row r="2475" spans="1:159" x14ac:dyDescent="0.25">
      <c r="A2475" t="s">
        <v>59</v>
      </c>
      <c r="B2475" t="s">
        <v>41</v>
      </c>
      <c r="C2475" t="s">
        <v>86</v>
      </c>
      <c r="D2475" s="3">
        <v>45540</v>
      </c>
      <c r="FB2475">
        <v>0</v>
      </c>
      <c r="FC2475">
        <v>1</v>
      </c>
    </row>
    <row r="2476" spans="1:159" x14ac:dyDescent="0.25">
      <c r="A2476" t="s">
        <v>59</v>
      </c>
      <c r="B2476" t="s">
        <v>41</v>
      </c>
      <c r="C2476" t="s">
        <v>86</v>
      </c>
      <c r="D2476" s="3">
        <v>45541</v>
      </c>
      <c r="FB2476">
        <v>0</v>
      </c>
      <c r="FC2476">
        <v>1</v>
      </c>
    </row>
    <row r="2477" spans="1:159" x14ac:dyDescent="0.25">
      <c r="A2477" t="s">
        <v>59</v>
      </c>
      <c r="B2477" t="s">
        <v>41</v>
      </c>
      <c r="C2477" t="s">
        <v>86</v>
      </c>
      <c r="D2477" s="3">
        <v>45558</v>
      </c>
      <c r="FB2477">
        <v>0</v>
      </c>
      <c r="FC2477">
        <v>1</v>
      </c>
    </row>
    <row r="2478" spans="1:159" x14ac:dyDescent="0.25">
      <c r="A2478" t="s">
        <v>59</v>
      </c>
      <c r="B2478" t="s">
        <v>41</v>
      </c>
      <c r="C2478" t="s">
        <v>86</v>
      </c>
      <c r="D2478" s="3">
        <v>45559</v>
      </c>
      <c r="FB2478">
        <v>0</v>
      </c>
      <c r="FC2478">
        <v>1</v>
      </c>
    </row>
    <row r="2479" spans="1:159" x14ac:dyDescent="0.25">
      <c r="A2479" t="s">
        <v>59</v>
      </c>
      <c r="B2479" t="s">
        <v>41</v>
      </c>
      <c r="C2479" t="s">
        <v>86</v>
      </c>
      <c r="D2479" s="3">
        <v>45566</v>
      </c>
      <c r="FB2479">
        <v>0</v>
      </c>
      <c r="FC2479">
        <v>1</v>
      </c>
    </row>
    <row r="2480" spans="1:159" x14ac:dyDescent="0.25">
      <c r="A2480" t="s">
        <v>59</v>
      </c>
      <c r="B2480" t="s">
        <v>41</v>
      </c>
      <c r="C2480" t="s">
        <v>86</v>
      </c>
      <c r="D2480" s="3">
        <v>45567</v>
      </c>
      <c r="FB2480">
        <v>0</v>
      </c>
      <c r="FC2480">
        <v>1</v>
      </c>
    </row>
    <row r="2481" spans="1:159" x14ac:dyDescent="0.25">
      <c r="A2481" t="s">
        <v>59</v>
      </c>
      <c r="B2481" t="s">
        <v>41</v>
      </c>
      <c r="C2481" t="s">
        <v>86</v>
      </c>
      <c r="D2481" s="3">
        <v>45568</v>
      </c>
      <c r="FB2481">
        <v>0</v>
      </c>
      <c r="FC2481">
        <v>1</v>
      </c>
    </row>
    <row r="2482" spans="1:159" x14ac:dyDescent="0.25">
      <c r="A2482" t="s">
        <v>59</v>
      </c>
      <c r="B2482" t="s">
        <v>41</v>
      </c>
      <c r="C2482" t="s">
        <v>86</v>
      </c>
      <c r="D2482" s="3">
        <v>45570</v>
      </c>
      <c r="FB2482">
        <v>0</v>
      </c>
      <c r="FC2482">
        <v>1</v>
      </c>
    </row>
    <row r="2483" spans="1:159" x14ac:dyDescent="0.25">
      <c r="A2483" t="s">
        <v>59</v>
      </c>
      <c r="B2483" t="s">
        <v>41</v>
      </c>
      <c r="C2483" t="s">
        <v>86</v>
      </c>
      <c r="D2483" s="3">
        <v>45571</v>
      </c>
      <c r="FB2483">
        <v>0</v>
      </c>
      <c r="FC2483">
        <v>1</v>
      </c>
    </row>
    <row r="2484" spans="1:159" x14ac:dyDescent="0.25">
      <c r="A2484" t="s">
        <v>59</v>
      </c>
      <c r="B2484" t="s">
        <v>41</v>
      </c>
      <c r="C2484" t="s">
        <v>76</v>
      </c>
      <c r="D2484" s="3">
        <v>45475</v>
      </c>
      <c r="FB2484">
        <v>0</v>
      </c>
      <c r="FC2484">
        <v>1</v>
      </c>
    </row>
    <row r="2485" spans="1:159" x14ac:dyDescent="0.25">
      <c r="A2485" t="s">
        <v>59</v>
      </c>
      <c r="B2485" t="s">
        <v>41</v>
      </c>
      <c r="C2485" t="s">
        <v>76</v>
      </c>
      <c r="D2485" s="3">
        <v>45476</v>
      </c>
      <c r="FB2485">
        <v>0</v>
      </c>
      <c r="FC2485">
        <v>1</v>
      </c>
    </row>
    <row r="2486" spans="1:159" x14ac:dyDescent="0.25">
      <c r="A2486" t="s">
        <v>59</v>
      </c>
      <c r="B2486" t="s">
        <v>41</v>
      </c>
      <c r="C2486" t="s">
        <v>76</v>
      </c>
      <c r="D2486" s="3">
        <v>45478</v>
      </c>
      <c r="FB2486">
        <v>0</v>
      </c>
      <c r="FC2486">
        <v>1</v>
      </c>
    </row>
    <row r="2487" spans="1:159" x14ac:dyDescent="0.25">
      <c r="A2487" t="s">
        <v>59</v>
      </c>
      <c r="B2487" t="s">
        <v>41</v>
      </c>
      <c r="C2487" t="s">
        <v>76</v>
      </c>
      <c r="D2487" s="3">
        <v>45479</v>
      </c>
      <c r="FB2487">
        <v>0</v>
      </c>
      <c r="FC2487">
        <v>1</v>
      </c>
    </row>
    <row r="2488" spans="1:159" x14ac:dyDescent="0.25">
      <c r="A2488" t="s">
        <v>59</v>
      </c>
      <c r="B2488" t="s">
        <v>41</v>
      </c>
      <c r="C2488" t="s">
        <v>76</v>
      </c>
      <c r="D2488" s="3">
        <v>45484</v>
      </c>
      <c r="FB2488">
        <v>0</v>
      </c>
      <c r="FC2488">
        <v>1</v>
      </c>
    </row>
    <row r="2489" spans="1:159" x14ac:dyDescent="0.25">
      <c r="A2489" t="s">
        <v>59</v>
      </c>
      <c r="B2489" t="s">
        <v>41</v>
      </c>
      <c r="C2489" t="s">
        <v>76</v>
      </c>
      <c r="D2489" s="3">
        <v>45485</v>
      </c>
      <c r="FB2489">
        <v>0</v>
      </c>
      <c r="FC2489">
        <v>1</v>
      </c>
    </row>
    <row r="2490" spans="1:159" x14ac:dyDescent="0.25">
      <c r="A2490" t="s">
        <v>59</v>
      </c>
      <c r="B2490" t="s">
        <v>41</v>
      </c>
      <c r="C2490" t="s">
        <v>76</v>
      </c>
      <c r="D2490" s="3">
        <v>45496</v>
      </c>
      <c r="FB2490">
        <v>0</v>
      </c>
      <c r="FC2490">
        <v>1</v>
      </c>
    </row>
    <row r="2491" spans="1:159" x14ac:dyDescent="0.25">
      <c r="A2491" t="s">
        <v>59</v>
      </c>
      <c r="B2491" t="s">
        <v>41</v>
      </c>
      <c r="C2491" t="s">
        <v>76</v>
      </c>
      <c r="D2491" s="3">
        <v>45539</v>
      </c>
      <c r="FB2491">
        <v>0</v>
      </c>
      <c r="FC2491">
        <v>1</v>
      </c>
    </row>
    <row r="2492" spans="1:159" x14ac:dyDescent="0.25">
      <c r="A2492" t="s">
        <v>59</v>
      </c>
      <c r="B2492" t="s">
        <v>41</v>
      </c>
      <c r="C2492" t="s">
        <v>76</v>
      </c>
      <c r="D2492" s="3">
        <v>45540</v>
      </c>
      <c r="FB2492">
        <v>0</v>
      </c>
      <c r="FC2492">
        <v>1</v>
      </c>
    </row>
    <row r="2493" spans="1:159" x14ac:dyDescent="0.25">
      <c r="A2493" t="s">
        <v>59</v>
      </c>
      <c r="B2493" t="s">
        <v>41</v>
      </c>
      <c r="C2493" t="s">
        <v>76</v>
      </c>
      <c r="D2493" s="3">
        <v>45541</v>
      </c>
      <c r="FB2493">
        <v>0</v>
      </c>
      <c r="FC2493">
        <v>1</v>
      </c>
    </row>
    <row r="2494" spans="1:159" x14ac:dyDescent="0.25">
      <c r="A2494" t="s">
        <v>59</v>
      </c>
      <c r="B2494" t="s">
        <v>41</v>
      </c>
      <c r="C2494" t="s">
        <v>76</v>
      </c>
      <c r="D2494" s="3">
        <v>45558</v>
      </c>
      <c r="FB2494">
        <v>0</v>
      </c>
      <c r="FC2494">
        <v>1</v>
      </c>
    </row>
    <row r="2495" spans="1:159" x14ac:dyDescent="0.25">
      <c r="A2495" t="s">
        <v>59</v>
      </c>
      <c r="B2495" t="s">
        <v>41</v>
      </c>
      <c r="C2495" t="s">
        <v>76</v>
      </c>
      <c r="D2495" s="3">
        <v>45559</v>
      </c>
      <c r="FB2495">
        <v>0</v>
      </c>
      <c r="FC2495">
        <v>1</v>
      </c>
    </row>
    <row r="2496" spans="1:159" x14ac:dyDescent="0.25">
      <c r="A2496" t="s">
        <v>59</v>
      </c>
      <c r="B2496" t="s">
        <v>41</v>
      </c>
      <c r="C2496" t="s">
        <v>76</v>
      </c>
      <c r="D2496" s="3">
        <v>45566</v>
      </c>
      <c r="FB2496">
        <v>0</v>
      </c>
      <c r="FC2496">
        <v>1</v>
      </c>
    </row>
    <row r="2497" spans="1:159" x14ac:dyDescent="0.25">
      <c r="A2497" t="s">
        <v>59</v>
      </c>
      <c r="B2497" t="s">
        <v>41</v>
      </c>
      <c r="C2497" t="s">
        <v>76</v>
      </c>
      <c r="D2497" s="3">
        <v>45567</v>
      </c>
      <c r="FB2497">
        <v>0</v>
      </c>
      <c r="FC2497">
        <v>1</v>
      </c>
    </row>
    <row r="2498" spans="1:159" x14ac:dyDescent="0.25">
      <c r="A2498" t="s">
        <v>59</v>
      </c>
      <c r="B2498" t="s">
        <v>41</v>
      </c>
      <c r="C2498" t="s">
        <v>76</v>
      </c>
      <c r="D2498" s="3">
        <v>45568</v>
      </c>
      <c r="FB2498">
        <v>0</v>
      </c>
      <c r="FC2498">
        <v>1</v>
      </c>
    </row>
    <row r="2499" spans="1:159" x14ac:dyDescent="0.25">
      <c r="A2499" t="s">
        <v>59</v>
      </c>
      <c r="B2499" t="s">
        <v>41</v>
      </c>
      <c r="C2499" t="s">
        <v>76</v>
      </c>
      <c r="D2499" s="3">
        <v>45570</v>
      </c>
      <c r="FB2499">
        <v>0</v>
      </c>
      <c r="FC2499">
        <v>1</v>
      </c>
    </row>
    <row r="2500" spans="1:159" x14ac:dyDescent="0.25">
      <c r="A2500" t="s">
        <v>59</v>
      </c>
      <c r="B2500" t="s">
        <v>41</v>
      </c>
      <c r="C2500" t="s">
        <v>76</v>
      </c>
      <c r="D2500" s="3">
        <v>45571</v>
      </c>
      <c r="FB2500">
        <v>0</v>
      </c>
      <c r="FC2500">
        <v>1</v>
      </c>
    </row>
    <row r="2501" spans="1:159" x14ac:dyDescent="0.25">
      <c r="A2501" t="s">
        <v>59</v>
      </c>
      <c r="B2501" t="s">
        <v>41</v>
      </c>
      <c r="C2501" t="s">
        <v>75</v>
      </c>
      <c r="D2501" s="3">
        <v>45475</v>
      </c>
      <c r="FB2501">
        <v>0</v>
      </c>
      <c r="FC2501">
        <v>1</v>
      </c>
    </row>
    <row r="2502" spans="1:159" x14ac:dyDescent="0.25">
      <c r="A2502" t="s">
        <v>59</v>
      </c>
      <c r="B2502" t="s">
        <v>41</v>
      </c>
      <c r="C2502" t="s">
        <v>75</v>
      </c>
      <c r="D2502" s="3">
        <v>45476</v>
      </c>
      <c r="FB2502">
        <v>0</v>
      </c>
      <c r="FC2502">
        <v>1</v>
      </c>
    </row>
    <row r="2503" spans="1:159" x14ac:dyDescent="0.25">
      <c r="A2503" t="s">
        <v>59</v>
      </c>
      <c r="B2503" t="s">
        <v>41</v>
      </c>
      <c r="C2503" t="s">
        <v>75</v>
      </c>
      <c r="D2503" s="3">
        <v>45478</v>
      </c>
      <c r="FB2503">
        <v>0</v>
      </c>
      <c r="FC2503">
        <v>1</v>
      </c>
    </row>
    <row r="2504" spans="1:159" x14ac:dyDescent="0.25">
      <c r="A2504" t="s">
        <v>59</v>
      </c>
      <c r="B2504" t="s">
        <v>41</v>
      </c>
      <c r="C2504" t="s">
        <v>75</v>
      </c>
      <c r="D2504" s="3">
        <v>45479</v>
      </c>
      <c r="FB2504">
        <v>0</v>
      </c>
      <c r="FC2504">
        <v>1</v>
      </c>
    </row>
    <row r="2505" spans="1:159" x14ac:dyDescent="0.25">
      <c r="A2505" t="s">
        <v>59</v>
      </c>
      <c r="B2505" t="s">
        <v>41</v>
      </c>
      <c r="C2505" t="s">
        <v>75</v>
      </c>
      <c r="D2505" s="3">
        <v>45484</v>
      </c>
      <c r="FB2505">
        <v>0</v>
      </c>
      <c r="FC2505">
        <v>1</v>
      </c>
    </row>
    <row r="2506" spans="1:159" x14ac:dyDescent="0.25">
      <c r="A2506" t="s">
        <v>59</v>
      </c>
      <c r="B2506" t="s">
        <v>41</v>
      </c>
      <c r="C2506" t="s">
        <v>75</v>
      </c>
      <c r="D2506" s="3">
        <v>45485</v>
      </c>
      <c r="FB2506">
        <v>0</v>
      </c>
      <c r="FC2506">
        <v>1</v>
      </c>
    </row>
    <row r="2507" spans="1:159" x14ac:dyDescent="0.25">
      <c r="A2507" t="s">
        <v>59</v>
      </c>
      <c r="B2507" t="s">
        <v>41</v>
      </c>
      <c r="C2507" t="s">
        <v>75</v>
      </c>
      <c r="D2507" s="3">
        <v>45496</v>
      </c>
      <c r="FB2507">
        <v>0</v>
      </c>
      <c r="FC2507">
        <v>1</v>
      </c>
    </row>
    <row r="2508" spans="1:159" x14ac:dyDescent="0.25">
      <c r="A2508" t="s">
        <v>59</v>
      </c>
      <c r="B2508" t="s">
        <v>41</v>
      </c>
      <c r="C2508" t="s">
        <v>75</v>
      </c>
      <c r="D2508" s="3">
        <v>45539</v>
      </c>
      <c r="FB2508">
        <v>0</v>
      </c>
      <c r="FC2508">
        <v>1</v>
      </c>
    </row>
    <row r="2509" spans="1:159" x14ac:dyDescent="0.25">
      <c r="A2509" t="s">
        <v>59</v>
      </c>
      <c r="B2509" t="s">
        <v>41</v>
      </c>
      <c r="C2509" t="s">
        <v>75</v>
      </c>
      <c r="D2509" s="3">
        <v>45540</v>
      </c>
      <c r="FB2509">
        <v>0</v>
      </c>
      <c r="FC2509">
        <v>1</v>
      </c>
    </row>
    <row r="2510" spans="1:159" x14ac:dyDescent="0.25">
      <c r="A2510" t="s">
        <v>59</v>
      </c>
      <c r="B2510" t="s">
        <v>41</v>
      </c>
      <c r="C2510" t="s">
        <v>75</v>
      </c>
      <c r="D2510" s="3">
        <v>45541</v>
      </c>
      <c r="FB2510">
        <v>0</v>
      </c>
      <c r="FC2510">
        <v>1</v>
      </c>
    </row>
    <row r="2511" spans="1:159" x14ac:dyDescent="0.25">
      <c r="A2511" t="s">
        <v>59</v>
      </c>
      <c r="B2511" t="s">
        <v>41</v>
      </c>
      <c r="C2511" t="s">
        <v>75</v>
      </c>
      <c r="D2511" s="3">
        <v>45558</v>
      </c>
      <c r="FB2511">
        <v>0</v>
      </c>
      <c r="FC2511">
        <v>1</v>
      </c>
    </row>
    <row r="2512" spans="1:159" x14ac:dyDescent="0.25">
      <c r="A2512" t="s">
        <v>59</v>
      </c>
      <c r="B2512" t="s">
        <v>41</v>
      </c>
      <c r="C2512" t="s">
        <v>75</v>
      </c>
      <c r="D2512" s="3">
        <v>45559</v>
      </c>
      <c r="FB2512">
        <v>0</v>
      </c>
      <c r="FC2512">
        <v>1</v>
      </c>
    </row>
    <row r="2513" spans="1:159" x14ac:dyDescent="0.25">
      <c r="A2513" t="s">
        <v>59</v>
      </c>
      <c r="B2513" t="s">
        <v>41</v>
      </c>
      <c r="C2513" t="s">
        <v>75</v>
      </c>
      <c r="D2513" s="3">
        <v>45566</v>
      </c>
      <c r="FB2513">
        <v>0</v>
      </c>
      <c r="FC2513">
        <v>1</v>
      </c>
    </row>
    <row r="2514" spans="1:159" x14ac:dyDescent="0.25">
      <c r="A2514" t="s">
        <v>59</v>
      </c>
      <c r="B2514" t="s">
        <v>41</v>
      </c>
      <c r="C2514" t="s">
        <v>75</v>
      </c>
      <c r="D2514" s="3">
        <v>45567</v>
      </c>
      <c r="FB2514">
        <v>0</v>
      </c>
      <c r="FC2514">
        <v>1</v>
      </c>
    </row>
    <row r="2515" spans="1:159" x14ac:dyDescent="0.25">
      <c r="A2515" t="s">
        <v>59</v>
      </c>
      <c r="B2515" t="s">
        <v>41</v>
      </c>
      <c r="C2515" t="s">
        <v>75</v>
      </c>
      <c r="D2515" s="3">
        <v>45568</v>
      </c>
      <c r="FB2515">
        <v>0</v>
      </c>
      <c r="FC2515">
        <v>1</v>
      </c>
    </row>
    <row r="2516" spans="1:159" x14ac:dyDescent="0.25">
      <c r="A2516" t="s">
        <v>59</v>
      </c>
      <c r="B2516" t="s">
        <v>41</v>
      </c>
      <c r="C2516" t="s">
        <v>75</v>
      </c>
      <c r="D2516" s="3">
        <v>45570</v>
      </c>
      <c r="FB2516">
        <v>0</v>
      </c>
      <c r="FC2516">
        <v>1</v>
      </c>
    </row>
    <row r="2517" spans="1:159" x14ac:dyDescent="0.25">
      <c r="A2517" t="s">
        <v>59</v>
      </c>
      <c r="B2517" t="s">
        <v>41</v>
      </c>
      <c r="C2517" t="s">
        <v>75</v>
      </c>
      <c r="D2517" s="3">
        <v>45571</v>
      </c>
      <c r="FB2517">
        <v>0</v>
      </c>
      <c r="FC2517">
        <v>1</v>
      </c>
    </row>
    <row r="2518" spans="1:159" x14ac:dyDescent="0.25">
      <c r="A2518" t="s">
        <v>59</v>
      </c>
      <c r="B2518" t="s">
        <v>41</v>
      </c>
      <c r="C2518" t="s">
        <v>77</v>
      </c>
      <c r="D2518" s="3">
        <v>45475</v>
      </c>
      <c r="FB2518">
        <v>0</v>
      </c>
      <c r="FC2518">
        <v>1</v>
      </c>
    </row>
    <row r="2519" spans="1:159" x14ac:dyDescent="0.25">
      <c r="A2519" t="s">
        <v>59</v>
      </c>
      <c r="B2519" t="s">
        <v>41</v>
      </c>
      <c r="C2519" t="s">
        <v>77</v>
      </c>
      <c r="D2519" s="3">
        <v>45476</v>
      </c>
      <c r="FB2519">
        <v>0</v>
      </c>
      <c r="FC2519">
        <v>1</v>
      </c>
    </row>
    <row r="2520" spans="1:159" x14ac:dyDescent="0.25">
      <c r="A2520" t="s">
        <v>59</v>
      </c>
      <c r="B2520" t="s">
        <v>41</v>
      </c>
      <c r="C2520" t="s">
        <v>77</v>
      </c>
      <c r="D2520" s="3">
        <v>45478</v>
      </c>
      <c r="FB2520">
        <v>0</v>
      </c>
      <c r="FC2520">
        <v>1</v>
      </c>
    </row>
    <row r="2521" spans="1:159" x14ac:dyDescent="0.25">
      <c r="A2521" t="s">
        <v>59</v>
      </c>
      <c r="B2521" t="s">
        <v>41</v>
      </c>
      <c r="C2521" t="s">
        <v>77</v>
      </c>
      <c r="D2521" s="3">
        <v>45479</v>
      </c>
      <c r="FB2521">
        <v>0</v>
      </c>
      <c r="FC2521">
        <v>1</v>
      </c>
    </row>
    <row r="2522" spans="1:159" x14ac:dyDescent="0.25">
      <c r="A2522" t="s">
        <v>59</v>
      </c>
      <c r="B2522" t="s">
        <v>41</v>
      </c>
      <c r="C2522" t="s">
        <v>77</v>
      </c>
      <c r="D2522" s="3">
        <v>45484</v>
      </c>
      <c r="FB2522">
        <v>0</v>
      </c>
      <c r="FC2522">
        <v>1</v>
      </c>
    </row>
    <row r="2523" spans="1:159" x14ac:dyDescent="0.25">
      <c r="A2523" t="s">
        <v>59</v>
      </c>
      <c r="B2523" t="s">
        <v>41</v>
      </c>
      <c r="C2523" t="s">
        <v>77</v>
      </c>
      <c r="D2523" s="3">
        <v>45485</v>
      </c>
      <c r="FB2523">
        <v>0</v>
      </c>
      <c r="FC2523">
        <v>1</v>
      </c>
    </row>
    <row r="2524" spans="1:159" x14ac:dyDescent="0.25">
      <c r="A2524" t="s">
        <v>59</v>
      </c>
      <c r="B2524" t="s">
        <v>41</v>
      </c>
      <c r="C2524" t="s">
        <v>77</v>
      </c>
      <c r="D2524" s="3">
        <v>45496</v>
      </c>
      <c r="FB2524">
        <v>0</v>
      </c>
      <c r="FC2524">
        <v>1</v>
      </c>
    </row>
    <row r="2525" spans="1:159" x14ac:dyDescent="0.25">
      <c r="A2525" t="s">
        <v>59</v>
      </c>
      <c r="B2525" t="s">
        <v>41</v>
      </c>
      <c r="C2525" t="s">
        <v>77</v>
      </c>
      <c r="D2525" s="3">
        <v>45539</v>
      </c>
      <c r="FB2525">
        <v>0</v>
      </c>
      <c r="FC2525">
        <v>1</v>
      </c>
    </row>
    <row r="2526" spans="1:159" x14ac:dyDescent="0.25">
      <c r="A2526" t="s">
        <v>59</v>
      </c>
      <c r="B2526" t="s">
        <v>41</v>
      </c>
      <c r="C2526" t="s">
        <v>77</v>
      </c>
      <c r="D2526" s="3">
        <v>45540</v>
      </c>
      <c r="FB2526">
        <v>0</v>
      </c>
      <c r="FC2526">
        <v>1</v>
      </c>
    </row>
    <row r="2527" spans="1:159" x14ac:dyDescent="0.25">
      <c r="A2527" t="s">
        <v>59</v>
      </c>
      <c r="B2527" t="s">
        <v>41</v>
      </c>
      <c r="C2527" t="s">
        <v>77</v>
      </c>
      <c r="D2527" s="3">
        <v>45541</v>
      </c>
      <c r="FB2527">
        <v>0</v>
      </c>
      <c r="FC2527">
        <v>1</v>
      </c>
    </row>
    <row r="2528" spans="1:159" x14ac:dyDescent="0.25">
      <c r="A2528" t="s">
        <v>59</v>
      </c>
      <c r="B2528" t="s">
        <v>41</v>
      </c>
      <c r="C2528" t="s">
        <v>77</v>
      </c>
      <c r="D2528" s="3">
        <v>45558</v>
      </c>
      <c r="EF2528" s="20"/>
      <c r="FB2528">
        <v>0</v>
      </c>
      <c r="FC2528">
        <v>1</v>
      </c>
    </row>
    <row r="2529" spans="1:159" x14ac:dyDescent="0.25">
      <c r="A2529" t="s">
        <v>59</v>
      </c>
      <c r="B2529" t="s">
        <v>41</v>
      </c>
      <c r="C2529" t="s">
        <v>77</v>
      </c>
      <c r="D2529" s="3">
        <v>45559</v>
      </c>
      <c r="FB2529">
        <v>0</v>
      </c>
      <c r="FC2529">
        <v>1</v>
      </c>
    </row>
    <row r="2530" spans="1:159" x14ac:dyDescent="0.25">
      <c r="A2530" t="s">
        <v>59</v>
      </c>
      <c r="B2530" t="s">
        <v>41</v>
      </c>
      <c r="C2530" t="s">
        <v>77</v>
      </c>
      <c r="D2530" s="3">
        <v>45566</v>
      </c>
      <c r="FB2530">
        <v>0</v>
      </c>
      <c r="FC2530">
        <v>1</v>
      </c>
    </row>
    <row r="2531" spans="1:159" x14ac:dyDescent="0.25">
      <c r="A2531" t="s">
        <v>59</v>
      </c>
      <c r="B2531" t="s">
        <v>41</v>
      </c>
      <c r="C2531" t="s">
        <v>77</v>
      </c>
      <c r="D2531" s="3">
        <v>45567</v>
      </c>
      <c r="FB2531">
        <v>0</v>
      </c>
      <c r="FC2531">
        <v>1</v>
      </c>
    </row>
    <row r="2532" spans="1:159" x14ac:dyDescent="0.25">
      <c r="A2532" t="s">
        <v>59</v>
      </c>
      <c r="B2532" t="s">
        <v>41</v>
      </c>
      <c r="C2532" t="s">
        <v>77</v>
      </c>
      <c r="D2532" s="3">
        <v>45568</v>
      </c>
      <c r="FB2532">
        <v>0</v>
      </c>
      <c r="FC2532">
        <v>1</v>
      </c>
    </row>
    <row r="2533" spans="1:159" x14ac:dyDescent="0.25">
      <c r="A2533" t="s">
        <v>59</v>
      </c>
      <c r="B2533" t="s">
        <v>41</v>
      </c>
      <c r="C2533" t="s">
        <v>77</v>
      </c>
      <c r="D2533" s="3">
        <v>45570</v>
      </c>
      <c r="FB2533">
        <v>0</v>
      </c>
      <c r="FC2533">
        <v>1</v>
      </c>
    </row>
    <row r="2534" spans="1:159" x14ac:dyDescent="0.25">
      <c r="A2534" t="s">
        <v>59</v>
      </c>
      <c r="B2534" t="s">
        <v>41</v>
      </c>
      <c r="C2534" t="s">
        <v>77</v>
      </c>
      <c r="D2534" s="3">
        <v>45571</v>
      </c>
      <c r="FB2534">
        <v>0</v>
      </c>
      <c r="FC2534">
        <v>1</v>
      </c>
    </row>
    <row r="2535" spans="1:159" x14ac:dyDescent="0.25">
      <c r="A2535" t="s">
        <v>59</v>
      </c>
      <c r="B2535" t="s">
        <v>41</v>
      </c>
      <c r="C2535" t="s">
        <v>84</v>
      </c>
      <c r="D2535" s="3">
        <v>45475</v>
      </c>
      <c r="FB2535">
        <v>0</v>
      </c>
      <c r="FC2535">
        <v>1</v>
      </c>
    </row>
    <row r="2536" spans="1:159" x14ac:dyDescent="0.25">
      <c r="A2536" t="s">
        <v>59</v>
      </c>
      <c r="B2536" t="s">
        <v>41</v>
      </c>
      <c r="C2536" t="s">
        <v>84</v>
      </c>
      <c r="D2536" s="3">
        <v>45476</v>
      </c>
      <c r="FB2536">
        <v>0</v>
      </c>
      <c r="FC2536">
        <v>1</v>
      </c>
    </row>
    <row r="2537" spans="1:159" x14ac:dyDescent="0.25">
      <c r="A2537" t="s">
        <v>59</v>
      </c>
      <c r="B2537" t="s">
        <v>41</v>
      </c>
      <c r="C2537" t="s">
        <v>84</v>
      </c>
      <c r="D2537" s="3">
        <v>45478</v>
      </c>
      <c r="FB2537">
        <v>0</v>
      </c>
      <c r="FC2537">
        <v>1</v>
      </c>
    </row>
    <row r="2538" spans="1:159" x14ac:dyDescent="0.25">
      <c r="A2538" t="s">
        <v>59</v>
      </c>
      <c r="B2538" t="s">
        <v>41</v>
      </c>
      <c r="C2538" t="s">
        <v>84</v>
      </c>
      <c r="D2538" s="3">
        <v>45479</v>
      </c>
      <c r="FB2538">
        <v>0</v>
      </c>
      <c r="FC2538">
        <v>1</v>
      </c>
    </row>
    <row r="2539" spans="1:159" x14ac:dyDescent="0.25">
      <c r="A2539" t="s">
        <v>59</v>
      </c>
      <c r="B2539" t="s">
        <v>41</v>
      </c>
      <c r="C2539" t="s">
        <v>84</v>
      </c>
      <c r="D2539" s="3">
        <v>45484</v>
      </c>
      <c r="FB2539">
        <v>0</v>
      </c>
      <c r="FC2539">
        <v>1</v>
      </c>
    </row>
    <row r="2540" spans="1:159" x14ac:dyDescent="0.25">
      <c r="A2540" t="s">
        <v>59</v>
      </c>
      <c r="B2540" t="s">
        <v>41</v>
      </c>
      <c r="C2540" t="s">
        <v>84</v>
      </c>
      <c r="D2540" s="3">
        <v>45485</v>
      </c>
      <c r="FB2540">
        <v>0</v>
      </c>
      <c r="FC2540">
        <v>1</v>
      </c>
    </row>
    <row r="2541" spans="1:159" x14ac:dyDescent="0.25">
      <c r="A2541" t="s">
        <v>59</v>
      </c>
      <c r="B2541" t="s">
        <v>41</v>
      </c>
      <c r="C2541" t="s">
        <v>84</v>
      </c>
      <c r="D2541" s="3">
        <v>45496</v>
      </c>
      <c r="FB2541">
        <v>0</v>
      </c>
      <c r="FC2541">
        <v>1</v>
      </c>
    </row>
    <row r="2542" spans="1:159" x14ac:dyDescent="0.25">
      <c r="A2542" t="s">
        <v>59</v>
      </c>
      <c r="B2542" t="s">
        <v>41</v>
      </c>
      <c r="C2542" t="s">
        <v>84</v>
      </c>
      <c r="D2542" s="3">
        <v>45539</v>
      </c>
      <c r="FB2542">
        <v>0</v>
      </c>
      <c r="FC2542">
        <v>1</v>
      </c>
    </row>
    <row r="2543" spans="1:159" x14ac:dyDescent="0.25">
      <c r="A2543" t="s">
        <v>59</v>
      </c>
      <c r="B2543" t="s">
        <v>41</v>
      </c>
      <c r="C2543" t="s">
        <v>84</v>
      </c>
      <c r="D2543" s="3">
        <v>45540</v>
      </c>
      <c r="FB2543">
        <v>0</v>
      </c>
      <c r="FC2543">
        <v>1</v>
      </c>
    </row>
    <row r="2544" spans="1:159" x14ac:dyDescent="0.25">
      <c r="A2544" t="s">
        <v>59</v>
      </c>
      <c r="B2544" t="s">
        <v>41</v>
      </c>
      <c r="C2544" t="s">
        <v>84</v>
      </c>
      <c r="D2544" s="3">
        <v>45541</v>
      </c>
      <c r="FB2544">
        <v>0</v>
      </c>
      <c r="FC2544">
        <v>1</v>
      </c>
    </row>
    <row r="2545" spans="1:159" x14ac:dyDescent="0.25">
      <c r="A2545" t="s">
        <v>59</v>
      </c>
      <c r="B2545" t="s">
        <v>41</v>
      </c>
      <c r="C2545" t="s">
        <v>84</v>
      </c>
      <c r="D2545" s="3">
        <v>45558</v>
      </c>
      <c r="FB2545">
        <v>0</v>
      </c>
      <c r="FC2545">
        <v>1</v>
      </c>
    </row>
    <row r="2546" spans="1:159" x14ac:dyDescent="0.25">
      <c r="A2546" t="s">
        <v>59</v>
      </c>
      <c r="B2546" t="s">
        <v>41</v>
      </c>
      <c r="C2546" t="s">
        <v>84</v>
      </c>
      <c r="D2546" s="3">
        <v>45559</v>
      </c>
      <c r="FB2546">
        <v>0</v>
      </c>
      <c r="FC2546">
        <v>1</v>
      </c>
    </row>
    <row r="2547" spans="1:159" x14ac:dyDescent="0.25">
      <c r="A2547" t="s">
        <v>59</v>
      </c>
      <c r="B2547" t="s">
        <v>41</v>
      </c>
      <c r="C2547" t="s">
        <v>84</v>
      </c>
      <c r="D2547" s="3">
        <v>45566</v>
      </c>
      <c r="FB2547">
        <v>0</v>
      </c>
      <c r="FC2547">
        <v>1</v>
      </c>
    </row>
    <row r="2548" spans="1:159" x14ac:dyDescent="0.25">
      <c r="A2548" t="s">
        <v>59</v>
      </c>
      <c r="B2548" t="s">
        <v>41</v>
      </c>
      <c r="C2548" t="s">
        <v>84</v>
      </c>
      <c r="D2548" s="3">
        <v>45567</v>
      </c>
      <c r="FB2548">
        <v>0</v>
      </c>
      <c r="FC2548">
        <v>1</v>
      </c>
    </row>
    <row r="2549" spans="1:159" x14ac:dyDescent="0.25">
      <c r="A2549" t="s">
        <v>59</v>
      </c>
      <c r="B2549" t="s">
        <v>41</v>
      </c>
      <c r="C2549" t="s">
        <v>84</v>
      </c>
      <c r="D2549" s="3">
        <v>45568</v>
      </c>
      <c r="FB2549">
        <v>0</v>
      </c>
      <c r="FC2549">
        <v>1</v>
      </c>
    </row>
    <row r="2550" spans="1:159" x14ac:dyDescent="0.25">
      <c r="A2550" t="s">
        <v>59</v>
      </c>
      <c r="B2550" t="s">
        <v>41</v>
      </c>
      <c r="C2550" t="s">
        <v>84</v>
      </c>
      <c r="D2550" s="3">
        <v>45570</v>
      </c>
      <c r="FB2550">
        <v>0</v>
      </c>
      <c r="FC2550">
        <v>1</v>
      </c>
    </row>
    <row r="2551" spans="1:159" x14ac:dyDescent="0.25">
      <c r="A2551" t="s">
        <v>59</v>
      </c>
      <c r="B2551" t="s">
        <v>41</v>
      </c>
      <c r="C2551" t="s">
        <v>84</v>
      </c>
      <c r="D2551" s="3">
        <v>45571</v>
      </c>
      <c r="FB2551">
        <v>0</v>
      </c>
      <c r="FC2551">
        <v>1</v>
      </c>
    </row>
    <row r="2552" spans="1:159" x14ac:dyDescent="0.25">
      <c r="A2552" t="s">
        <v>59</v>
      </c>
      <c r="B2552" t="s">
        <v>41</v>
      </c>
      <c r="C2552" t="s">
        <v>72</v>
      </c>
      <c r="D2552" s="3">
        <v>45475</v>
      </c>
      <c r="FB2552">
        <v>0</v>
      </c>
      <c r="FC2552">
        <v>1</v>
      </c>
    </row>
    <row r="2553" spans="1:159" x14ac:dyDescent="0.25">
      <c r="A2553" t="s">
        <v>59</v>
      </c>
      <c r="B2553" t="s">
        <v>41</v>
      </c>
      <c r="C2553" t="s">
        <v>72</v>
      </c>
      <c r="D2553" s="3">
        <v>45476</v>
      </c>
      <c r="FB2553">
        <v>0</v>
      </c>
      <c r="FC2553">
        <v>1</v>
      </c>
    </row>
    <row r="2554" spans="1:159" x14ac:dyDescent="0.25">
      <c r="A2554" t="s">
        <v>59</v>
      </c>
      <c r="B2554" t="s">
        <v>41</v>
      </c>
      <c r="C2554" t="s">
        <v>72</v>
      </c>
      <c r="D2554" s="3">
        <v>45478</v>
      </c>
      <c r="FB2554">
        <v>0</v>
      </c>
      <c r="FC2554">
        <v>1</v>
      </c>
    </row>
    <row r="2555" spans="1:159" x14ac:dyDescent="0.25">
      <c r="A2555" t="s">
        <v>59</v>
      </c>
      <c r="B2555" t="s">
        <v>41</v>
      </c>
      <c r="C2555" t="s">
        <v>72</v>
      </c>
      <c r="D2555" s="3">
        <v>45479</v>
      </c>
      <c r="FB2555">
        <v>0</v>
      </c>
      <c r="FC2555">
        <v>1</v>
      </c>
    </row>
    <row r="2556" spans="1:159" x14ac:dyDescent="0.25">
      <c r="A2556" t="s">
        <v>59</v>
      </c>
      <c r="B2556" t="s">
        <v>41</v>
      </c>
      <c r="C2556" t="s">
        <v>72</v>
      </c>
      <c r="D2556" s="3">
        <v>45484</v>
      </c>
      <c r="FB2556">
        <v>0</v>
      </c>
      <c r="FC2556">
        <v>1</v>
      </c>
    </row>
    <row r="2557" spans="1:159" x14ac:dyDescent="0.25">
      <c r="A2557" t="s">
        <v>59</v>
      </c>
      <c r="B2557" t="s">
        <v>41</v>
      </c>
      <c r="C2557" t="s">
        <v>72</v>
      </c>
      <c r="D2557" s="3">
        <v>45485</v>
      </c>
      <c r="FB2557">
        <v>0</v>
      </c>
      <c r="FC2557">
        <v>1</v>
      </c>
    </row>
    <row r="2558" spans="1:159" x14ac:dyDescent="0.25">
      <c r="A2558" t="s">
        <v>59</v>
      </c>
      <c r="B2558" t="s">
        <v>41</v>
      </c>
      <c r="C2558" t="s">
        <v>72</v>
      </c>
      <c r="D2558" s="3">
        <v>45496</v>
      </c>
      <c r="FB2558">
        <v>0</v>
      </c>
      <c r="FC2558">
        <v>1</v>
      </c>
    </row>
    <row r="2559" spans="1:159" x14ac:dyDescent="0.25">
      <c r="A2559" t="s">
        <v>59</v>
      </c>
      <c r="B2559" t="s">
        <v>41</v>
      </c>
      <c r="C2559" t="s">
        <v>72</v>
      </c>
      <c r="D2559" s="3">
        <v>45539</v>
      </c>
      <c r="FB2559">
        <v>0</v>
      </c>
      <c r="FC2559">
        <v>1</v>
      </c>
    </row>
    <row r="2560" spans="1:159" x14ac:dyDescent="0.25">
      <c r="A2560" t="s">
        <v>59</v>
      </c>
      <c r="B2560" t="s">
        <v>41</v>
      </c>
      <c r="C2560" t="s">
        <v>72</v>
      </c>
      <c r="D2560" s="3">
        <v>45540</v>
      </c>
      <c r="FB2560">
        <v>0</v>
      </c>
      <c r="FC2560">
        <v>1</v>
      </c>
    </row>
    <row r="2561" spans="1:159" x14ac:dyDescent="0.25">
      <c r="A2561" t="s">
        <v>59</v>
      </c>
      <c r="B2561" t="s">
        <v>41</v>
      </c>
      <c r="C2561" t="s">
        <v>72</v>
      </c>
      <c r="D2561" s="3">
        <v>45541</v>
      </c>
      <c r="FB2561">
        <v>0</v>
      </c>
      <c r="FC2561">
        <v>1</v>
      </c>
    </row>
    <row r="2562" spans="1:159" x14ac:dyDescent="0.25">
      <c r="A2562" t="s">
        <v>59</v>
      </c>
      <c r="B2562" t="s">
        <v>41</v>
      </c>
      <c r="C2562" t="s">
        <v>72</v>
      </c>
      <c r="D2562" s="3">
        <v>45558</v>
      </c>
      <c r="FB2562">
        <v>0</v>
      </c>
      <c r="FC2562">
        <v>1</v>
      </c>
    </row>
    <row r="2563" spans="1:159" x14ac:dyDescent="0.25">
      <c r="A2563" t="s">
        <v>59</v>
      </c>
      <c r="B2563" t="s">
        <v>41</v>
      </c>
      <c r="C2563" t="s">
        <v>72</v>
      </c>
      <c r="D2563" s="3">
        <v>45559</v>
      </c>
      <c r="FB2563">
        <v>0</v>
      </c>
      <c r="FC2563">
        <v>1</v>
      </c>
    </row>
    <row r="2564" spans="1:159" x14ac:dyDescent="0.25">
      <c r="A2564" t="s">
        <v>59</v>
      </c>
      <c r="B2564" t="s">
        <v>41</v>
      </c>
      <c r="C2564" t="s">
        <v>72</v>
      </c>
      <c r="D2564" s="3">
        <v>45566</v>
      </c>
      <c r="FB2564">
        <v>0</v>
      </c>
      <c r="FC2564">
        <v>1</v>
      </c>
    </row>
    <row r="2565" spans="1:159" x14ac:dyDescent="0.25">
      <c r="A2565" t="s">
        <v>59</v>
      </c>
      <c r="B2565" t="s">
        <v>41</v>
      </c>
      <c r="C2565" t="s">
        <v>72</v>
      </c>
      <c r="D2565" s="3">
        <v>45567</v>
      </c>
      <c r="FB2565">
        <v>0</v>
      </c>
      <c r="FC2565">
        <v>1</v>
      </c>
    </row>
    <row r="2566" spans="1:159" x14ac:dyDescent="0.25">
      <c r="A2566" t="s">
        <v>59</v>
      </c>
      <c r="B2566" t="s">
        <v>41</v>
      </c>
      <c r="C2566" t="s">
        <v>72</v>
      </c>
      <c r="D2566" s="3">
        <v>45568</v>
      </c>
      <c r="FB2566">
        <v>0</v>
      </c>
      <c r="FC2566">
        <v>1</v>
      </c>
    </row>
    <row r="2567" spans="1:159" x14ac:dyDescent="0.25">
      <c r="A2567" t="s">
        <v>59</v>
      </c>
      <c r="B2567" t="s">
        <v>41</v>
      </c>
      <c r="C2567" t="s">
        <v>72</v>
      </c>
      <c r="D2567" s="3">
        <v>45570</v>
      </c>
      <c r="FB2567">
        <v>0</v>
      </c>
      <c r="FC2567">
        <v>1</v>
      </c>
    </row>
    <row r="2568" spans="1:159" x14ac:dyDescent="0.25">
      <c r="A2568" t="s">
        <v>59</v>
      </c>
      <c r="B2568" t="s">
        <v>41</v>
      </c>
      <c r="C2568" t="s">
        <v>72</v>
      </c>
      <c r="D2568" s="3">
        <v>45571</v>
      </c>
      <c r="FB2568">
        <v>0</v>
      </c>
      <c r="FC2568">
        <v>1</v>
      </c>
    </row>
    <row r="2569" spans="1:159" x14ac:dyDescent="0.25">
      <c r="A2569" t="s">
        <v>59</v>
      </c>
      <c r="B2569" t="s">
        <v>41</v>
      </c>
      <c r="C2569" t="s">
        <v>80</v>
      </c>
      <c r="D2569" s="3">
        <v>45475</v>
      </c>
      <c r="FB2569">
        <v>0</v>
      </c>
      <c r="FC2569">
        <v>1</v>
      </c>
    </row>
    <row r="2570" spans="1:159" x14ac:dyDescent="0.25">
      <c r="A2570" t="s">
        <v>59</v>
      </c>
      <c r="B2570" t="s">
        <v>41</v>
      </c>
      <c r="C2570" t="s">
        <v>80</v>
      </c>
      <c r="D2570" s="3">
        <v>45476</v>
      </c>
      <c r="FB2570">
        <v>0</v>
      </c>
      <c r="FC2570">
        <v>1</v>
      </c>
    </row>
    <row r="2571" spans="1:159" x14ac:dyDescent="0.25">
      <c r="A2571" t="s">
        <v>59</v>
      </c>
      <c r="B2571" t="s">
        <v>41</v>
      </c>
      <c r="C2571" t="s">
        <v>80</v>
      </c>
      <c r="D2571" s="3">
        <v>45478</v>
      </c>
      <c r="FB2571">
        <v>0</v>
      </c>
      <c r="FC2571">
        <v>1</v>
      </c>
    </row>
    <row r="2572" spans="1:159" x14ac:dyDescent="0.25">
      <c r="A2572" t="s">
        <v>59</v>
      </c>
      <c r="B2572" t="s">
        <v>41</v>
      </c>
      <c r="C2572" t="s">
        <v>80</v>
      </c>
      <c r="D2572" s="3">
        <v>45479</v>
      </c>
      <c r="FB2572">
        <v>0</v>
      </c>
      <c r="FC2572">
        <v>1</v>
      </c>
    </row>
    <row r="2573" spans="1:159" x14ac:dyDescent="0.25">
      <c r="A2573" t="s">
        <v>59</v>
      </c>
      <c r="B2573" t="s">
        <v>41</v>
      </c>
      <c r="C2573" t="s">
        <v>80</v>
      </c>
      <c r="D2573" s="3">
        <v>45484</v>
      </c>
      <c r="FB2573">
        <v>0</v>
      </c>
      <c r="FC2573">
        <v>1</v>
      </c>
    </row>
    <row r="2574" spans="1:159" x14ac:dyDescent="0.25">
      <c r="A2574" t="s">
        <v>59</v>
      </c>
      <c r="B2574" t="s">
        <v>41</v>
      </c>
      <c r="C2574" t="s">
        <v>80</v>
      </c>
      <c r="D2574" s="3">
        <v>45485</v>
      </c>
      <c r="FB2574">
        <v>0</v>
      </c>
      <c r="FC2574">
        <v>1</v>
      </c>
    </row>
    <row r="2575" spans="1:159" x14ac:dyDescent="0.25">
      <c r="A2575" t="s">
        <v>59</v>
      </c>
      <c r="B2575" t="s">
        <v>41</v>
      </c>
      <c r="C2575" t="s">
        <v>80</v>
      </c>
      <c r="D2575" s="3">
        <v>45496</v>
      </c>
      <c r="FB2575">
        <v>0</v>
      </c>
      <c r="FC2575">
        <v>1</v>
      </c>
    </row>
    <row r="2576" spans="1:159" x14ac:dyDescent="0.25">
      <c r="A2576" t="s">
        <v>59</v>
      </c>
      <c r="B2576" t="s">
        <v>41</v>
      </c>
      <c r="C2576" t="s">
        <v>80</v>
      </c>
      <c r="D2576" s="3">
        <v>45539</v>
      </c>
      <c r="FB2576">
        <v>0</v>
      </c>
      <c r="FC2576">
        <v>1</v>
      </c>
    </row>
    <row r="2577" spans="1:159" x14ac:dyDescent="0.25">
      <c r="A2577" t="s">
        <v>59</v>
      </c>
      <c r="B2577" t="s">
        <v>41</v>
      </c>
      <c r="C2577" t="s">
        <v>80</v>
      </c>
      <c r="D2577" s="3">
        <v>45540</v>
      </c>
      <c r="FB2577">
        <v>0</v>
      </c>
      <c r="FC2577">
        <v>1</v>
      </c>
    </row>
    <row r="2578" spans="1:159" x14ac:dyDescent="0.25">
      <c r="A2578" t="s">
        <v>59</v>
      </c>
      <c r="B2578" t="s">
        <v>41</v>
      </c>
      <c r="C2578" t="s">
        <v>80</v>
      </c>
      <c r="D2578" s="3">
        <v>45541</v>
      </c>
      <c r="FB2578">
        <v>0</v>
      </c>
      <c r="FC2578">
        <v>1</v>
      </c>
    </row>
    <row r="2579" spans="1:159" x14ac:dyDescent="0.25">
      <c r="A2579" t="s">
        <v>59</v>
      </c>
      <c r="B2579" t="s">
        <v>41</v>
      </c>
      <c r="C2579" t="s">
        <v>80</v>
      </c>
      <c r="D2579" s="3">
        <v>45558</v>
      </c>
      <c r="FB2579">
        <v>0</v>
      </c>
      <c r="FC2579">
        <v>1</v>
      </c>
    </row>
    <row r="2580" spans="1:159" x14ac:dyDescent="0.25">
      <c r="A2580" t="s">
        <v>59</v>
      </c>
      <c r="B2580" t="s">
        <v>41</v>
      </c>
      <c r="C2580" t="s">
        <v>80</v>
      </c>
      <c r="D2580" s="3">
        <v>45559</v>
      </c>
      <c r="FB2580">
        <v>0</v>
      </c>
      <c r="FC2580">
        <v>1</v>
      </c>
    </row>
    <row r="2581" spans="1:159" x14ac:dyDescent="0.25">
      <c r="A2581" t="s">
        <v>59</v>
      </c>
      <c r="B2581" t="s">
        <v>41</v>
      </c>
      <c r="C2581" t="s">
        <v>80</v>
      </c>
      <c r="D2581" s="3">
        <v>45566</v>
      </c>
      <c r="FB2581">
        <v>0</v>
      </c>
      <c r="FC2581">
        <v>1</v>
      </c>
    </row>
    <row r="2582" spans="1:159" x14ac:dyDescent="0.25">
      <c r="A2582" t="s">
        <v>59</v>
      </c>
      <c r="B2582" t="s">
        <v>41</v>
      </c>
      <c r="C2582" t="s">
        <v>80</v>
      </c>
      <c r="D2582" s="3">
        <v>45567</v>
      </c>
      <c r="FB2582">
        <v>0</v>
      </c>
      <c r="FC2582">
        <v>1</v>
      </c>
    </row>
    <row r="2583" spans="1:159" x14ac:dyDescent="0.25">
      <c r="A2583" t="s">
        <v>59</v>
      </c>
      <c r="B2583" t="s">
        <v>41</v>
      </c>
      <c r="C2583" t="s">
        <v>80</v>
      </c>
      <c r="D2583" s="3">
        <v>45568</v>
      </c>
      <c r="FB2583">
        <v>0</v>
      </c>
      <c r="FC2583">
        <v>1</v>
      </c>
    </row>
    <row r="2584" spans="1:159" x14ac:dyDescent="0.25">
      <c r="A2584" t="s">
        <v>59</v>
      </c>
      <c r="B2584" t="s">
        <v>41</v>
      </c>
      <c r="C2584" t="s">
        <v>80</v>
      </c>
      <c r="D2584" s="3">
        <v>45570</v>
      </c>
      <c r="FB2584">
        <v>0</v>
      </c>
      <c r="FC2584">
        <v>1</v>
      </c>
    </row>
    <row r="2585" spans="1:159" x14ac:dyDescent="0.25">
      <c r="A2585" t="s">
        <v>59</v>
      </c>
      <c r="B2585" t="s">
        <v>41</v>
      </c>
      <c r="C2585" t="s">
        <v>80</v>
      </c>
      <c r="D2585" s="3">
        <v>45571</v>
      </c>
      <c r="FB2585">
        <v>0</v>
      </c>
      <c r="FC2585">
        <v>1</v>
      </c>
    </row>
    <row r="2586" spans="1:159" x14ac:dyDescent="0.25">
      <c r="A2586" t="s">
        <v>45</v>
      </c>
      <c r="B2586" t="s">
        <v>41</v>
      </c>
      <c r="C2586" t="s">
        <v>78</v>
      </c>
      <c r="D2586" s="3">
        <v>45475</v>
      </c>
      <c r="FB2586">
        <v>0</v>
      </c>
      <c r="FC2586">
        <v>1</v>
      </c>
    </row>
    <row r="2587" spans="1:159" x14ac:dyDescent="0.25">
      <c r="A2587" t="s">
        <v>45</v>
      </c>
      <c r="B2587" t="s">
        <v>41</v>
      </c>
      <c r="C2587" t="s">
        <v>78</v>
      </c>
      <c r="D2587" s="3">
        <v>45476</v>
      </c>
      <c r="FB2587">
        <v>0</v>
      </c>
      <c r="FC2587">
        <v>1</v>
      </c>
    </row>
    <row r="2588" spans="1:159" x14ac:dyDescent="0.25">
      <c r="A2588" t="s">
        <v>45</v>
      </c>
      <c r="B2588" t="s">
        <v>41</v>
      </c>
      <c r="C2588" t="s">
        <v>78</v>
      </c>
      <c r="D2588" s="3">
        <v>45478</v>
      </c>
      <c r="FB2588">
        <v>0</v>
      </c>
      <c r="FC2588">
        <v>1</v>
      </c>
    </row>
    <row r="2589" spans="1:159" x14ac:dyDescent="0.25">
      <c r="A2589" t="s">
        <v>45</v>
      </c>
      <c r="B2589" t="s">
        <v>41</v>
      </c>
      <c r="C2589" t="s">
        <v>78</v>
      </c>
      <c r="D2589" s="3">
        <v>45479</v>
      </c>
      <c r="FB2589">
        <v>0</v>
      </c>
      <c r="FC2589">
        <v>1</v>
      </c>
    </row>
    <row r="2590" spans="1:159" x14ac:dyDescent="0.25">
      <c r="A2590" t="s">
        <v>45</v>
      </c>
      <c r="B2590" t="s">
        <v>41</v>
      </c>
      <c r="C2590" t="s">
        <v>78</v>
      </c>
      <c r="D2590" s="3">
        <v>45484</v>
      </c>
      <c r="FB2590">
        <v>0</v>
      </c>
      <c r="FC2590">
        <v>1</v>
      </c>
    </row>
    <row r="2591" spans="1:159" x14ac:dyDescent="0.25">
      <c r="A2591" t="s">
        <v>45</v>
      </c>
      <c r="B2591" t="s">
        <v>41</v>
      </c>
      <c r="C2591" t="s">
        <v>78</v>
      </c>
      <c r="D2591" s="3">
        <v>45485</v>
      </c>
      <c r="FB2591">
        <v>0</v>
      </c>
      <c r="FC2591">
        <v>1</v>
      </c>
    </row>
    <row r="2592" spans="1:159" x14ac:dyDescent="0.25">
      <c r="A2592" t="s">
        <v>45</v>
      </c>
      <c r="B2592" t="s">
        <v>41</v>
      </c>
      <c r="C2592" t="s">
        <v>78</v>
      </c>
      <c r="D2592" s="3">
        <v>45496</v>
      </c>
      <c r="FB2592">
        <v>0</v>
      </c>
      <c r="FC2592">
        <v>1</v>
      </c>
    </row>
    <row r="2593" spans="1:159" x14ac:dyDescent="0.25">
      <c r="A2593" t="s">
        <v>45</v>
      </c>
      <c r="B2593" t="s">
        <v>41</v>
      </c>
      <c r="C2593" t="s">
        <v>78</v>
      </c>
      <c r="D2593" s="3">
        <v>45539</v>
      </c>
      <c r="FB2593">
        <v>0</v>
      </c>
      <c r="FC2593">
        <v>1</v>
      </c>
    </row>
    <row r="2594" spans="1:159" x14ac:dyDescent="0.25">
      <c r="A2594" t="s">
        <v>45</v>
      </c>
      <c r="B2594" t="s">
        <v>41</v>
      </c>
      <c r="C2594" t="s">
        <v>78</v>
      </c>
      <c r="D2594" s="3">
        <v>45540</v>
      </c>
      <c r="FB2594">
        <v>0</v>
      </c>
      <c r="FC2594">
        <v>1</v>
      </c>
    </row>
    <row r="2595" spans="1:159" x14ac:dyDescent="0.25">
      <c r="A2595" t="s">
        <v>45</v>
      </c>
      <c r="B2595" t="s">
        <v>41</v>
      </c>
      <c r="C2595" t="s">
        <v>78</v>
      </c>
      <c r="D2595" s="3">
        <v>45541</v>
      </c>
      <c r="FB2595">
        <v>0</v>
      </c>
      <c r="FC2595">
        <v>1</v>
      </c>
    </row>
    <row r="2596" spans="1:159" x14ac:dyDescent="0.25">
      <c r="A2596" t="s">
        <v>45</v>
      </c>
      <c r="B2596" t="s">
        <v>41</v>
      </c>
      <c r="C2596" t="s">
        <v>78</v>
      </c>
      <c r="D2596" s="3">
        <v>45558</v>
      </c>
      <c r="FB2596">
        <v>0</v>
      </c>
      <c r="FC2596">
        <v>1</v>
      </c>
    </row>
    <row r="2597" spans="1:159" x14ac:dyDescent="0.25">
      <c r="A2597" t="s">
        <v>45</v>
      </c>
      <c r="B2597" t="s">
        <v>41</v>
      </c>
      <c r="C2597" t="s">
        <v>78</v>
      </c>
      <c r="D2597" s="3">
        <v>45559</v>
      </c>
      <c r="FB2597">
        <v>0</v>
      </c>
      <c r="FC2597">
        <v>1</v>
      </c>
    </row>
    <row r="2598" spans="1:159" x14ac:dyDescent="0.25">
      <c r="A2598" t="s">
        <v>45</v>
      </c>
      <c r="B2598" t="s">
        <v>41</v>
      </c>
      <c r="C2598" t="s">
        <v>78</v>
      </c>
      <c r="D2598" s="3">
        <v>45566</v>
      </c>
      <c r="FB2598">
        <v>0</v>
      </c>
      <c r="FC2598">
        <v>1</v>
      </c>
    </row>
    <row r="2599" spans="1:159" x14ac:dyDescent="0.25">
      <c r="A2599" t="s">
        <v>45</v>
      </c>
      <c r="B2599" t="s">
        <v>41</v>
      </c>
      <c r="C2599" t="s">
        <v>78</v>
      </c>
      <c r="D2599" s="3">
        <v>45567</v>
      </c>
      <c r="FB2599">
        <v>0</v>
      </c>
      <c r="FC2599">
        <v>1</v>
      </c>
    </row>
    <row r="2600" spans="1:159" x14ac:dyDescent="0.25">
      <c r="A2600" t="s">
        <v>45</v>
      </c>
      <c r="B2600" t="s">
        <v>41</v>
      </c>
      <c r="C2600" t="s">
        <v>78</v>
      </c>
      <c r="D2600" s="3">
        <v>45568</v>
      </c>
      <c r="FB2600">
        <v>0</v>
      </c>
      <c r="FC2600">
        <v>1</v>
      </c>
    </row>
    <row r="2601" spans="1:159" x14ac:dyDescent="0.25">
      <c r="A2601" t="s">
        <v>45</v>
      </c>
      <c r="B2601" t="s">
        <v>41</v>
      </c>
      <c r="C2601" t="s">
        <v>78</v>
      </c>
      <c r="D2601" s="3">
        <v>45570</v>
      </c>
      <c r="FB2601">
        <v>0</v>
      </c>
      <c r="FC2601">
        <v>1</v>
      </c>
    </row>
    <row r="2602" spans="1:159" x14ac:dyDescent="0.25">
      <c r="A2602" t="s">
        <v>45</v>
      </c>
      <c r="B2602" t="s">
        <v>41</v>
      </c>
      <c r="C2602" t="s">
        <v>78</v>
      </c>
      <c r="D2602" s="3">
        <v>45571</v>
      </c>
      <c r="BJ2602" s="20"/>
      <c r="FB2602">
        <v>0</v>
      </c>
      <c r="FC2602">
        <v>1</v>
      </c>
    </row>
    <row r="2603" spans="1:159" x14ac:dyDescent="0.25">
      <c r="A2603" t="s">
        <v>45</v>
      </c>
      <c r="B2603" t="s">
        <v>41</v>
      </c>
      <c r="C2603" t="s">
        <v>79</v>
      </c>
      <c r="D2603" s="3">
        <v>45475</v>
      </c>
      <c r="FB2603">
        <v>0</v>
      </c>
      <c r="FC2603">
        <v>1</v>
      </c>
    </row>
    <row r="2604" spans="1:159" x14ac:dyDescent="0.25">
      <c r="A2604" t="s">
        <v>45</v>
      </c>
      <c r="B2604" t="s">
        <v>41</v>
      </c>
      <c r="C2604" t="s">
        <v>79</v>
      </c>
      <c r="D2604" s="3">
        <v>45476</v>
      </c>
      <c r="FB2604">
        <v>0</v>
      </c>
      <c r="FC2604">
        <v>1</v>
      </c>
    </row>
    <row r="2605" spans="1:159" x14ac:dyDescent="0.25">
      <c r="A2605" t="s">
        <v>45</v>
      </c>
      <c r="B2605" t="s">
        <v>41</v>
      </c>
      <c r="C2605" t="s">
        <v>79</v>
      </c>
      <c r="D2605" s="3">
        <v>45478</v>
      </c>
      <c r="FB2605">
        <v>0</v>
      </c>
      <c r="FC2605">
        <v>1</v>
      </c>
    </row>
    <row r="2606" spans="1:159" x14ac:dyDescent="0.25">
      <c r="A2606" t="s">
        <v>45</v>
      </c>
      <c r="B2606" t="s">
        <v>41</v>
      </c>
      <c r="C2606" t="s">
        <v>79</v>
      </c>
      <c r="D2606" s="3">
        <v>45479</v>
      </c>
      <c r="FB2606">
        <v>0</v>
      </c>
      <c r="FC2606">
        <v>1</v>
      </c>
    </row>
    <row r="2607" spans="1:159" x14ac:dyDescent="0.25">
      <c r="A2607" t="s">
        <v>45</v>
      </c>
      <c r="B2607" t="s">
        <v>41</v>
      </c>
      <c r="C2607" t="s">
        <v>79</v>
      </c>
      <c r="D2607" s="3">
        <v>45484</v>
      </c>
      <c r="FB2607">
        <v>0</v>
      </c>
      <c r="FC2607">
        <v>1</v>
      </c>
    </row>
    <row r="2608" spans="1:159" x14ac:dyDescent="0.25">
      <c r="A2608" t="s">
        <v>45</v>
      </c>
      <c r="B2608" t="s">
        <v>41</v>
      </c>
      <c r="C2608" t="s">
        <v>79</v>
      </c>
      <c r="D2608" s="3">
        <v>45485</v>
      </c>
      <c r="FB2608">
        <v>0</v>
      </c>
      <c r="FC2608">
        <v>1</v>
      </c>
    </row>
    <row r="2609" spans="1:159" x14ac:dyDescent="0.25">
      <c r="A2609" t="s">
        <v>45</v>
      </c>
      <c r="B2609" t="s">
        <v>41</v>
      </c>
      <c r="C2609" t="s">
        <v>79</v>
      </c>
      <c r="D2609" s="3">
        <v>45496</v>
      </c>
      <c r="FB2609">
        <v>0</v>
      </c>
      <c r="FC2609">
        <v>1</v>
      </c>
    </row>
    <row r="2610" spans="1:159" x14ac:dyDescent="0.25">
      <c r="A2610" t="s">
        <v>45</v>
      </c>
      <c r="B2610" t="s">
        <v>41</v>
      </c>
      <c r="C2610" t="s">
        <v>79</v>
      </c>
      <c r="D2610" s="3">
        <v>45539</v>
      </c>
      <c r="FB2610">
        <v>0</v>
      </c>
      <c r="FC2610">
        <v>1</v>
      </c>
    </row>
    <row r="2611" spans="1:159" x14ac:dyDescent="0.25">
      <c r="A2611" t="s">
        <v>45</v>
      </c>
      <c r="B2611" t="s">
        <v>41</v>
      </c>
      <c r="C2611" t="s">
        <v>79</v>
      </c>
      <c r="D2611" s="3">
        <v>45540</v>
      </c>
      <c r="FB2611">
        <v>0</v>
      </c>
      <c r="FC2611">
        <v>1</v>
      </c>
    </row>
    <row r="2612" spans="1:159" x14ac:dyDescent="0.25">
      <c r="A2612" t="s">
        <v>45</v>
      </c>
      <c r="B2612" t="s">
        <v>41</v>
      </c>
      <c r="C2612" t="s">
        <v>79</v>
      </c>
      <c r="D2612" s="3">
        <v>45541</v>
      </c>
      <c r="FB2612">
        <v>0</v>
      </c>
      <c r="FC2612">
        <v>1</v>
      </c>
    </row>
    <row r="2613" spans="1:159" x14ac:dyDescent="0.25">
      <c r="A2613" t="s">
        <v>45</v>
      </c>
      <c r="B2613" t="s">
        <v>41</v>
      </c>
      <c r="C2613" t="s">
        <v>79</v>
      </c>
      <c r="D2613" s="3">
        <v>45558</v>
      </c>
      <c r="FB2613">
        <v>0</v>
      </c>
      <c r="FC2613">
        <v>1</v>
      </c>
    </row>
    <row r="2614" spans="1:159" x14ac:dyDescent="0.25">
      <c r="A2614" t="s">
        <v>45</v>
      </c>
      <c r="B2614" t="s">
        <v>41</v>
      </c>
      <c r="C2614" t="s">
        <v>79</v>
      </c>
      <c r="D2614" s="3">
        <v>45559</v>
      </c>
      <c r="FB2614">
        <v>0</v>
      </c>
      <c r="FC2614">
        <v>1</v>
      </c>
    </row>
    <row r="2615" spans="1:159" x14ac:dyDescent="0.25">
      <c r="A2615" t="s">
        <v>45</v>
      </c>
      <c r="B2615" t="s">
        <v>41</v>
      </c>
      <c r="C2615" t="s">
        <v>79</v>
      </c>
      <c r="D2615" s="3">
        <v>45566</v>
      </c>
      <c r="FB2615">
        <v>0</v>
      </c>
      <c r="FC2615">
        <v>1</v>
      </c>
    </row>
    <row r="2616" spans="1:159" x14ac:dyDescent="0.25">
      <c r="A2616" t="s">
        <v>45</v>
      </c>
      <c r="B2616" t="s">
        <v>41</v>
      </c>
      <c r="C2616" t="s">
        <v>79</v>
      </c>
      <c r="D2616" s="3">
        <v>45567</v>
      </c>
      <c r="FB2616">
        <v>0</v>
      </c>
      <c r="FC2616">
        <v>1</v>
      </c>
    </row>
    <row r="2617" spans="1:159" x14ac:dyDescent="0.25">
      <c r="A2617" t="s">
        <v>45</v>
      </c>
      <c r="B2617" t="s">
        <v>41</v>
      </c>
      <c r="C2617" t="s">
        <v>79</v>
      </c>
      <c r="D2617" s="3">
        <v>45568</v>
      </c>
      <c r="FB2617">
        <v>0</v>
      </c>
      <c r="FC2617">
        <v>1</v>
      </c>
    </row>
    <row r="2618" spans="1:159" x14ac:dyDescent="0.25">
      <c r="A2618" t="s">
        <v>45</v>
      </c>
      <c r="B2618" t="s">
        <v>41</v>
      </c>
      <c r="C2618" t="s">
        <v>79</v>
      </c>
      <c r="D2618" s="3">
        <v>45570</v>
      </c>
      <c r="FB2618">
        <v>0</v>
      </c>
      <c r="FC2618">
        <v>1</v>
      </c>
    </row>
    <row r="2619" spans="1:159" x14ac:dyDescent="0.25">
      <c r="A2619" t="s">
        <v>45</v>
      </c>
      <c r="B2619" t="s">
        <v>41</v>
      </c>
      <c r="C2619" t="s">
        <v>79</v>
      </c>
      <c r="D2619" s="3">
        <v>45571</v>
      </c>
      <c r="FB2619">
        <v>0</v>
      </c>
      <c r="FC2619">
        <v>1</v>
      </c>
    </row>
    <row r="2620" spans="1:159" x14ac:dyDescent="0.25">
      <c r="A2620" t="s">
        <v>45</v>
      </c>
      <c r="B2620" t="s">
        <v>41</v>
      </c>
      <c r="C2620" t="s">
        <v>42</v>
      </c>
      <c r="D2620" s="3">
        <v>45475</v>
      </c>
      <c r="FB2620">
        <v>0</v>
      </c>
      <c r="FC2620">
        <v>1</v>
      </c>
    </row>
    <row r="2621" spans="1:159" x14ac:dyDescent="0.25">
      <c r="A2621" t="s">
        <v>45</v>
      </c>
      <c r="B2621" t="s">
        <v>41</v>
      </c>
      <c r="C2621" t="s">
        <v>42</v>
      </c>
      <c r="D2621" s="3">
        <v>45476</v>
      </c>
      <c r="FB2621">
        <v>0</v>
      </c>
      <c r="FC2621">
        <v>1</v>
      </c>
    </row>
    <row r="2622" spans="1:159" x14ac:dyDescent="0.25">
      <c r="A2622" t="s">
        <v>45</v>
      </c>
      <c r="B2622" t="s">
        <v>41</v>
      </c>
      <c r="C2622" t="s">
        <v>42</v>
      </c>
      <c r="D2622" s="3">
        <v>45478</v>
      </c>
      <c r="E2622" s="25">
        <v>19</v>
      </c>
      <c r="F2622">
        <v>20</v>
      </c>
      <c r="G2622">
        <v>19</v>
      </c>
      <c r="H2622">
        <v>20</v>
      </c>
      <c r="I2622">
        <v>8196</v>
      </c>
      <c r="J2622">
        <v>57841</v>
      </c>
      <c r="K2622">
        <v>1.2769296169280999</v>
      </c>
      <c r="L2622">
        <v>1.0951006412506099</v>
      </c>
      <c r="M2622">
        <v>0.93194329738616899</v>
      </c>
      <c r="N2622">
        <v>0.82700324058532704</v>
      </c>
      <c r="O2622">
        <v>0.74384576082229603</v>
      </c>
      <c r="P2622">
        <v>0.70774585008621205</v>
      </c>
      <c r="Q2622">
        <v>0.673148393630981</v>
      </c>
      <c r="R2622">
        <v>0.66187590360641402</v>
      </c>
      <c r="S2622">
        <v>0.71039050817489602</v>
      </c>
      <c r="T2622">
        <v>0.79040491580963101</v>
      </c>
      <c r="U2622">
        <v>0.93974697589874201</v>
      </c>
      <c r="V2622">
        <v>1.13013863563537</v>
      </c>
      <c r="W2622">
        <v>1.38232910633087</v>
      </c>
      <c r="X2622">
        <v>1.6635937690734801</v>
      </c>
      <c r="Y2622">
        <v>1.98995780944824</v>
      </c>
      <c r="Z2622">
        <v>2.2901315689086901</v>
      </c>
      <c r="AA2622">
        <v>2.5188899040222101</v>
      </c>
      <c r="AB2622">
        <v>2.7137036323547301</v>
      </c>
      <c r="AC2622">
        <v>2.8721427917480402</v>
      </c>
      <c r="AD2622">
        <v>2.8251433372497501</v>
      </c>
      <c r="AE2622">
        <v>2.5534994602203298</v>
      </c>
      <c r="AF2622">
        <v>2.3019626140594398</v>
      </c>
      <c r="AG2622">
        <v>1.9633145332336399</v>
      </c>
      <c r="AH2622">
        <v>1.6345007419586099</v>
      </c>
      <c r="AI2622">
        <v>-6.3589662313461304E-2</v>
      </c>
      <c r="AJ2622">
        <v>-6.4586602151393793E-2</v>
      </c>
      <c r="AK2622">
        <v>-7.2728015482425606E-2</v>
      </c>
      <c r="AL2622">
        <v>-5.1324672996997799E-2</v>
      </c>
      <c r="AM2622">
        <v>-5.1003120839595698E-2</v>
      </c>
      <c r="AN2622">
        <v>-4.2037393897771801E-2</v>
      </c>
      <c r="AO2622">
        <v>-3.8749996572732898E-2</v>
      </c>
      <c r="AP2622">
        <v>-3.1201139092445301E-2</v>
      </c>
      <c r="AQ2622">
        <v>-1.87314990907907E-2</v>
      </c>
      <c r="AR2622">
        <v>-2.4273078888654698E-2</v>
      </c>
      <c r="AS2622">
        <v>-1.7924051731824799E-2</v>
      </c>
      <c r="AT2622">
        <v>-2.9469581320881798E-2</v>
      </c>
      <c r="AU2622">
        <v>-6.1164923012256601E-2</v>
      </c>
      <c r="AV2622">
        <v>-9.6215918660163796E-2</v>
      </c>
      <c r="AW2622">
        <v>-0.112248241901397</v>
      </c>
      <c r="AX2622">
        <v>-0.114689111709594</v>
      </c>
      <c r="AY2622">
        <v>-0.180989995598793</v>
      </c>
      <c r="AZ2622">
        <v>-0.21992798149585699</v>
      </c>
      <c r="BA2622">
        <v>0.11937422305345501</v>
      </c>
      <c r="BB2622">
        <v>0.12553773820400199</v>
      </c>
      <c r="BC2622">
        <v>-0.22635431587696</v>
      </c>
      <c r="BD2622">
        <v>-0.203196346759796</v>
      </c>
      <c r="BE2622">
        <v>-0.13588002324104301</v>
      </c>
      <c r="BF2622">
        <v>-9.8364882171153994E-2</v>
      </c>
      <c r="BG2622">
        <v>-3.45071293413639E-2</v>
      </c>
      <c r="BH2622">
        <v>-3.5841092467308003E-2</v>
      </c>
      <c r="BI2622">
        <v>-4.6547863632440498E-2</v>
      </c>
      <c r="BJ2622">
        <v>-2.8129659593105299E-2</v>
      </c>
      <c r="BK2622">
        <v>-3.05669046938419E-2</v>
      </c>
      <c r="BL2622">
        <v>-2.4087090045213599E-2</v>
      </c>
      <c r="BM2622">
        <v>-2.2914884611964201E-2</v>
      </c>
      <c r="BN2622">
        <v>-1.5516492538154099E-2</v>
      </c>
      <c r="BO2622">
        <v>-1.7069643363356499E-3</v>
      </c>
      <c r="BP2622">
        <v>-5.1824245601892402E-3</v>
      </c>
      <c r="BQ2622">
        <v>3.2701836898922899E-3</v>
      </c>
      <c r="BR2622">
        <v>-6.2064621597528397E-3</v>
      </c>
      <c r="BS2622">
        <v>-3.4570466727018301E-2</v>
      </c>
      <c r="BT2622">
        <v>-6.73101171851158E-2</v>
      </c>
      <c r="BU2622">
        <v>-8.1120766699314104E-2</v>
      </c>
      <c r="BV2622">
        <v>-8.2039326429366996E-2</v>
      </c>
      <c r="BW2622">
        <v>-0.14681829512119199</v>
      </c>
      <c r="BX2622">
        <v>-0.184630662202835</v>
      </c>
      <c r="BY2622">
        <v>0.15396153926849299</v>
      </c>
      <c r="BZ2622">
        <v>0.15879321098327601</v>
      </c>
      <c r="CA2622">
        <v>-0.19291016459464999</v>
      </c>
      <c r="CB2622">
        <v>-0.17054663598537401</v>
      </c>
      <c r="CC2622">
        <v>-0.104596860706806</v>
      </c>
      <c r="CD2622">
        <v>-6.9046087563037803E-2</v>
      </c>
      <c r="CE2622">
        <v>-5.4245968349277904E-3</v>
      </c>
      <c r="CF2622">
        <v>-7.0955846458673399E-3</v>
      </c>
      <c r="CG2622">
        <v>-2.03677136451005E-2</v>
      </c>
      <c r="CH2622">
        <v>-4.9346447922289302E-3</v>
      </c>
      <c r="CI2622">
        <v>-1.01306876167654E-2</v>
      </c>
      <c r="CJ2622">
        <v>-6.13678805530071E-3</v>
      </c>
      <c r="CK2622">
        <v>-7.0797740481793802E-3</v>
      </c>
      <c r="CL2622">
        <v>1.6815449635032499E-4</v>
      </c>
      <c r="CM2622">
        <v>1.53175694867968E-2</v>
      </c>
      <c r="CN2622">
        <v>1.3908229768276201E-2</v>
      </c>
      <c r="CO2622">
        <v>2.44644191116094E-2</v>
      </c>
      <c r="CP2622">
        <v>1.70566570013761E-2</v>
      </c>
      <c r="CQ2622">
        <v>-7.9760104417800903E-3</v>
      </c>
      <c r="CR2622">
        <v>-3.84043157100677E-2</v>
      </c>
      <c r="CS2622">
        <v>-4.99932952225208E-2</v>
      </c>
      <c r="CT2622">
        <v>-4.9389537423849099E-2</v>
      </c>
      <c r="CU2622">
        <v>-0.112646594643592</v>
      </c>
      <c r="CV2622">
        <v>-0.14933334290981201</v>
      </c>
      <c r="CW2622">
        <v>0.18854886293411199</v>
      </c>
      <c r="CX2622">
        <v>0.19204868376254999</v>
      </c>
      <c r="CY2622">
        <v>-0.15946601331233901</v>
      </c>
      <c r="CZ2622">
        <v>-0.13789692521095201</v>
      </c>
      <c r="DA2622">
        <v>-7.3313705623149802E-2</v>
      </c>
      <c r="DB2622">
        <v>-3.9727292954921702E-2</v>
      </c>
      <c r="DC2622">
        <v>1.7680924385786001E-2</v>
      </c>
      <c r="DD2622">
        <v>1.74760278314352E-2</v>
      </c>
      <c r="DE2622">
        <v>1.5916401520371399E-2</v>
      </c>
      <c r="DF2622">
        <v>1.4101567678153499E-2</v>
      </c>
      <c r="DG2622">
        <v>1.2424337677657601E-2</v>
      </c>
      <c r="DH2622">
        <v>1.0913008823990799E-2</v>
      </c>
      <c r="DI2622">
        <v>9.6270637586712803E-3</v>
      </c>
      <c r="DJ2622">
        <v>9.5355883240699699E-3</v>
      </c>
      <c r="DK2622">
        <v>1.03501817211508E-2</v>
      </c>
      <c r="DL2622">
        <v>1.16062937304377E-2</v>
      </c>
      <c r="DM2622">
        <v>1.28851803019642E-2</v>
      </c>
      <c r="DN2622">
        <v>1.41429724171757E-2</v>
      </c>
      <c r="DO2622">
        <v>1.6168281435966401E-2</v>
      </c>
      <c r="DP2622">
        <v>1.7573479562997801E-2</v>
      </c>
      <c r="DQ2622">
        <v>1.89241599291563E-2</v>
      </c>
      <c r="DR2622">
        <v>1.98496617376804E-2</v>
      </c>
      <c r="DS2622">
        <v>2.077491953969E-2</v>
      </c>
      <c r="DT2622">
        <v>2.1459242329001399E-2</v>
      </c>
      <c r="DU2622">
        <v>2.1027596667408902E-2</v>
      </c>
      <c r="DV2622">
        <v>2.0217893645167299E-2</v>
      </c>
      <c r="DW2622">
        <v>2.0332599058747201E-2</v>
      </c>
      <c r="DX2622">
        <v>1.9849618896841999E-2</v>
      </c>
      <c r="DY2622">
        <v>1.9018808379769301E-2</v>
      </c>
      <c r="DZ2622">
        <v>1.7824562266468998E-2</v>
      </c>
      <c r="EA2622">
        <v>72.738731384277301</v>
      </c>
      <c r="EB2622">
        <v>71.723541259765597</v>
      </c>
      <c r="EC2622">
        <v>69.509620666503906</v>
      </c>
      <c r="ED2622">
        <v>68.292785644531193</v>
      </c>
      <c r="EE2622">
        <v>67.612655639648395</v>
      </c>
      <c r="EF2622">
        <v>67.261138916015597</v>
      </c>
      <c r="EG2622">
        <v>67.182533264160099</v>
      </c>
      <c r="EH2622">
        <v>72.009117126464801</v>
      </c>
      <c r="EI2622">
        <v>77.535820007324205</v>
      </c>
      <c r="EJ2622">
        <v>81.639495849609304</v>
      </c>
      <c r="EK2622">
        <v>86.838859558105398</v>
      </c>
      <c r="EL2622">
        <v>91.086074829101506</v>
      </c>
      <c r="EM2622">
        <v>95.034049987792898</v>
      </c>
      <c r="EN2622">
        <v>98.594680786132798</v>
      </c>
      <c r="EO2622">
        <v>100.956329345703</v>
      </c>
      <c r="EP2622">
        <v>101.601264953613</v>
      </c>
      <c r="EQ2622">
        <v>99.989997863769503</v>
      </c>
      <c r="ER2622">
        <v>98.774559020995994</v>
      </c>
      <c r="ES2622">
        <v>96.402656555175696</v>
      </c>
      <c r="ET2622">
        <v>88.707595825195298</v>
      </c>
      <c r="EU2622">
        <v>83.170883178710895</v>
      </c>
      <c r="EV2622">
        <v>80.391265869140597</v>
      </c>
      <c r="EW2622">
        <v>76.567596435546804</v>
      </c>
      <c r="EX2622">
        <v>73.643165588378906</v>
      </c>
      <c r="EY2622">
        <v>0.19471494853496499</v>
      </c>
      <c r="EZ2622">
        <v>1.4585291966795901E-2</v>
      </c>
      <c r="FA2622">
        <v>1.4585291966795901E-2</v>
      </c>
      <c r="FB2622">
        <v>0</v>
      </c>
      <c r="FC2622">
        <v>0</v>
      </c>
    </row>
    <row r="2623" spans="1:159" x14ac:dyDescent="0.25">
      <c r="A2623" t="s">
        <v>45</v>
      </c>
      <c r="B2623" t="s">
        <v>41</v>
      </c>
      <c r="C2623" t="s">
        <v>42</v>
      </c>
      <c r="D2623" s="3">
        <v>45479</v>
      </c>
      <c r="E2623" s="25">
        <v>17</v>
      </c>
      <c r="F2623">
        <v>18</v>
      </c>
      <c r="G2623">
        <v>17</v>
      </c>
      <c r="H2623">
        <v>18</v>
      </c>
      <c r="I2623">
        <v>7754</v>
      </c>
      <c r="J2623">
        <v>53550</v>
      </c>
      <c r="K2623">
        <v>1.46757888793945</v>
      </c>
      <c r="L2623">
        <v>1.2475504875183101</v>
      </c>
      <c r="M2623">
        <v>1.07685410976409</v>
      </c>
      <c r="N2623">
        <v>0.93278509378433205</v>
      </c>
      <c r="O2623">
        <v>0.83551979064941395</v>
      </c>
      <c r="P2623">
        <v>0.77160328626632602</v>
      </c>
      <c r="Q2623">
        <v>0.72144347429275502</v>
      </c>
      <c r="R2623">
        <v>0.69581335783004705</v>
      </c>
      <c r="S2623">
        <v>0.74243783950805597</v>
      </c>
      <c r="T2623">
        <v>0.84929090738296498</v>
      </c>
      <c r="U2623">
        <v>1.0191025733947701</v>
      </c>
      <c r="V2623">
        <v>1.2392615079879701</v>
      </c>
      <c r="W2623">
        <v>1.53107357025146</v>
      </c>
      <c r="X2623">
        <v>1.86274814605712</v>
      </c>
      <c r="Y2623">
        <v>2.2116310596465998</v>
      </c>
      <c r="Z2623">
        <v>2.4896943569183301</v>
      </c>
      <c r="AA2623">
        <v>2.74757528305053</v>
      </c>
      <c r="AB2623">
        <v>3.0197958946228001</v>
      </c>
      <c r="AC2623">
        <v>3.1470754146575901</v>
      </c>
      <c r="AD2623">
        <v>3.1136176586151101</v>
      </c>
      <c r="AE2623">
        <v>2.9105360507964999</v>
      </c>
      <c r="AF2623">
        <v>2.6287598609924299</v>
      </c>
      <c r="AG2623">
        <v>2.2278668880462602</v>
      </c>
      <c r="AH2623">
        <v>1.83952164649963</v>
      </c>
      <c r="AI2623">
        <v>-9.0514965355396201E-2</v>
      </c>
      <c r="AJ2623">
        <v>-7.3874689638614599E-2</v>
      </c>
      <c r="AK2623">
        <v>-3.9954211562871898E-2</v>
      </c>
      <c r="AL2623">
        <v>-3.2947044819593402E-2</v>
      </c>
      <c r="AM2623">
        <v>-1.7010364681482301E-2</v>
      </c>
      <c r="AN2623">
        <v>-1.1681405827402999E-2</v>
      </c>
      <c r="AO2623">
        <v>-2.6305528357625001E-2</v>
      </c>
      <c r="AP2623">
        <v>-2.8713839128613399E-2</v>
      </c>
      <c r="AQ2623">
        <v>-3.0310664325952499E-2</v>
      </c>
      <c r="AR2623">
        <v>-2.7072094380855501E-2</v>
      </c>
      <c r="AS2623">
        <v>-4.3469857424497597E-2</v>
      </c>
      <c r="AT2623">
        <v>-4.5106220990419298E-2</v>
      </c>
      <c r="AU2623">
        <v>-8.8210873305797494E-2</v>
      </c>
      <c r="AV2623">
        <v>-9.7157910466194097E-2</v>
      </c>
      <c r="AW2623">
        <v>-0.106596514582633</v>
      </c>
      <c r="AX2623">
        <v>-0.13864441215991899</v>
      </c>
      <c r="AY2623">
        <v>0.186986103653907</v>
      </c>
      <c r="AZ2623">
        <v>0.232079342007637</v>
      </c>
      <c r="BA2623">
        <v>-0.22405563294887501</v>
      </c>
      <c r="BB2623">
        <v>-0.26433971524238498</v>
      </c>
      <c r="BC2623">
        <v>-0.224668383598327</v>
      </c>
      <c r="BD2623">
        <v>-0.20484921336174</v>
      </c>
      <c r="BE2623">
        <v>-0.16007611155509899</v>
      </c>
      <c r="BF2623">
        <v>-0.12234503775835</v>
      </c>
      <c r="BG2623">
        <v>-5.7075843214988702E-2</v>
      </c>
      <c r="BH2623">
        <v>-4.1924901306629098E-2</v>
      </c>
      <c r="BI2623">
        <v>-1.1734003201127E-2</v>
      </c>
      <c r="BJ2623">
        <v>-8.3739152178168193E-3</v>
      </c>
      <c r="BK2623">
        <v>4.1439658962190099E-3</v>
      </c>
      <c r="BL2623">
        <v>6.7290957085788198E-3</v>
      </c>
      <c r="BM2623">
        <v>-9.0503618121147104E-3</v>
      </c>
      <c r="BN2623">
        <v>-1.18977837264537E-2</v>
      </c>
      <c r="BO2623">
        <v>-1.2107027694582899E-2</v>
      </c>
      <c r="BP2623">
        <v>-6.68392656370997E-3</v>
      </c>
      <c r="BQ2623">
        <v>-1.95993334054946E-2</v>
      </c>
      <c r="BR2623">
        <v>-1.8336897715926101E-2</v>
      </c>
      <c r="BS2623">
        <v>-5.7831130921840598E-2</v>
      </c>
      <c r="BT2623">
        <v>-6.3957780599594102E-2</v>
      </c>
      <c r="BU2623">
        <v>-7.1366094052791498E-2</v>
      </c>
      <c r="BV2623">
        <v>-0.102266028523445</v>
      </c>
      <c r="BW2623">
        <v>0.222833067178726</v>
      </c>
      <c r="BX2623">
        <v>0.26930475234985302</v>
      </c>
      <c r="BY2623">
        <v>-0.18506497144699</v>
      </c>
      <c r="BZ2623">
        <v>-0.225694194436073</v>
      </c>
      <c r="CA2623">
        <v>-0.187575623393058</v>
      </c>
      <c r="CB2623">
        <v>-0.168645069003105</v>
      </c>
      <c r="CC2623">
        <v>-0.12569305300712499</v>
      </c>
      <c r="CD2623">
        <v>-9.0414158999919794E-2</v>
      </c>
      <c r="CE2623">
        <v>-2.36367192119359E-2</v>
      </c>
      <c r="CF2623">
        <v>-9.9751157686114294E-3</v>
      </c>
      <c r="CG2623">
        <v>1.6486205160617801E-2</v>
      </c>
      <c r="CH2623">
        <v>1.6199214383959701E-2</v>
      </c>
      <c r="CI2623">
        <v>2.5298295542597701E-2</v>
      </c>
      <c r="CJ2623">
        <v>2.5139598175883199E-2</v>
      </c>
      <c r="CK2623">
        <v>8.2048038020730001E-3</v>
      </c>
      <c r="CL2623">
        <v>4.9182721413671901E-3</v>
      </c>
      <c r="CM2623">
        <v>6.0966089367866499E-3</v>
      </c>
      <c r="CN2623">
        <v>1.37042412534356E-2</v>
      </c>
      <c r="CO2623">
        <v>4.27118921652436E-3</v>
      </c>
      <c r="CP2623">
        <v>8.4324236959218892E-3</v>
      </c>
      <c r="CQ2623">
        <v>-2.7451384812593401E-2</v>
      </c>
      <c r="CR2623">
        <v>-3.0757648870348899E-2</v>
      </c>
      <c r="CS2623">
        <v>-3.6135673522949198E-2</v>
      </c>
      <c r="CT2623">
        <v>-6.5887644886970506E-2</v>
      </c>
      <c r="CU2623">
        <v>0.25868004560470498</v>
      </c>
      <c r="CV2623">
        <v>0.30653017759323098</v>
      </c>
      <c r="CW2623">
        <v>-0.14607430994510601</v>
      </c>
      <c r="CX2623">
        <v>-0.18704865872859899</v>
      </c>
      <c r="CY2623">
        <v>-0.150482863187789</v>
      </c>
      <c r="CZ2623">
        <v>-0.13244092464446999</v>
      </c>
      <c r="DA2623">
        <v>-9.1309994459152194E-2</v>
      </c>
      <c r="DB2623">
        <v>-5.8483283966779702E-2</v>
      </c>
      <c r="DC2623">
        <v>2.0329544320702501E-2</v>
      </c>
      <c r="DD2623">
        <v>1.94240901619195E-2</v>
      </c>
      <c r="DE2623">
        <v>1.7156668007373799E-2</v>
      </c>
      <c r="DF2623">
        <v>1.4939402230083901E-2</v>
      </c>
      <c r="DG2623">
        <v>1.2860919348895499E-2</v>
      </c>
      <c r="DH2623">
        <v>1.11927902325987E-2</v>
      </c>
      <c r="DI2623">
        <v>1.0490396060049499E-2</v>
      </c>
      <c r="DJ2623">
        <v>1.02234361693263E-2</v>
      </c>
      <c r="DK2623">
        <v>1.10670253634452E-2</v>
      </c>
      <c r="DL2623">
        <v>1.23951258137822E-2</v>
      </c>
      <c r="DM2623">
        <v>1.4512247405946199E-2</v>
      </c>
      <c r="DN2623">
        <v>1.62745919078588E-2</v>
      </c>
      <c r="DO2623">
        <v>1.8469573929905801E-2</v>
      </c>
      <c r="DP2623">
        <v>2.0184246823191601E-2</v>
      </c>
      <c r="DQ2623">
        <v>2.1418575197458201E-2</v>
      </c>
      <c r="DR2623">
        <v>2.2116487845778399E-2</v>
      </c>
      <c r="DS2623">
        <v>2.1793408319353998E-2</v>
      </c>
      <c r="DT2623">
        <v>2.2631445899605699E-2</v>
      </c>
      <c r="DU2623">
        <v>2.3704638704657499E-2</v>
      </c>
      <c r="DV2623">
        <v>2.34948173165321E-2</v>
      </c>
      <c r="DW2623">
        <v>2.25507970899343E-2</v>
      </c>
      <c r="DX2623">
        <v>2.2010561078786801E-2</v>
      </c>
      <c r="DY2623">
        <v>2.0903415977954799E-2</v>
      </c>
      <c r="DZ2623">
        <v>1.9412593916058499E-2</v>
      </c>
      <c r="EA2623">
        <v>70.478050231933494</v>
      </c>
      <c r="EB2623">
        <v>68.599037170410099</v>
      </c>
      <c r="EC2623">
        <v>67.599037170410099</v>
      </c>
      <c r="ED2623">
        <v>66.049118041992102</v>
      </c>
      <c r="EE2623">
        <v>65.721359252929602</v>
      </c>
      <c r="EF2623">
        <v>64.147750854492102</v>
      </c>
      <c r="EG2623">
        <v>64.819992065429602</v>
      </c>
      <c r="EH2623">
        <v>68.490898132324205</v>
      </c>
      <c r="EI2623">
        <v>74.017669677734304</v>
      </c>
      <c r="EJ2623">
        <v>78.261512756347599</v>
      </c>
      <c r="EK2623">
        <v>84.431076049804602</v>
      </c>
      <c r="EL2623">
        <v>91.418228149414006</v>
      </c>
      <c r="EM2623">
        <v>95.823471069335895</v>
      </c>
      <c r="EN2623">
        <v>100.068786621093</v>
      </c>
      <c r="EO2623">
        <v>101.917022705078</v>
      </c>
      <c r="EP2623">
        <v>102.848503112792</v>
      </c>
      <c r="EQ2623">
        <v>102.248664855957</v>
      </c>
      <c r="ER2623">
        <v>100.920234680175</v>
      </c>
      <c r="ES2623">
        <v>96.661003112792898</v>
      </c>
      <c r="ET2623">
        <v>93.739158630370994</v>
      </c>
      <c r="EU2623">
        <v>85.237823486328097</v>
      </c>
      <c r="EV2623">
        <v>80.151496887207003</v>
      </c>
      <c r="EW2623">
        <v>76.572135925292898</v>
      </c>
      <c r="EX2623">
        <v>75.228317260742102</v>
      </c>
      <c r="EY2623">
        <v>0.223558709025382</v>
      </c>
      <c r="EZ2623">
        <v>1.5709351748228E-2</v>
      </c>
      <c r="FA2623">
        <v>1.5709351748228E-2</v>
      </c>
      <c r="FB2623">
        <v>0</v>
      </c>
      <c r="FC2623">
        <v>0</v>
      </c>
    </row>
    <row r="2624" spans="1:159" x14ac:dyDescent="0.25">
      <c r="A2624" t="s">
        <v>45</v>
      </c>
      <c r="B2624" t="s">
        <v>41</v>
      </c>
      <c r="C2624" t="s">
        <v>42</v>
      </c>
      <c r="D2624" s="3">
        <v>45484</v>
      </c>
      <c r="E2624" s="25">
        <v>17</v>
      </c>
      <c r="F2624">
        <v>18</v>
      </c>
      <c r="G2624">
        <v>17</v>
      </c>
      <c r="H2624">
        <v>18</v>
      </c>
      <c r="I2624">
        <v>7743</v>
      </c>
      <c r="J2624">
        <v>53478</v>
      </c>
      <c r="K2624">
        <v>1.43737316131591</v>
      </c>
      <c r="L2624">
        <v>1.2317137718200599</v>
      </c>
      <c r="M2624">
        <v>1.03673160076141</v>
      </c>
      <c r="N2624">
        <v>0.89260739088058405</v>
      </c>
      <c r="O2624">
        <v>0.80091488361358598</v>
      </c>
      <c r="P2624">
        <v>0.74063307046890203</v>
      </c>
      <c r="Q2624">
        <v>0.70450127124786299</v>
      </c>
      <c r="R2624">
        <v>0.69275647401809604</v>
      </c>
      <c r="S2624">
        <v>0.72408950328826904</v>
      </c>
      <c r="T2624">
        <v>0.79278212785720803</v>
      </c>
      <c r="U2624">
        <v>0.95596396923065097</v>
      </c>
      <c r="V2624">
        <v>1.20625948905944</v>
      </c>
      <c r="W2624">
        <v>1.5040140151977499</v>
      </c>
      <c r="X2624">
        <v>1.83846259117126</v>
      </c>
      <c r="Y2624">
        <v>2.1644921302795401</v>
      </c>
      <c r="Z2624">
        <v>2.47237801551818</v>
      </c>
      <c r="AA2624">
        <v>2.7466347217559801</v>
      </c>
      <c r="AB2624">
        <v>3.0371425151824898</v>
      </c>
      <c r="AC2624">
        <v>3.21008253097534</v>
      </c>
      <c r="AD2624">
        <v>3.1645104885101301</v>
      </c>
      <c r="AE2624">
        <v>2.9426400661468501</v>
      </c>
      <c r="AF2624">
        <v>2.6643598079681299</v>
      </c>
      <c r="AG2624">
        <v>2.2611122131347599</v>
      </c>
      <c r="AH2624">
        <v>1.8513169288635201</v>
      </c>
      <c r="AI2624">
        <v>-3.8366675376892E-2</v>
      </c>
      <c r="AJ2624">
        <v>-2.9614960774779299E-2</v>
      </c>
      <c r="AK2624">
        <v>-2.57205758243799E-2</v>
      </c>
      <c r="AL2624">
        <v>-2.1963717415928799E-2</v>
      </c>
      <c r="AM2624">
        <v>-1.6260044649243299E-2</v>
      </c>
      <c r="AN2624">
        <v>-3.2478351145982701E-2</v>
      </c>
      <c r="AO2624">
        <v>-3.8672488182783099E-2</v>
      </c>
      <c r="AP2624">
        <v>-3.3795692026615101E-2</v>
      </c>
      <c r="AQ2624">
        <v>-2.1266927942633601E-2</v>
      </c>
      <c r="AR2624">
        <v>-3.9631213992834001E-2</v>
      </c>
      <c r="AS2624">
        <v>-4.3224520981311701E-2</v>
      </c>
      <c r="AT2624">
        <v>-3.1088711693882901E-2</v>
      </c>
      <c r="AU2624">
        <v>-5.3462956100702202E-2</v>
      </c>
      <c r="AV2624">
        <v>-6.04863241314888E-2</v>
      </c>
      <c r="AW2624">
        <v>-0.10991521179676</v>
      </c>
      <c r="AX2624">
        <v>-0.12834720313549</v>
      </c>
      <c r="AY2624">
        <v>0.22177927196025801</v>
      </c>
      <c r="AZ2624">
        <v>0.271134912967681</v>
      </c>
      <c r="BA2624">
        <v>-0.16441042721271501</v>
      </c>
      <c r="BB2624">
        <v>-0.21176619827747301</v>
      </c>
      <c r="BC2624">
        <v>-0.171663358807563</v>
      </c>
      <c r="BD2624">
        <v>-0.166893005371093</v>
      </c>
      <c r="BE2624">
        <v>-0.121702700853347</v>
      </c>
      <c r="BF2624">
        <v>-8.2672014832496601E-2</v>
      </c>
      <c r="BG2624">
        <v>-8.5601080209016696E-3</v>
      </c>
      <c r="BH2624">
        <v>-8.5855467477813298E-4</v>
      </c>
      <c r="BI2624">
        <v>-1.98730449483264E-5</v>
      </c>
      <c r="BJ2624">
        <v>3.06936912238597E-4</v>
      </c>
      <c r="BK2624">
        <v>3.2461897935718198E-3</v>
      </c>
      <c r="BL2624">
        <v>-1.53002552688121E-2</v>
      </c>
      <c r="BM2624">
        <v>-2.3086812347173601E-2</v>
      </c>
      <c r="BN2624">
        <v>-1.75449103116989E-2</v>
      </c>
      <c r="BO2624">
        <v>-4.0966938249766801E-3</v>
      </c>
      <c r="BP2624">
        <v>-2.0652968436479499E-2</v>
      </c>
      <c r="BQ2624">
        <v>-2.17607151716947E-2</v>
      </c>
      <c r="BR2624">
        <v>-6.382139865309E-3</v>
      </c>
      <c r="BS2624">
        <v>-2.5359041988849602E-2</v>
      </c>
      <c r="BT2624">
        <v>-2.97474432736635E-2</v>
      </c>
      <c r="BU2624">
        <v>-7.7167265117168399E-2</v>
      </c>
      <c r="BV2624">
        <v>-9.4831109046935994E-2</v>
      </c>
      <c r="BW2624">
        <v>0.25487700104713401</v>
      </c>
      <c r="BX2624">
        <v>0.30549424886703402</v>
      </c>
      <c r="BY2624">
        <v>-0.12830862402915899</v>
      </c>
      <c r="BZ2624">
        <v>-0.17563821375370001</v>
      </c>
      <c r="CA2624">
        <v>-0.13752207159995999</v>
      </c>
      <c r="CB2624">
        <v>-0.13296198844909601</v>
      </c>
      <c r="CC2624">
        <v>-8.8996239006519304E-2</v>
      </c>
      <c r="CD2624">
        <v>-5.2242204546928399E-2</v>
      </c>
      <c r="CE2624">
        <v>2.1246459335088699E-2</v>
      </c>
      <c r="CF2624">
        <v>2.7897851541638301E-2</v>
      </c>
      <c r="CG2624">
        <v>2.56808307021856E-2</v>
      </c>
      <c r="CH2624">
        <v>2.2577591240406002E-2</v>
      </c>
      <c r="CI2624">
        <v>2.2752424702048302E-2</v>
      </c>
      <c r="CJ2624">
        <v>1.87783990986645E-3</v>
      </c>
      <c r="CK2624">
        <v>-7.5011374428868198E-3</v>
      </c>
      <c r="CL2624">
        <v>-1.2941275490447801E-3</v>
      </c>
      <c r="CM2624">
        <v>1.30735412240028E-2</v>
      </c>
      <c r="CN2624">
        <v>-1.6747226472944E-3</v>
      </c>
      <c r="CO2624">
        <v>-2.9691000236198301E-4</v>
      </c>
      <c r="CP2624">
        <v>1.8324431031942302E-2</v>
      </c>
      <c r="CQ2624">
        <v>2.7448707260191402E-3</v>
      </c>
      <c r="CR2624">
        <v>9.9143851548433304E-4</v>
      </c>
      <c r="CS2624">
        <v>-4.4419318437576197E-2</v>
      </c>
      <c r="CT2624">
        <v>-6.1315022408962201E-2</v>
      </c>
      <c r="CU2624">
        <v>0.28797474503517101</v>
      </c>
      <c r="CV2624">
        <v>0.339853584766387</v>
      </c>
      <c r="CW2624">
        <v>-9.2206828296184498E-2</v>
      </c>
      <c r="CX2624">
        <v>-0.13951022922992701</v>
      </c>
      <c r="CY2624">
        <v>-0.103380784392356</v>
      </c>
      <c r="CZ2624">
        <v>-9.9030971527099595E-2</v>
      </c>
      <c r="DA2624">
        <v>-5.62897808849811E-2</v>
      </c>
      <c r="DB2624">
        <v>-2.1812390536069801E-2</v>
      </c>
      <c r="DC2624">
        <v>1.81211065500974E-2</v>
      </c>
      <c r="DD2624">
        <v>1.7482653260231001E-2</v>
      </c>
      <c r="DE2624">
        <v>1.5624918043613399E-2</v>
      </c>
      <c r="DF2624">
        <v>1.35395964607596E-2</v>
      </c>
      <c r="DG2624">
        <v>1.18589485064148E-2</v>
      </c>
      <c r="DH2624">
        <v>1.0443540289998001E-2</v>
      </c>
      <c r="DI2624">
        <v>9.4754174351692096E-3</v>
      </c>
      <c r="DJ2624">
        <v>9.8797744140028902E-3</v>
      </c>
      <c r="DK2624">
        <v>1.0438761673867701E-2</v>
      </c>
      <c r="DL2624">
        <v>1.1537954211235E-2</v>
      </c>
      <c r="DM2624">
        <v>1.3049066998064501E-2</v>
      </c>
      <c r="DN2624">
        <v>1.50205288082361E-2</v>
      </c>
      <c r="DO2624">
        <v>1.7085965722799301E-2</v>
      </c>
      <c r="DP2624">
        <v>1.8687913194298699E-2</v>
      </c>
      <c r="DQ2624">
        <v>1.9909339025616601E-2</v>
      </c>
      <c r="DR2624">
        <v>2.03763339668512E-2</v>
      </c>
      <c r="DS2624">
        <v>2.0121991634368799E-2</v>
      </c>
      <c r="DT2624">
        <v>2.08889991044998E-2</v>
      </c>
      <c r="DU2624">
        <v>2.1948333829641301E-2</v>
      </c>
      <c r="DV2624">
        <v>2.1964259445667201E-2</v>
      </c>
      <c r="DW2624">
        <v>2.0756427198648401E-2</v>
      </c>
      <c r="DX2624">
        <v>2.06285919994115E-2</v>
      </c>
      <c r="DY2624">
        <v>1.9884115085005701E-2</v>
      </c>
      <c r="DZ2624">
        <v>1.8500013276934599E-2</v>
      </c>
      <c r="EA2624">
        <v>72.797935485839801</v>
      </c>
      <c r="EB2624">
        <v>69.987815856933494</v>
      </c>
      <c r="EC2624">
        <v>67.453132629394503</v>
      </c>
      <c r="ED2624">
        <v>66.169387817382798</v>
      </c>
      <c r="EE2624">
        <v>65.551284790039006</v>
      </c>
      <c r="EF2624">
        <v>65.184120178222599</v>
      </c>
      <c r="EG2624">
        <v>66.184791564941406</v>
      </c>
      <c r="EH2624">
        <v>70.168586730957003</v>
      </c>
      <c r="EI2624">
        <v>76.176086425781193</v>
      </c>
      <c r="EJ2624">
        <v>81.619979858398395</v>
      </c>
      <c r="EK2624">
        <v>88.169387817382798</v>
      </c>
      <c r="EL2624">
        <v>94.316413879394503</v>
      </c>
      <c r="EM2624">
        <v>97.972953796386705</v>
      </c>
      <c r="EN2624">
        <v>101.049011230468</v>
      </c>
      <c r="EO2624">
        <v>103.506698608398</v>
      </c>
      <c r="EP2624">
        <v>104.095336914062</v>
      </c>
      <c r="EQ2624">
        <v>104.982460021972</v>
      </c>
      <c r="ER2624">
        <v>102.233528137207</v>
      </c>
      <c r="ES2624">
        <v>97.614356994628906</v>
      </c>
      <c r="ET2624">
        <v>92.570030212402301</v>
      </c>
      <c r="EU2624">
        <v>86.684120178222599</v>
      </c>
      <c r="EV2624">
        <v>84.271957397460895</v>
      </c>
      <c r="EW2624">
        <v>82.600692749023395</v>
      </c>
      <c r="EX2624">
        <v>80.646492004394503</v>
      </c>
      <c r="EY2624">
        <v>0.19118158519268</v>
      </c>
      <c r="EZ2624">
        <v>1.4502109959721499E-2</v>
      </c>
      <c r="FA2624">
        <v>1.4502109959721499E-2</v>
      </c>
      <c r="FB2624">
        <v>0</v>
      </c>
      <c r="FC2624">
        <v>0</v>
      </c>
    </row>
    <row r="2625" spans="1:159" x14ac:dyDescent="0.25">
      <c r="A2625" t="s">
        <v>45</v>
      </c>
      <c r="B2625" t="s">
        <v>41</v>
      </c>
      <c r="C2625" t="s">
        <v>42</v>
      </c>
      <c r="D2625" s="3">
        <v>45485</v>
      </c>
      <c r="FB2625">
        <v>0</v>
      </c>
      <c r="FC2625">
        <v>1</v>
      </c>
    </row>
    <row r="2626" spans="1:159" x14ac:dyDescent="0.25">
      <c r="A2626" t="s">
        <v>45</v>
      </c>
      <c r="B2626" t="s">
        <v>41</v>
      </c>
      <c r="C2626" t="s">
        <v>42</v>
      </c>
      <c r="D2626" s="3">
        <v>45496</v>
      </c>
      <c r="FB2626">
        <v>0</v>
      </c>
      <c r="FC2626">
        <v>1</v>
      </c>
    </row>
    <row r="2627" spans="1:159" x14ac:dyDescent="0.25">
      <c r="A2627" t="s">
        <v>45</v>
      </c>
      <c r="B2627" t="s">
        <v>41</v>
      </c>
      <c r="C2627" t="s">
        <v>42</v>
      </c>
      <c r="D2627" s="3">
        <v>45539</v>
      </c>
      <c r="FB2627">
        <v>0</v>
      </c>
      <c r="FC2627">
        <v>1</v>
      </c>
    </row>
    <row r="2628" spans="1:159" x14ac:dyDescent="0.25">
      <c r="A2628" t="s">
        <v>45</v>
      </c>
      <c r="B2628" t="s">
        <v>41</v>
      </c>
      <c r="C2628" t="s">
        <v>42</v>
      </c>
      <c r="D2628" s="3">
        <v>45540</v>
      </c>
      <c r="E2628" s="25">
        <v>17</v>
      </c>
      <c r="F2628">
        <v>18</v>
      </c>
      <c r="G2628">
        <v>17</v>
      </c>
      <c r="H2628">
        <v>18</v>
      </c>
      <c r="I2628">
        <v>10354</v>
      </c>
      <c r="J2628">
        <v>52681</v>
      </c>
      <c r="K2628">
        <v>1.05542492866516</v>
      </c>
      <c r="L2628">
        <v>0.93505162000656095</v>
      </c>
      <c r="M2628">
        <v>0.81113106012344305</v>
      </c>
      <c r="N2628">
        <v>0.72131401300430198</v>
      </c>
      <c r="O2628">
        <v>0.66016918420791604</v>
      </c>
      <c r="P2628">
        <v>0.63538402318954401</v>
      </c>
      <c r="Q2628">
        <v>0.66435700654983498</v>
      </c>
      <c r="R2628">
        <v>0.65514540672302202</v>
      </c>
      <c r="S2628">
        <v>0.56849056482314997</v>
      </c>
      <c r="T2628">
        <v>0.54237878322601296</v>
      </c>
      <c r="U2628">
        <v>0.56741327047348</v>
      </c>
      <c r="V2628">
        <v>0.65262043476104703</v>
      </c>
      <c r="W2628">
        <v>0.77130657434463501</v>
      </c>
      <c r="X2628">
        <v>0.95996016263961703</v>
      </c>
      <c r="Y2628">
        <v>1.22257316112518</v>
      </c>
      <c r="Z2628">
        <v>1.5764478445053101</v>
      </c>
      <c r="AA2628">
        <v>1.9007427692413299</v>
      </c>
      <c r="AB2628">
        <v>2.1990890502929599</v>
      </c>
      <c r="AC2628">
        <v>2.29986500740051</v>
      </c>
      <c r="AD2628">
        <v>2.13857722282409</v>
      </c>
      <c r="AE2628">
        <v>1.9456249475479099</v>
      </c>
      <c r="AF2628">
        <v>1.73475193977355</v>
      </c>
      <c r="AG2628">
        <v>1.4309458732604901</v>
      </c>
      <c r="AH2628">
        <v>1.1542729139328001</v>
      </c>
      <c r="AI2628">
        <v>-1.79034154862165E-2</v>
      </c>
      <c r="AJ2628">
        <v>7.4074408039450602E-3</v>
      </c>
      <c r="AK2628">
        <v>-3.8561746478080702E-3</v>
      </c>
      <c r="AL2628">
        <v>1.1360715143382499E-3</v>
      </c>
      <c r="AM2628">
        <v>-2.5348884519189501E-3</v>
      </c>
      <c r="AN2628">
        <v>-3.1314934603869902E-3</v>
      </c>
      <c r="AO2628">
        <v>-2.9547850135713798E-3</v>
      </c>
      <c r="AP2628">
        <v>-2.9070426244288601E-3</v>
      </c>
      <c r="AQ2628">
        <v>-1.6131088137626599E-2</v>
      </c>
      <c r="AR2628">
        <v>-2.61921733617782E-2</v>
      </c>
      <c r="AS2628">
        <v>-2.2002378478646199E-2</v>
      </c>
      <c r="AT2628">
        <v>-1.7497373046353401E-3</v>
      </c>
      <c r="AU2628">
        <v>-8.8571347296237894E-3</v>
      </c>
      <c r="AV2628">
        <v>-1.9656034186482398E-2</v>
      </c>
      <c r="AW2628">
        <v>-9.9671352654695494E-3</v>
      </c>
      <c r="AX2628">
        <v>8.2332575693726505E-3</v>
      </c>
      <c r="AY2628">
        <v>0.16721303761005399</v>
      </c>
      <c r="AZ2628">
        <v>0.185784876346588</v>
      </c>
      <c r="BA2628">
        <v>-6.1472713947296101E-2</v>
      </c>
      <c r="BB2628">
        <v>-6.2196582555770798E-2</v>
      </c>
      <c r="BC2628">
        <v>-5.8802342973649502E-3</v>
      </c>
      <c r="BD2628">
        <v>1.2802822515368399E-2</v>
      </c>
      <c r="BE2628">
        <v>6.4747007563710204E-3</v>
      </c>
      <c r="BF2628">
        <v>-1.2943288311362201E-2</v>
      </c>
      <c r="BG2628">
        <v>7.8633297234773601E-3</v>
      </c>
      <c r="BH2628">
        <v>3.2233543694019297E-2</v>
      </c>
      <c r="BI2628">
        <v>1.8991902470588601E-2</v>
      </c>
      <c r="BJ2628">
        <v>2.1368671208619999E-2</v>
      </c>
      <c r="BK2628">
        <v>1.50171238929033E-2</v>
      </c>
      <c r="BL2628">
        <v>1.13224014639854E-2</v>
      </c>
      <c r="BM2628">
        <v>1.03122480213642E-2</v>
      </c>
      <c r="BN2628">
        <v>1.02070374414324E-2</v>
      </c>
      <c r="BO2628">
        <v>-2.8106281533837301E-3</v>
      </c>
      <c r="BP2628">
        <v>-1.2354289181530399E-2</v>
      </c>
      <c r="BQ2628">
        <v>-7.59915309026837E-3</v>
      </c>
      <c r="BR2628">
        <v>1.44858062267303E-2</v>
      </c>
      <c r="BS2628">
        <v>9.80614125728607E-3</v>
      </c>
      <c r="BT2628">
        <v>1.13233504816889E-3</v>
      </c>
      <c r="BU2628">
        <v>1.3152661733329201E-2</v>
      </c>
      <c r="BV2628">
        <v>3.3048231154680197E-2</v>
      </c>
      <c r="BW2628">
        <v>0.19308769702911299</v>
      </c>
      <c r="BX2628">
        <v>0.21283954381942699</v>
      </c>
      <c r="BY2628">
        <v>-3.31141352653503E-2</v>
      </c>
      <c r="BZ2628">
        <v>-3.5667397081851897E-2</v>
      </c>
      <c r="CA2628">
        <v>1.9607990980148302E-2</v>
      </c>
      <c r="CB2628">
        <v>3.8223110139369902E-2</v>
      </c>
      <c r="CC2628">
        <v>3.0541265383362701E-2</v>
      </c>
      <c r="CD2628">
        <v>9.8325079306960106E-3</v>
      </c>
      <c r="CE2628">
        <v>3.3630076795816401E-2</v>
      </c>
      <c r="CF2628" s="20">
        <v>5.7059645652770899E-2</v>
      </c>
      <c r="CG2628">
        <v>4.1839979588985401E-2</v>
      </c>
      <c r="CH2628">
        <v>4.1601270437240601E-2</v>
      </c>
      <c r="CI2628">
        <v>3.2569136470556197E-2</v>
      </c>
      <c r="CJ2628">
        <v>2.5776296854019099E-2</v>
      </c>
      <c r="CK2628">
        <v>2.35792808234691E-2</v>
      </c>
      <c r="CL2628">
        <v>2.3321118205785699E-2</v>
      </c>
      <c r="CM2628">
        <v>1.05098327621817E-2</v>
      </c>
      <c r="CN2628">
        <v>1.4835947658866601E-3</v>
      </c>
      <c r="CO2628">
        <v>6.8040732294320999E-3</v>
      </c>
      <c r="CP2628">
        <v>3.07213496416807E-2</v>
      </c>
      <c r="CQ2628">
        <v>2.84694172441959E-2</v>
      </c>
      <c r="CR2628">
        <v>2.1920703351497602E-2</v>
      </c>
      <c r="CS2628">
        <v>3.6272458732128102E-2</v>
      </c>
      <c r="CT2628">
        <v>5.7863205671310397E-2</v>
      </c>
      <c r="CU2628">
        <v>0.218962356448173</v>
      </c>
      <c r="CV2628">
        <v>0.23989421129226601</v>
      </c>
      <c r="CW2628">
        <v>-4.7555551864206704E-3</v>
      </c>
      <c r="CX2628">
        <v>-9.1382116079330392E-3</v>
      </c>
      <c r="CY2628">
        <v>4.5096214860677698E-2</v>
      </c>
      <c r="CZ2628">
        <v>6.3643395900726304E-2</v>
      </c>
      <c r="DA2628">
        <v>5.4607830941677003E-2</v>
      </c>
      <c r="DB2628">
        <v>3.2608304172754198E-2</v>
      </c>
      <c r="DC2628">
        <v>1.5665069222450201E-2</v>
      </c>
      <c r="DD2628">
        <v>1.50931989774107E-2</v>
      </c>
      <c r="DE2628">
        <v>1.3890644535422301E-2</v>
      </c>
      <c r="DF2628">
        <v>1.2300547212362199E-2</v>
      </c>
      <c r="DG2628">
        <v>1.0670865885913299E-2</v>
      </c>
      <c r="DH2628">
        <v>8.7873442098498292E-3</v>
      </c>
      <c r="DI2628">
        <v>8.0657834187150002E-3</v>
      </c>
      <c r="DJ2628">
        <v>7.9727945849299396E-3</v>
      </c>
      <c r="DK2628">
        <v>8.0982651561498607E-3</v>
      </c>
      <c r="DL2628">
        <v>8.4128361195325799E-3</v>
      </c>
      <c r="DM2628">
        <v>8.7565397843718494E-3</v>
      </c>
      <c r="DN2628">
        <v>9.8705096170306206E-3</v>
      </c>
      <c r="DO2628">
        <v>1.13464659079909E-2</v>
      </c>
      <c r="DP2628">
        <v>1.26384310424327E-2</v>
      </c>
      <c r="DQ2628">
        <v>1.4055838808417299E-2</v>
      </c>
      <c r="DR2628">
        <v>1.50864329189062E-2</v>
      </c>
      <c r="DS2628">
        <v>1.57306753098964E-2</v>
      </c>
      <c r="DT2628">
        <v>1.6448069363832401E-2</v>
      </c>
      <c r="DU2628">
        <v>1.72407925128936E-2</v>
      </c>
      <c r="DV2628">
        <v>1.6128599643707199E-2</v>
      </c>
      <c r="DW2628">
        <v>1.54957408085465E-2</v>
      </c>
      <c r="DX2628">
        <v>1.54544375836849E-2</v>
      </c>
      <c r="DY2628">
        <v>1.4631432481110001E-2</v>
      </c>
      <c r="DZ2628">
        <v>1.3846701011061601E-2</v>
      </c>
      <c r="EA2628">
        <v>68.061332702636705</v>
      </c>
      <c r="EB2628">
        <v>66.167594909667898</v>
      </c>
      <c r="EC2628">
        <v>63.978328704833899</v>
      </c>
      <c r="ED2628">
        <v>63.576541900634702</v>
      </c>
      <c r="EE2628">
        <v>62.339065551757798</v>
      </c>
      <c r="EF2628">
        <v>61.066501617431598</v>
      </c>
      <c r="EG2628">
        <v>60.0513916015625</v>
      </c>
      <c r="EH2628">
        <v>61.993339538574197</v>
      </c>
      <c r="EI2628">
        <v>67.018287658691406</v>
      </c>
      <c r="EJ2628">
        <v>72.691551208495994</v>
      </c>
      <c r="EK2628">
        <v>79</v>
      </c>
      <c r="EL2628">
        <v>85.385688781738196</v>
      </c>
      <c r="EM2628">
        <v>89.443740844726506</v>
      </c>
      <c r="EN2628">
        <v>93.356658935546804</v>
      </c>
      <c r="EO2628">
        <v>95.356658935546804</v>
      </c>
      <c r="EP2628">
        <v>97.245529174804602</v>
      </c>
      <c r="EQ2628">
        <v>97.081214904785099</v>
      </c>
      <c r="ER2628">
        <v>95.183403015136705</v>
      </c>
      <c r="ES2628">
        <v>92.293838500976506</v>
      </c>
      <c r="ET2628">
        <v>86.725845336914006</v>
      </c>
      <c r="EU2628">
        <v>80.986976623535099</v>
      </c>
      <c r="EV2628">
        <v>74.132308959960895</v>
      </c>
      <c r="EW2628">
        <v>73.358848571777301</v>
      </c>
      <c r="EX2628">
        <v>71.407058715820298</v>
      </c>
      <c r="EY2628">
        <v>0.12830932438373499</v>
      </c>
      <c r="EZ2628">
        <v>1.1379730887711E-2</v>
      </c>
      <c r="FA2628">
        <v>1.1379730887711E-2</v>
      </c>
      <c r="FB2628">
        <v>0</v>
      </c>
      <c r="FC2628">
        <v>0</v>
      </c>
    </row>
    <row r="2629" spans="1:159" x14ac:dyDescent="0.25">
      <c r="A2629" t="s">
        <v>45</v>
      </c>
      <c r="B2629" t="s">
        <v>41</v>
      </c>
      <c r="C2629" t="s">
        <v>42</v>
      </c>
      <c r="D2629" s="3">
        <v>45541</v>
      </c>
      <c r="FB2629">
        <v>0</v>
      </c>
      <c r="FC2629">
        <v>1</v>
      </c>
    </row>
    <row r="2630" spans="1:159" x14ac:dyDescent="0.25">
      <c r="A2630" t="s">
        <v>45</v>
      </c>
      <c r="B2630" t="s">
        <v>41</v>
      </c>
      <c r="C2630" t="s">
        <v>42</v>
      </c>
      <c r="D2630" s="3">
        <v>45558</v>
      </c>
      <c r="E2630" s="25">
        <v>18</v>
      </c>
      <c r="F2630">
        <v>20</v>
      </c>
      <c r="G2630">
        <v>18</v>
      </c>
      <c r="H2630">
        <v>20</v>
      </c>
      <c r="I2630">
        <v>9650</v>
      </c>
      <c r="J2630">
        <v>56652</v>
      </c>
      <c r="K2630">
        <v>0.80186396837234397</v>
      </c>
      <c r="L2630">
        <v>0.72873359918594305</v>
      </c>
      <c r="M2630">
        <v>0.66655820608139005</v>
      </c>
      <c r="N2630">
        <v>0.61492347717285101</v>
      </c>
      <c r="O2630">
        <v>0.57139056921005205</v>
      </c>
      <c r="P2630">
        <v>0.56402897834777799</v>
      </c>
      <c r="Q2630">
        <v>0.59948360919952304</v>
      </c>
      <c r="R2630">
        <v>0.63028246164321799</v>
      </c>
      <c r="S2630">
        <v>0.55291813611984197</v>
      </c>
      <c r="T2630">
        <v>0.51501649618148804</v>
      </c>
      <c r="U2630">
        <v>0.52206271886825495</v>
      </c>
      <c r="V2630">
        <v>0.54872095584869296</v>
      </c>
      <c r="W2630">
        <v>0.59632921218872004</v>
      </c>
      <c r="X2630">
        <v>0.68843561410903897</v>
      </c>
      <c r="Y2630">
        <v>0.86486029624938898</v>
      </c>
      <c r="Z2630">
        <v>1.11712646484375</v>
      </c>
      <c r="AA2630">
        <v>1.43931889533996</v>
      </c>
      <c r="AB2630">
        <v>1.7614393234252901</v>
      </c>
      <c r="AC2630">
        <v>1.8951737880706701</v>
      </c>
      <c r="AD2630">
        <v>1.78998923301696</v>
      </c>
      <c r="AE2630">
        <v>1.6103491783142001</v>
      </c>
      <c r="AF2630">
        <v>1.44676518440246</v>
      </c>
      <c r="AG2630">
        <v>1.23080134391784</v>
      </c>
      <c r="AH2630">
        <v>1.00962257385253</v>
      </c>
      <c r="AI2630">
        <v>-2.9149165377020801E-2</v>
      </c>
      <c r="AJ2630">
        <v>-2.6834052056074101E-2</v>
      </c>
      <c r="AK2630">
        <v>-5.3620012477040204E-3</v>
      </c>
      <c r="AL2630">
        <v>-6.1888480558991397E-3</v>
      </c>
      <c r="AM2630">
        <v>2.7373421471565902E-4</v>
      </c>
      <c r="AN2630">
        <v>4.3268292210996099E-3</v>
      </c>
      <c r="AO2630">
        <v>2.8525287052616401E-4</v>
      </c>
      <c r="AP2630">
        <v>4.8590395599603601E-3</v>
      </c>
      <c r="AQ2630">
        <v>-4.7933994792401704E-3</v>
      </c>
      <c r="AR2630">
        <v>-1.4403619803488201E-2</v>
      </c>
      <c r="AS2630">
        <v>-1.29018379375338E-2</v>
      </c>
      <c r="AT2630">
        <v>-4.1848821565508799E-3</v>
      </c>
      <c r="AU2630">
        <v>-1.6915645450353602E-2</v>
      </c>
      <c r="AV2630">
        <v>-1.8959986045956601E-2</v>
      </c>
      <c r="AW2630">
        <v>9.1729415580630302E-3</v>
      </c>
      <c r="AX2630">
        <v>3.5689659416675498E-2</v>
      </c>
      <c r="AY2630">
        <v>5.1598574966192197E-2</v>
      </c>
      <c r="AZ2630">
        <v>0.16473907232284499</v>
      </c>
      <c r="BA2630">
        <v>0.138196185231208</v>
      </c>
      <c r="BB2630">
        <v>0.10062703490257199</v>
      </c>
      <c r="BC2630">
        <v>-3.5981915891170502E-2</v>
      </c>
      <c r="BD2630">
        <v>-3.2183166593313203E-2</v>
      </c>
      <c r="BE2630">
        <v>-7.1120131760835604E-3</v>
      </c>
      <c r="BF2630">
        <v>-7.3145222850143901E-3</v>
      </c>
      <c r="BG2630">
        <v>-3.1008613295853099E-3</v>
      </c>
      <c r="BH2630">
        <v>-9.925065096467729E-4</v>
      </c>
      <c r="BI2630">
        <v>1.77604034543037E-2</v>
      </c>
      <c r="BJ2630">
        <v>1.51418773457407E-2</v>
      </c>
      <c r="BK2630">
        <v>1.77507009357213E-2</v>
      </c>
      <c r="BL2630">
        <v>1.8571320921182601E-2</v>
      </c>
      <c r="BM2630">
        <v>1.2911039404571001E-2</v>
      </c>
      <c r="BN2630">
        <v>1.7368856817483899E-2</v>
      </c>
      <c r="BO2630">
        <v>8.9157661423087103E-3</v>
      </c>
      <c r="BP2630">
        <v>1.7262746405322099E-4</v>
      </c>
      <c r="BQ2630">
        <v>2.7811273466795601E-3</v>
      </c>
      <c r="BR2630">
        <v>1.25284008681774E-2</v>
      </c>
      <c r="BS2630">
        <v>1.36491772718727E-3</v>
      </c>
      <c r="BT2630">
        <v>1.38348795007914E-3</v>
      </c>
      <c r="BU2630">
        <v>3.1726200133561998E-2</v>
      </c>
      <c r="BV2630">
        <v>6.06331899762153E-2</v>
      </c>
      <c r="BW2630">
        <v>7.9064227640628801E-2</v>
      </c>
      <c r="BX2630">
        <v>0.19333063066005701</v>
      </c>
      <c r="BY2630">
        <v>0.16634470224380399</v>
      </c>
      <c r="BZ2630">
        <v>0.126573115587234</v>
      </c>
      <c r="CA2630">
        <v>-1.0518170893192199E-2</v>
      </c>
      <c r="CB2630">
        <v>-7.4587813578546004E-3</v>
      </c>
      <c r="CC2630">
        <v>1.6907298937439901E-2</v>
      </c>
      <c r="CD2630">
        <v>1.45682133734226E-2</v>
      </c>
      <c r="CE2630">
        <v>2.29474436491727E-2</v>
      </c>
      <c r="CF2630">
        <v>2.4849038571119302E-2</v>
      </c>
      <c r="CG2630">
        <v>4.0882807224988903E-2</v>
      </c>
      <c r="CH2630">
        <v>3.6472603678703301E-2</v>
      </c>
      <c r="CI2630">
        <v>3.5227667540311799E-2</v>
      </c>
      <c r="CJ2630">
        <v>3.2815814018249498E-2</v>
      </c>
      <c r="CK2630">
        <v>2.55368258804082E-2</v>
      </c>
      <c r="CL2630">
        <v>2.98786740750074E-2</v>
      </c>
      <c r="CM2630">
        <v>2.26249322295188E-2</v>
      </c>
      <c r="CN2630">
        <v>1.47488741204142E-2</v>
      </c>
      <c r="CO2630">
        <v>1.8464092165231701E-2</v>
      </c>
      <c r="CP2630">
        <v>2.92416848242282E-2</v>
      </c>
      <c r="CQ2630">
        <v>1.9645482301712001E-2</v>
      </c>
      <c r="CR2630">
        <v>2.1726960316300298E-2</v>
      </c>
      <c r="CS2630">
        <v>5.4279457777738502E-2</v>
      </c>
      <c r="CT2630">
        <v>8.5576720535755102E-2</v>
      </c>
      <c r="CU2630">
        <v>0.106529884040355</v>
      </c>
      <c r="CV2630">
        <v>0.22192218899726801</v>
      </c>
      <c r="CW2630">
        <v>0.19449321925640101</v>
      </c>
      <c r="CX2630">
        <v>0.152519196271896</v>
      </c>
      <c r="CY2630">
        <v>1.49455750361084E-2</v>
      </c>
      <c r="CZ2630">
        <v>1.7265604808926499E-2</v>
      </c>
      <c r="DA2630">
        <v>4.0926612913608502E-2</v>
      </c>
      <c r="DB2630">
        <v>3.64509485661983E-2</v>
      </c>
      <c r="DC2630">
        <v>1.5836244449019401E-2</v>
      </c>
      <c r="DD2630">
        <v>1.5710543841123501E-2</v>
      </c>
      <c r="DE2630">
        <v>1.40574239194393E-2</v>
      </c>
      <c r="DF2630">
        <v>1.2968160212039901E-2</v>
      </c>
      <c r="DG2630">
        <v>1.06252413243055E-2</v>
      </c>
      <c r="DH2630">
        <v>8.6600361391901901E-3</v>
      </c>
      <c r="DI2630">
        <v>7.6759331859648202E-3</v>
      </c>
      <c r="DJ2630">
        <v>7.6054288074374104E-3</v>
      </c>
      <c r="DK2630">
        <v>8.3345808088779397E-3</v>
      </c>
      <c r="DL2630">
        <v>8.8617289438843692E-3</v>
      </c>
      <c r="DM2630">
        <v>9.5345657318830403E-3</v>
      </c>
      <c r="DN2630">
        <v>1.01609546691179E-2</v>
      </c>
      <c r="DO2630">
        <v>1.1113793589174701E-2</v>
      </c>
      <c r="DP2630">
        <v>1.2367953546345199E-2</v>
      </c>
      <c r="DQ2630">
        <v>1.37114077806472E-2</v>
      </c>
      <c r="DR2630">
        <v>1.5164589509367899E-2</v>
      </c>
      <c r="DS2630">
        <v>1.6697932034730901E-2</v>
      </c>
      <c r="DT2630">
        <v>1.7382433637976601E-2</v>
      </c>
      <c r="DU2630">
        <v>1.7113087698817201E-2</v>
      </c>
      <c r="DV2630">
        <v>1.57740991562604E-2</v>
      </c>
      <c r="DW2630">
        <v>1.5480858273804099E-2</v>
      </c>
      <c r="DX2630">
        <v>1.50313591584563E-2</v>
      </c>
      <c r="DY2630">
        <v>1.46027049049735E-2</v>
      </c>
      <c r="DZ2630">
        <v>1.33037585765123E-2</v>
      </c>
      <c r="EA2630">
        <v>62.947265625</v>
      </c>
      <c r="EB2630">
        <v>61.088848114013601</v>
      </c>
      <c r="EC2630">
        <v>59.839138031005803</v>
      </c>
      <c r="ED2630">
        <v>58.305953979492102</v>
      </c>
      <c r="EE2630">
        <v>57.971237182617102</v>
      </c>
      <c r="EF2630">
        <v>56.4334716796875</v>
      </c>
      <c r="EG2630">
        <v>56.759452819824197</v>
      </c>
      <c r="EH2630">
        <v>59.405773162841697</v>
      </c>
      <c r="EI2630">
        <v>66.759025573730398</v>
      </c>
      <c r="EJ2630">
        <v>73.300521850585895</v>
      </c>
      <c r="EK2630">
        <v>79.263343811035099</v>
      </c>
      <c r="EL2630">
        <v>85.260147094726506</v>
      </c>
      <c r="EM2630">
        <v>90.260147094726506</v>
      </c>
      <c r="EN2630">
        <v>92.122833251953097</v>
      </c>
      <c r="EO2630">
        <v>94.335037231445298</v>
      </c>
      <c r="EP2630">
        <v>95.943748474120994</v>
      </c>
      <c r="EQ2630">
        <v>96.462875366210895</v>
      </c>
      <c r="ER2630">
        <v>95.920524597167898</v>
      </c>
      <c r="ES2630">
        <v>91.061683654785099</v>
      </c>
      <c r="ET2630">
        <v>83.609672546386705</v>
      </c>
      <c r="EU2630">
        <v>80.105674743652301</v>
      </c>
      <c r="EV2630">
        <v>77.585807800292898</v>
      </c>
      <c r="EW2630">
        <v>73.256095886230398</v>
      </c>
      <c r="EX2630">
        <v>71.0242919921875</v>
      </c>
      <c r="EY2630">
        <v>0.13482362031936601</v>
      </c>
      <c r="EZ2630">
        <v>9.6829114481806703E-3</v>
      </c>
      <c r="FA2630">
        <v>9.6829114481806703E-3</v>
      </c>
      <c r="FB2630">
        <v>0</v>
      </c>
      <c r="FC2630">
        <v>0</v>
      </c>
    </row>
    <row r="2631" spans="1:159" x14ac:dyDescent="0.25">
      <c r="A2631" t="s">
        <v>45</v>
      </c>
      <c r="B2631" t="s">
        <v>41</v>
      </c>
      <c r="C2631" t="s">
        <v>42</v>
      </c>
      <c r="D2631" s="3">
        <v>45559</v>
      </c>
      <c r="FB2631">
        <v>0</v>
      </c>
      <c r="FC2631">
        <v>1</v>
      </c>
    </row>
    <row r="2632" spans="1:159" x14ac:dyDescent="0.25">
      <c r="A2632" t="s">
        <v>45</v>
      </c>
      <c r="B2632" t="s">
        <v>41</v>
      </c>
      <c r="C2632" t="s">
        <v>42</v>
      </c>
      <c r="D2632" s="3">
        <v>45566</v>
      </c>
      <c r="E2632" s="25">
        <v>19</v>
      </c>
      <c r="F2632">
        <v>20</v>
      </c>
      <c r="G2632">
        <v>19</v>
      </c>
      <c r="H2632">
        <v>20</v>
      </c>
      <c r="I2632">
        <v>10846</v>
      </c>
      <c r="J2632">
        <v>56590</v>
      </c>
      <c r="K2632">
        <v>0.84336292743682795</v>
      </c>
      <c r="L2632">
        <v>0.74894469976425104</v>
      </c>
      <c r="M2632">
        <v>0.66409480571746804</v>
      </c>
      <c r="N2632">
        <v>0.60811489820480302</v>
      </c>
      <c r="O2632">
        <v>0.58066201210021895</v>
      </c>
      <c r="P2632">
        <v>0.57900077104568404</v>
      </c>
      <c r="Q2632">
        <v>0.61643642187118497</v>
      </c>
      <c r="R2632">
        <v>0.65683919191360396</v>
      </c>
      <c r="S2632">
        <v>0.57203340530395497</v>
      </c>
      <c r="T2632">
        <v>0.53921318054199197</v>
      </c>
      <c r="U2632">
        <v>0.56345611810684204</v>
      </c>
      <c r="V2632">
        <v>0.63947671651840199</v>
      </c>
      <c r="W2632">
        <v>0.75861054658889704</v>
      </c>
      <c r="X2632">
        <v>0.93699389696121205</v>
      </c>
      <c r="Y2632">
        <v>1.18548572063446</v>
      </c>
      <c r="Z2632">
        <v>1.5372856855392401</v>
      </c>
      <c r="AA2632">
        <v>1.8733334541320801</v>
      </c>
      <c r="AB2632">
        <v>2.1982517242431601</v>
      </c>
      <c r="AC2632">
        <v>2.2222115993499698</v>
      </c>
      <c r="AD2632">
        <v>2.0219643115997301</v>
      </c>
      <c r="AE2632">
        <v>1.7972600460052399</v>
      </c>
      <c r="AF2632">
        <v>1.6062314510345399</v>
      </c>
      <c r="AG2632">
        <v>1.34928703308105</v>
      </c>
      <c r="AH2632">
        <v>1.11632645130157</v>
      </c>
      <c r="AI2632">
        <v>-3.7898693233728402E-2</v>
      </c>
      <c r="AJ2632">
        <v>-3.6074675619602203E-2</v>
      </c>
      <c r="AK2632">
        <v>-3.4815639257431003E-2</v>
      </c>
      <c r="AL2632">
        <v>-2.4877414107322599E-2</v>
      </c>
      <c r="AM2632">
        <v>-1.21480077505111E-2</v>
      </c>
      <c r="AN2632">
        <v>-1.61633058451116E-3</v>
      </c>
      <c r="AO2632">
        <v>-9.6085987752303405E-4</v>
      </c>
      <c r="AP2632">
        <v>-3.9362111128866603E-3</v>
      </c>
      <c r="AQ2632">
        <v>-5.0030411221086901E-3</v>
      </c>
      <c r="AR2632">
        <v>-1.5223104506731E-2</v>
      </c>
      <c r="AS2632">
        <v>-1.7544189468026099E-2</v>
      </c>
      <c r="AT2632">
        <v>-5.7258424349129096E-3</v>
      </c>
      <c r="AU2632">
        <v>-1.8165905203204599E-5</v>
      </c>
      <c r="AV2632">
        <v>1.1430412530898999E-2</v>
      </c>
      <c r="AW2632">
        <v>1.0474435053765699E-2</v>
      </c>
      <c r="AX2632">
        <v>2.63470280915498E-2</v>
      </c>
      <c r="AY2632">
        <v>2.5546271353959999E-2</v>
      </c>
      <c r="AZ2632">
        <v>6.3115909695625305E-2</v>
      </c>
      <c r="BA2632">
        <v>0.178189411759376</v>
      </c>
      <c r="BB2632">
        <v>0.125621348619461</v>
      </c>
      <c r="BC2632">
        <v>-4.73133027553558E-2</v>
      </c>
      <c r="BD2632">
        <v>-3.9659377187490401E-2</v>
      </c>
      <c r="BE2632">
        <v>-3.08264996856451E-2</v>
      </c>
      <c r="BF2632">
        <v>-2.8152205049991601E-2</v>
      </c>
      <c r="BG2632">
        <v>-1.3352182693779399E-2</v>
      </c>
      <c r="BH2632">
        <v>-1.2701289728283801E-2</v>
      </c>
      <c r="BI2632">
        <v>-1.35795222595334E-2</v>
      </c>
      <c r="BJ2632">
        <v>-6.4437054097652401E-3</v>
      </c>
      <c r="BK2632">
        <v>3.9433282800018701E-3</v>
      </c>
      <c r="BL2632">
        <v>1.1758375912904699E-2</v>
      </c>
      <c r="BM2632">
        <v>1.0960477404296299E-2</v>
      </c>
      <c r="BN2632">
        <v>8.4514617919921806E-3</v>
      </c>
      <c r="BO2632">
        <v>7.8111779876053299E-3</v>
      </c>
      <c r="BP2632">
        <v>-2.0466381683945599E-3</v>
      </c>
      <c r="BQ2632">
        <v>-2.9773216228932099E-3</v>
      </c>
      <c r="BR2632">
        <v>1.0920533910393699E-2</v>
      </c>
      <c r="BS2632">
        <v>1.9173044711351301E-2</v>
      </c>
      <c r="BT2632">
        <v>3.3500600606203003E-2</v>
      </c>
      <c r="BU2632">
        <v>3.5049758851528098E-2</v>
      </c>
      <c r="BV2632">
        <v>5.34840002655982E-2</v>
      </c>
      <c r="BW2632">
        <v>5.3882703185081399E-2</v>
      </c>
      <c r="BX2632">
        <v>9.2816121876239693E-2</v>
      </c>
      <c r="BY2632">
        <v>0.20677970349788599</v>
      </c>
      <c r="BZ2632">
        <v>0.15191608667373599</v>
      </c>
      <c r="CA2632">
        <v>-2.1186815574765198E-2</v>
      </c>
      <c r="CB2632">
        <v>-1.41489030793309E-2</v>
      </c>
      <c r="CC2632">
        <v>-6.2948665581643503E-3</v>
      </c>
      <c r="CD2632">
        <v>-4.8741791397333102E-3</v>
      </c>
      <c r="CE2632">
        <v>1.11943259835243E-2</v>
      </c>
      <c r="CF2632">
        <v>1.06720952317118E-2</v>
      </c>
      <c r="CG2632">
        <v>7.6565938070416398E-3</v>
      </c>
      <c r="CH2632">
        <v>1.19900023564696E-2</v>
      </c>
      <c r="CI2632">
        <v>2.0034665241837502E-2</v>
      </c>
      <c r="CJ2632">
        <v>2.51330826431512E-2</v>
      </c>
      <c r="CK2632">
        <v>2.28818152099847E-2</v>
      </c>
      <c r="CL2632">
        <v>2.0839134231209699E-2</v>
      </c>
      <c r="CM2632">
        <v>2.06253975629806E-2</v>
      </c>
      <c r="CN2632">
        <v>1.11298281699419E-2</v>
      </c>
      <c r="CO2632">
        <v>1.1589546687900999E-2</v>
      </c>
      <c r="CP2632">
        <v>2.7566909790039E-2</v>
      </c>
      <c r="CQ2632">
        <v>3.8364253938197999E-2</v>
      </c>
      <c r="CR2632">
        <v>5.5570788681507097E-2</v>
      </c>
      <c r="CS2632">
        <v>5.9625081717967897E-2</v>
      </c>
      <c r="CT2632">
        <v>8.0620974302291801E-2</v>
      </c>
      <c r="CU2632">
        <v>8.2219138741493197E-2</v>
      </c>
      <c r="CV2632">
        <v>0.122516334056854</v>
      </c>
      <c r="CW2632">
        <v>0.23536999523639601</v>
      </c>
      <c r="CX2632">
        <v>0.178210824728012</v>
      </c>
      <c r="CY2632">
        <v>4.93967300280928E-3</v>
      </c>
      <c r="CZ2632">
        <v>1.1361570097505999E-2</v>
      </c>
      <c r="DA2632">
        <v>1.8236765637993799E-2</v>
      </c>
      <c r="DB2632">
        <v>1.8403846770524899E-2</v>
      </c>
      <c r="DC2632">
        <v>1.49232177063822E-2</v>
      </c>
      <c r="DD2632">
        <v>1.42100090160965E-2</v>
      </c>
      <c r="DE2632">
        <v>1.29106417298316E-2</v>
      </c>
      <c r="DF2632">
        <v>1.12068988382816E-2</v>
      </c>
      <c r="DG2632">
        <v>9.7828377038240398E-3</v>
      </c>
      <c r="DH2632">
        <v>8.1312442198395694E-3</v>
      </c>
      <c r="DI2632">
        <v>7.2476584464311504E-3</v>
      </c>
      <c r="DJ2632">
        <v>7.5311702676117403E-3</v>
      </c>
      <c r="DK2632">
        <v>7.7904919162392599E-3</v>
      </c>
      <c r="DL2632">
        <v>8.0107226967811498E-3</v>
      </c>
      <c r="DM2632">
        <v>8.8560273870825698E-3</v>
      </c>
      <c r="DN2632">
        <v>1.0120278224348999E-2</v>
      </c>
      <c r="DO2632">
        <v>1.1667427606880601E-2</v>
      </c>
      <c r="DP2632">
        <v>1.34177217260003E-2</v>
      </c>
      <c r="DQ2632">
        <v>1.49407358840107E-2</v>
      </c>
      <c r="DR2632">
        <v>1.64981074631214E-2</v>
      </c>
      <c r="DS2632">
        <v>1.7227327451109799E-2</v>
      </c>
      <c r="DT2632">
        <v>1.8056444823741899E-2</v>
      </c>
      <c r="DU2632">
        <v>1.73816587775945E-2</v>
      </c>
      <c r="DV2632">
        <v>1.59860681742429E-2</v>
      </c>
      <c r="DW2632">
        <v>1.5883777290582601E-2</v>
      </c>
      <c r="DX2632">
        <v>1.55092664062976E-2</v>
      </c>
      <c r="DY2632">
        <v>1.49141736328601E-2</v>
      </c>
      <c r="DZ2632">
        <v>1.4152035117149299E-2</v>
      </c>
      <c r="EA2632">
        <v>66.094047546386705</v>
      </c>
      <c r="EB2632">
        <v>64.770362854003906</v>
      </c>
      <c r="EC2632">
        <v>63.7936401367187</v>
      </c>
      <c r="ED2632">
        <v>63.416973114013601</v>
      </c>
      <c r="EE2632">
        <v>62.738857269287102</v>
      </c>
      <c r="EF2632">
        <v>61.720596313476499</v>
      </c>
      <c r="EG2632">
        <v>61.969154357910099</v>
      </c>
      <c r="EH2632">
        <v>65.222724914550696</v>
      </c>
      <c r="EI2632">
        <v>73.735641479492102</v>
      </c>
      <c r="EJ2632">
        <v>83.416213989257798</v>
      </c>
      <c r="EK2632">
        <v>89.402214050292898</v>
      </c>
      <c r="EL2632">
        <v>93.097831726074205</v>
      </c>
      <c r="EM2632">
        <v>94.554924011230398</v>
      </c>
      <c r="EN2632">
        <v>97.362945556640597</v>
      </c>
      <c r="EO2632">
        <v>99.016746520995994</v>
      </c>
      <c r="EP2632">
        <v>100.563911437988</v>
      </c>
      <c r="EQ2632">
        <v>100.23625946044901</v>
      </c>
      <c r="ER2632">
        <v>99.313087463378906</v>
      </c>
      <c r="ES2632">
        <v>92.596458435058494</v>
      </c>
      <c r="ET2632">
        <v>85.648216247558494</v>
      </c>
      <c r="EU2632">
        <v>81.502037048339801</v>
      </c>
      <c r="EV2632">
        <v>77.841896057128906</v>
      </c>
      <c r="EW2632">
        <v>75.918342590332003</v>
      </c>
      <c r="EX2632">
        <v>73.281768798828097</v>
      </c>
      <c r="EY2632">
        <v>0.138538688421249</v>
      </c>
      <c r="EZ2632">
        <v>1.18075869977474E-2</v>
      </c>
      <c r="FA2632">
        <v>1.18075869977474E-2</v>
      </c>
      <c r="FB2632">
        <v>0</v>
      </c>
      <c r="FC2632">
        <v>0</v>
      </c>
    </row>
    <row r="2633" spans="1:159" x14ac:dyDescent="0.25">
      <c r="A2633" t="s">
        <v>45</v>
      </c>
      <c r="B2633" t="s">
        <v>41</v>
      </c>
      <c r="C2633" t="s">
        <v>42</v>
      </c>
      <c r="D2633" s="3">
        <v>45567</v>
      </c>
      <c r="E2633" s="25">
        <v>18</v>
      </c>
      <c r="F2633">
        <v>20</v>
      </c>
      <c r="G2633">
        <v>18</v>
      </c>
      <c r="H2633">
        <v>20</v>
      </c>
      <c r="I2633">
        <v>9693</v>
      </c>
      <c r="J2633">
        <v>56580</v>
      </c>
      <c r="K2633">
        <v>1.07190608978271</v>
      </c>
      <c r="L2633">
        <v>0.93517053127288796</v>
      </c>
      <c r="M2633">
        <v>0.81183362007141102</v>
      </c>
      <c r="N2633">
        <v>0.732807636260986</v>
      </c>
      <c r="O2633">
        <v>0.69039881229400601</v>
      </c>
      <c r="P2633">
        <v>0.65185791254043501</v>
      </c>
      <c r="Q2633">
        <v>0.66602629423141402</v>
      </c>
      <c r="R2633">
        <v>0.69835627079009999</v>
      </c>
      <c r="S2633">
        <v>0.61634910106658902</v>
      </c>
      <c r="T2633">
        <v>0.60581517219543402</v>
      </c>
      <c r="U2633">
        <v>0.66157829761505105</v>
      </c>
      <c r="V2633">
        <v>0.76436704397201505</v>
      </c>
      <c r="W2633">
        <v>0.94321030378341597</v>
      </c>
      <c r="X2633">
        <v>1.21807861328125</v>
      </c>
      <c r="Y2633">
        <v>1.5879315137863099</v>
      </c>
      <c r="Z2633">
        <v>1.98853611946105</v>
      </c>
      <c r="AA2633">
        <v>2.3155374526977499</v>
      </c>
      <c r="AB2633">
        <v>2.58973789215087</v>
      </c>
      <c r="AC2633">
        <v>2.6118578910827601</v>
      </c>
      <c r="AD2633">
        <v>2.36951351165771</v>
      </c>
      <c r="AE2633">
        <v>2.0735218524932799</v>
      </c>
      <c r="AF2633">
        <v>1.83729040622711</v>
      </c>
      <c r="AG2633">
        <v>1.5488793849945</v>
      </c>
      <c r="AH2633">
        <v>1.2696129083633401</v>
      </c>
      <c r="AI2633">
        <v>-1.7603684216737699E-2</v>
      </c>
      <c r="AJ2633">
        <v>-3.06814108043909E-2</v>
      </c>
      <c r="AK2633">
        <v>-2.8085455298423701E-2</v>
      </c>
      <c r="AL2633">
        <v>-1.48271117359399E-2</v>
      </c>
      <c r="AM2633">
        <v>1.31879216060042E-2</v>
      </c>
      <c r="AN2633">
        <v>2.00564065016806E-3</v>
      </c>
      <c r="AO2633">
        <v>-6.16243109107017E-3</v>
      </c>
      <c r="AP2633">
        <v>1.10908679198473E-3</v>
      </c>
      <c r="AQ2633">
        <v>-9.2396950349211606E-3</v>
      </c>
      <c r="AR2633">
        <v>-6.9970353506505403E-3</v>
      </c>
      <c r="AS2633">
        <v>-1.1561715975403701E-2</v>
      </c>
      <c r="AT2633">
        <v>-1.7942763864994001E-2</v>
      </c>
      <c r="AU2633">
        <v>-2.2756727412343001E-2</v>
      </c>
      <c r="AV2633">
        <v>-1.5718286857008899E-2</v>
      </c>
      <c r="AW2633">
        <v>-9.7974576056003501E-3</v>
      </c>
      <c r="AX2633">
        <v>-5.8864685706794201E-3</v>
      </c>
      <c r="AY2633">
        <v>-2.4141129106283101E-2</v>
      </c>
      <c r="AZ2633">
        <v>0.19459998607635401</v>
      </c>
      <c r="BA2633">
        <v>0.19802406430244399</v>
      </c>
      <c r="BB2633">
        <v>0.103591904044151</v>
      </c>
      <c r="BC2633">
        <v>-0.12252627313137</v>
      </c>
      <c r="BD2633">
        <v>-7.9606927931308705E-2</v>
      </c>
      <c r="BE2633">
        <v>-1.4355729334056299E-2</v>
      </c>
      <c r="BF2633">
        <v>8.1342691555619205E-3</v>
      </c>
      <c r="BG2633">
        <v>8.3000315353274293E-3</v>
      </c>
      <c r="BH2633">
        <v>-5.3925612010061698E-3</v>
      </c>
      <c r="BI2633">
        <v>-4.92443842813372E-3</v>
      </c>
      <c r="BJ2633">
        <v>6.2051587738096697E-3</v>
      </c>
      <c r="BK2633">
        <v>3.1580042093992199E-2</v>
      </c>
      <c r="BL2633">
        <v>1.7121452838182401E-2</v>
      </c>
      <c r="BM2633">
        <v>6.7385998554527699E-3</v>
      </c>
      <c r="BN2633">
        <v>1.4204097911715501E-2</v>
      </c>
      <c r="BO2633">
        <v>4.0703369304537704E-3</v>
      </c>
      <c r="BP2633">
        <v>7.3890229687094602E-3</v>
      </c>
      <c r="BQ2633">
        <v>5.1853926852345397E-3</v>
      </c>
      <c r="BR2633">
        <v>6.9432496093213504E-4</v>
      </c>
      <c r="BS2633">
        <v>-1.8690691795200101E-3</v>
      </c>
      <c r="BT2633">
        <v>8.2818092778324994E-3</v>
      </c>
      <c r="BU2633">
        <v>1.7155712470412199E-2</v>
      </c>
      <c r="BV2633">
        <v>2.2904254496097499E-2</v>
      </c>
      <c r="BW2633">
        <v>6.2339692376554004E-3</v>
      </c>
      <c r="BX2633">
        <v>0.225092142820358</v>
      </c>
      <c r="BY2633">
        <v>0.22780579328536901</v>
      </c>
      <c r="BZ2633">
        <v>0.132020354270935</v>
      </c>
      <c r="CA2633">
        <v>-9.4252958893775898E-2</v>
      </c>
      <c r="CB2633">
        <v>-5.2101820707321098E-2</v>
      </c>
      <c r="CC2633">
        <v>1.1701714247465101E-2</v>
      </c>
      <c r="CD2633">
        <v>3.2019007951021097E-2</v>
      </c>
      <c r="CE2633">
        <v>3.4203745424747398E-2</v>
      </c>
      <c r="CF2633">
        <v>1.9896289333701099E-2</v>
      </c>
      <c r="CG2633">
        <v>1.8236579373478799E-2</v>
      </c>
      <c r="CH2633">
        <v>2.7237428352236699E-2</v>
      </c>
      <c r="CI2633">
        <v>4.9972161650657598E-2</v>
      </c>
      <c r="CJ2633">
        <v>3.2237265259027398E-2</v>
      </c>
      <c r="CK2633">
        <v>1.9639631733298302E-2</v>
      </c>
      <c r="CL2633">
        <v>2.72991098463535E-2</v>
      </c>
      <c r="CM2633">
        <v>1.7380367964506101E-2</v>
      </c>
      <c r="CN2633">
        <v>2.1775081753730701E-2</v>
      </c>
      <c r="CO2633">
        <v>2.1932501345872799E-2</v>
      </c>
      <c r="CP2633">
        <v>1.9331412389874399E-2</v>
      </c>
      <c r="CQ2633">
        <v>1.9018588587641699E-2</v>
      </c>
      <c r="CR2633">
        <v>3.2281905412673902E-2</v>
      </c>
      <c r="CS2633">
        <v>4.4108882546424803E-2</v>
      </c>
      <c r="CT2633">
        <v>5.1694978028535801E-2</v>
      </c>
      <c r="CU2633">
        <v>3.6609068512916502E-2</v>
      </c>
      <c r="CV2633">
        <v>0.25558429956436102</v>
      </c>
      <c r="CW2633">
        <v>0.25758752226829501</v>
      </c>
      <c r="CX2633">
        <v>0.16044880449771801</v>
      </c>
      <c r="CY2633">
        <v>-6.5979644656181294E-2</v>
      </c>
      <c r="CZ2633">
        <v>-2.4596713483333501E-2</v>
      </c>
      <c r="DA2633">
        <v>3.7759158760309199E-2</v>
      </c>
      <c r="DB2633">
        <v>5.5903747677802998E-2</v>
      </c>
      <c r="DC2633">
        <v>1.5748340636491699E-2</v>
      </c>
      <c r="DD2633">
        <v>1.53745291754603E-2</v>
      </c>
      <c r="DE2633">
        <v>1.4080898836255001E-2</v>
      </c>
      <c r="DF2633">
        <v>1.2786712497472701E-2</v>
      </c>
      <c r="DG2633">
        <v>1.1181615293025899E-2</v>
      </c>
      <c r="DH2633">
        <v>9.1897612437605806E-3</v>
      </c>
      <c r="DI2633">
        <v>7.8432699665427208E-3</v>
      </c>
      <c r="DJ2633">
        <v>7.9612014815211192E-3</v>
      </c>
      <c r="DK2633">
        <v>8.0919247120618803E-3</v>
      </c>
      <c r="DL2633">
        <v>8.7461024522781303E-3</v>
      </c>
      <c r="DM2633">
        <v>1.0181519202888E-2</v>
      </c>
      <c r="DN2633">
        <v>1.1330544948577799E-2</v>
      </c>
      <c r="DO2633">
        <v>1.2698794715106401E-2</v>
      </c>
      <c r="DP2633">
        <v>1.4591022394597499E-2</v>
      </c>
      <c r="DQ2633">
        <v>1.6386363655328699E-2</v>
      </c>
      <c r="DR2633">
        <v>1.7503516748547499E-2</v>
      </c>
      <c r="DS2633">
        <v>1.8466748297214501E-2</v>
      </c>
      <c r="DT2633">
        <v>1.8537912517786002E-2</v>
      </c>
      <c r="DU2633">
        <v>1.8106007948517699E-2</v>
      </c>
      <c r="DV2633">
        <v>1.7283271998167E-2</v>
      </c>
      <c r="DW2633">
        <v>1.7188953235745399E-2</v>
      </c>
      <c r="DX2633">
        <v>1.6721917316317499E-2</v>
      </c>
      <c r="DY2633">
        <v>1.5841800719499501E-2</v>
      </c>
      <c r="DZ2633">
        <v>1.45208900794386E-2</v>
      </c>
      <c r="EA2633">
        <v>70.692001342773395</v>
      </c>
      <c r="EB2633">
        <v>69.692001342773395</v>
      </c>
      <c r="EC2633">
        <v>69.975021362304602</v>
      </c>
      <c r="ED2633">
        <v>68.027412414550696</v>
      </c>
      <c r="EE2633">
        <v>66.702156066894503</v>
      </c>
      <c r="EF2633">
        <v>65.418182373046804</v>
      </c>
      <c r="EG2633">
        <v>65.456283569335895</v>
      </c>
      <c r="EH2633">
        <v>67.446128845214801</v>
      </c>
      <c r="EI2633">
        <v>74.012382507324205</v>
      </c>
      <c r="EJ2633">
        <v>82.828956604003906</v>
      </c>
      <c r="EK2633">
        <v>88.710098266601506</v>
      </c>
      <c r="EL2633">
        <v>93.404533386230398</v>
      </c>
      <c r="EM2633">
        <v>97.769371032714801</v>
      </c>
      <c r="EN2633">
        <v>100.629020690917</v>
      </c>
      <c r="EO2633">
        <v>101.49989318847599</v>
      </c>
      <c r="EP2633">
        <v>103.61198425292901</v>
      </c>
      <c r="EQ2633">
        <v>103.629020690917</v>
      </c>
      <c r="ER2633">
        <v>101.02709197998</v>
      </c>
      <c r="ES2633">
        <v>94.449409484863196</v>
      </c>
      <c r="ET2633">
        <v>89.079696655273395</v>
      </c>
      <c r="EU2633">
        <v>83.296890258789006</v>
      </c>
      <c r="EV2633">
        <v>79.479148864745994</v>
      </c>
      <c r="EW2633">
        <v>77.185012817382798</v>
      </c>
      <c r="EX2633">
        <v>74.0198974609375</v>
      </c>
      <c r="EY2633">
        <v>0.15257981419563199</v>
      </c>
      <c r="EZ2633">
        <v>1.03826411068439E-2</v>
      </c>
      <c r="FA2633">
        <v>1.03826411068439E-2</v>
      </c>
      <c r="FB2633">
        <v>0</v>
      </c>
      <c r="FC2633">
        <v>0</v>
      </c>
    </row>
    <row r="2634" spans="1:159" x14ac:dyDescent="0.25">
      <c r="A2634" t="s">
        <v>45</v>
      </c>
      <c r="B2634" t="s">
        <v>41</v>
      </c>
      <c r="C2634" t="s">
        <v>42</v>
      </c>
      <c r="D2634" s="3">
        <v>45568</v>
      </c>
      <c r="FB2634">
        <v>0</v>
      </c>
      <c r="FC2634">
        <v>1</v>
      </c>
    </row>
    <row r="2635" spans="1:159" x14ac:dyDescent="0.25">
      <c r="A2635" t="s">
        <v>45</v>
      </c>
      <c r="B2635" t="s">
        <v>41</v>
      </c>
      <c r="C2635" t="s">
        <v>42</v>
      </c>
      <c r="D2635" s="3">
        <v>45570</v>
      </c>
      <c r="FB2635">
        <v>0</v>
      </c>
      <c r="FC2635">
        <v>1</v>
      </c>
    </row>
    <row r="2636" spans="1:159" x14ac:dyDescent="0.25">
      <c r="A2636" t="s">
        <v>45</v>
      </c>
      <c r="B2636" t="s">
        <v>41</v>
      </c>
      <c r="C2636" t="s">
        <v>42</v>
      </c>
      <c r="D2636" s="3">
        <v>45571</v>
      </c>
      <c r="FB2636">
        <v>0</v>
      </c>
      <c r="FC2636">
        <v>1</v>
      </c>
    </row>
    <row r="2637" spans="1:159" x14ac:dyDescent="0.25">
      <c r="A2637" t="s">
        <v>45</v>
      </c>
      <c r="B2637" t="s">
        <v>41</v>
      </c>
      <c r="C2637" t="s">
        <v>74</v>
      </c>
      <c r="D2637" s="3">
        <v>45475</v>
      </c>
      <c r="FB2637">
        <v>0</v>
      </c>
      <c r="FC2637">
        <v>1</v>
      </c>
    </row>
    <row r="2638" spans="1:159" x14ac:dyDescent="0.25">
      <c r="A2638" t="s">
        <v>45</v>
      </c>
      <c r="B2638" t="s">
        <v>41</v>
      </c>
      <c r="C2638" t="s">
        <v>74</v>
      </c>
      <c r="D2638" s="3">
        <v>45476</v>
      </c>
      <c r="FB2638">
        <v>0</v>
      </c>
      <c r="FC2638">
        <v>1</v>
      </c>
    </row>
    <row r="2639" spans="1:159" x14ac:dyDescent="0.25">
      <c r="A2639" t="s">
        <v>45</v>
      </c>
      <c r="B2639" t="s">
        <v>41</v>
      </c>
      <c r="C2639" t="s">
        <v>74</v>
      </c>
      <c r="D2639" s="3">
        <v>45478</v>
      </c>
      <c r="FB2639">
        <v>0</v>
      </c>
      <c r="FC2639">
        <v>1</v>
      </c>
    </row>
    <row r="2640" spans="1:159" x14ac:dyDescent="0.25">
      <c r="A2640" t="s">
        <v>45</v>
      </c>
      <c r="B2640" t="s">
        <v>41</v>
      </c>
      <c r="C2640" t="s">
        <v>74</v>
      </c>
      <c r="D2640" s="3">
        <v>45479</v>
      </c>
      <c r="FB2640">
        <v>0</v>
      </c>
      <c r="FC2640">
        <v>1</v>
      </c>
    </row>
    <row r="2641" spans="1:159" x14ac:dyDescent="0.25">
      <c r="A2641" t="s">
        <v>45</v>
      </c>
      <c r="B2641" t="s">
        <v>41</v>
      </c>
      <c r="C2641" t="s">
        <v>74</v>
      </c>
      <c r="D2641" s="3">
        <v>45484</v>
      </c>
      <c r="FB2641">
        <v>0</v>
      </c>
      <c r="FC2641">
        <v>1</v>
      </c>
    </row>
    <row r="2642" spans="1:159" x14ac:dyDescent="0.25">
      <c r="A2642" t="s">
        <v>45</v>
      </c>
      <c r="B2642" t="s">
        <v>41</v>
      </c>
      <c r="C2642" t="s">
        <v>74</v>
      </c>
      <c r="D2642" s="3">
        <v>45485</v>
      </c>
      <c r="FB2642">
        <v>0</v>
      </c>
      <c r="FC2642">
        <v>1</v>
      </c>
    </row>
    <row r="2643" spans="1:159" x14ac:dyDescent="0.25">
      <c r="A2643" t="s">
        <v>45</v>
      </c>
      <c r="B2643" t="s">
        <v>41</v>
      </c>
      <c r="C2643" t="s">
        <v>74</v>
      </c>
      <c r="D2643" s="3">
        <v>45496</v>
      </c>
      <c r="FB2643">
        <v>0</v>
      </c>
      <c r="FC2643">
        <v>1</v>
      </c>
    </row>
    <row r="2644" spans="1:159" x14ac:dyDescent="0.25">
      <c r="A2644" t="s">
        <v>45</v>
      </c>
      <c r="B2644" t="s">
        <v>41</v>
      </c>
      <c r="C2644" t="s">
        <v>74</v>
      </c>
      <c r="D2644" s="3">
        <v>45539</v>
      </c>
      <c r="FB2644">
        <v>0</v>
      </c>
      <c r="FC2644">
        <v>1</v>
      </c>
    </row>
    <row r="2645" spans="1:159" x14ac:dyDescent="0.25">
      <c r="A2645" t="s">
        <v>45</v>
      </c>
      <c r="B2645" t="s">
        <v>41</v>
      </c>
      <c r="C2645" t="s">
        <v>74</v>
      </c>
      <c r="D2645" s="3">
        <v>45540</v>
      </c>
      <c r="FB2645">
        <v>0</v>
      </c>
      <c r="FC2645">
        <v>1</v>
      </c>
    </row>
    <row r="2646" spans="1:159" x14ac:dyDescent="0.25">
      <c r="A2646" t="s">
        <v>45</v>
      </c>
      <c r="B2646" t="s">
        <v>41</v>
      </c>
      <c r="C2646" t="s">
        <v>74</v>
      </c>
      <c r="D2646" s="3">
        <v>45541</v>
      </c>
      <c r="FB2646">
        <v>0</v>
      </c>
      <c r="FC2646">
        <v>1</v>
      </c>
    </row>
    <row r="2647" spans="1:159" x14ac:dyDescent="0.25">
      <c r="A2647" t="s">
        <v>45</v>
      </c>
      <c r="B2647" t="s">
        <v>41</v>
      </c>
      <c r="C2647" t="s">
        <v>74</v>
      </c>
      <c r="D2647" s="3">
        <v>45558</v>
      </c>
      <c r="FB2647">
        <v>0</v>
      </c>
      <c r="FC2647">
        <v>1</v>
      </c>
    </row>
    <row r="2648" spans="1:159" x14ac:dyDescent="0.25">
      <c r="A2648" t="s">
        <v>45</v>
      </c>
      <c r="B2648" t="s">
        <v>41</v>
      </c>
      <c r="C2648" t="s">
        <v>74</v>
      </c>
      <c r="D2648" s="3">
        <v>45559</v>
      </c>
      <c r="FB2648">
        <v>0</v>
      </c>
      <c r="FC2648">
        <v>1</v>
      </c>
    </row>
    <row r="2649" spans="1:159" x14ac:dyDescent="0.25">
      <c r="A2649" t="s">
        <v>45</v>
      </c>
      <c r="B2649" t="s">
        <v>41</v>
      </c>
      <c r="C2649" t="s">
        <v>74</v>
      </c>
      <c r="D2649" s="3">
        <v>45566</v>
      </c>
      <c r="FB2649">
        <v>0</v>
      </c>
      <c r="FC2649">
        <v>1</v>
      </c>
    </row>
    <row r="2650" spans="1:159" x14ac:dyDescent="0.25">
      <c r="A2650" t="s">
        <v>45</v>
      </c>
      <c r="B2650" t="s">
        <v>41</v>
      </c>
      <c r="C2650" t="s">
        <v>74</v>
      </c>
      <c r="D2650" s="3">
        <v>45567</v>
      </c>
      <c r="FB2650">
        <v>0</v>
      </c>
      <c r="FC2650">
        <v>1</v>
      </c>
    </row>
    <row r="2651" spans="1:159" x14ac:dyDescent="0.25">
      <c r="A2651" t="s">
        <v>45</v>
      </c>
      <c r="B2651" t="s">
        <v>41</v>
      </c>
      <c r="C2651" t="s">
        <v>74</v>
      </c>
      <c r="D2651" s="3">
        <v>45568</v>
      </c>
      <c r="FB2651">
        <v>0</v>
      </c>
      <c r="FC2651">
        <v>1</v>
      </c>
    </row>
    <row r="2652" spans="1:159" x14ac:dyDescent="0.25">
      <c r="A2652" t="s">
        <v>45</v>
      </c>
      <c r="B2652" t="s">
        <v>41</v>
      </c>
      <c r="C2652" t="s">
        <v>74</v>
      </c>
      <c r="D2652" s="3">
        <v>45570</v>
      </c>
      <c r="FB2652">
        <v>0</v>
      </c>
      <c r="FC2652">
        <v>1</v>
      </c>
    </row>
    <row r="2653" spans="1:159" x14ac:dyDescent="0.25">
      <c r="A2653" t="s">
        <v>45</v>
      </c>
      <c r="B2653" t="s">
        <v>41</v>
      </c>
      <c r="C2653" t="s">
        <v>74</v>
      </c>
      <c r="D2653" s="3">
        <v>45571</v>
      </c>
      <c r="FB2653">
        <v>0</v>
      </c>
      <c r="FC2653">
        <v>1</v>
      </c>
    </row>
    <row r="2654" spans="1:159" x14ac:dyDescent="0.25">
      <c r="A2654" t="s">
        <v>45</v>
      </c>
      <c r="B2654" t="s">
        <v>41</v>
      </c>
      <c r="C2654" t="s">
        <v>83</v>
      </c>
      <c r="D2654" s="3">
        <v>45475</v>
      </c>
      <c r="FB2654">
        <v>0</v>
      </c>
      <c r="FC2654">
        <v>1</v>
      </c>
    </row>
    <row r="2655" spans="1:159" x14ac:dyDescent="0.25">
      <c r="A2655" t="s">
        <v>45</v>
      </c>
      <c r="B2655" t="s">
        <v>41</v>
      </c>
      <c r="C2655" t="s">
        <v>83</v>
      </c>
      <c r="D2655" s="3">
        <v>45476</v>
      </c>
      <c r="FB2655">
        <v>0</v>
      </c>
      <c r="FC2655">
        <v>1</v>
      </c>
    </row>
    <row r="2656" spans="1:159" x14ac:dyDescent="0.25">
      <c r="A2656" t="s">
        <v>45</v>
      </c>
      <c r="B2656" t="s">
        <v>41</v>
      </c>
      <c r="C2656" t="s">
        <v>83</v>
      </c>
      <c r="D2656" s="3">
        <v>45478</v>
      </c>
      <c r="FB2656">
        <v>0</v>
      </c>
      <c r="FC2656">
        <v>1</v>
      </c>
    </row>
    <row r="2657" spans="1:159" x14ac:dyDescent="0.25">
      <c r="A2657" t="s">
        <v>45</v>
      </c>
      <c r="B2657" t="s">
        <v>41</v>
      </c>
      <c r="C2657" t="s">
        <v>83</v>
      </c>
      <c r="D2657" s="3">
        <v>45479</v>
      </c>
      <c r="FB2657">
        <v>0</v>
      </c>
      <c r="FC2657">
        <v>1</v>
      </c>
    </row>
    <row r="2658" spans="1:159" x14ac:dyDescent="0.25">
      <c r="A2658" t="s">
        <v>45</v>
      </c>
      <c r="B2658" t="s">
        <v>41</v>
      </c>
      <c r="C2658" t="s">
        <v>83</v>
      </c>
      <c r="D2658" s="3">
        <v>45484</v>
      </c>
      <c r="FB2658">
        <v>0</v>
      </c>
      <c r="FC2658">
        <v>1</v>
      </c>
    </row>
    <row r="2659" spans="1:159" x14ac:dyDescent="0.25">
      <c r="A2659" t="s">
        <v>45</v>
      </c>
      <c r="B2659" t="s">
        <v>41</v>
      </c>
      <c r="C2659" t="s">
        <v>83</v>
      </c>
      <c r="D2659" s="3">
        <v>45485</v>
      </c>
      <c r="FB2659">
        <v>0</v>
      </c>
      <c r="FC2659">
        <v>1</v>
      </c>
    </row>
    <row r="2660" spans="1:159" x14ac:dyDescent="0.25">
      <c r="A2660" t="s">
        <v>45</v>
      </c>
      <c r="B2660" t="s">
        <v>41</v>
      </c>
      <c r="C2660" t="s">
        <v>83</v>
      </c>
      <c r="D2660" s="3">
        <v>45496</v>
      </c>
      <c r="FB2660">
        <v>0</v>
      </c>
      <c r="FC2660">
        <v>1</v>
      </c>
    </row>
    <row r="2661" spans="1:159" x14ac:dyDescent="0.25">
      <c r="A2661" t="s">
        <v>45</v>
      </c>
      <c r="B2661" t="s">
        <v>41</v>
      </c>
      <c r="C2661" t="s">
        <v>83</v>
      </c>
      <c r="D2661" s="3">
        <v>45539</v>
      </c>
      <c r="FB2661">
        <v>0</v>
      </c>
      <c r="FC2661">
        <v>1</v>
      </c>
    </row>
    <row r="2662" spans="1:159" x14ac:dyDescent="0.25">
      <c r="A2662" t="s">
        <v>45</v>
      </c>
      <c r="B2662" t="s">
        <v>41</v>
      </c>
      <c r="C2662" t="s">
        <v>83</v>
      </c>
      <c r="D2662" s="3">
        <v>45540</v>
      </c>
      <c r="FB2662">
        <v>0</v>
      </c>
      <c r="FC2662">
        <v>1</v>
      </c>
    </row>
    <row r="2663" spans="1:159" x14ac:dyDescent="0.25">
      <c r="A2663" t="s">
        <v>45</v>
      </c>
      <c r="B2663" t="s">
        <v>41</v>
      </c>
      <c r="C2663" t="s">
        <v>83</v>
      </c>
      <c r="D2663" s="3">
        <v>45541</v>
      </c>
      <c r="FB2663">
        <v>0</v>
      </c>
      <c r="FC2663">
        <v>1</v>
      </c>
    </row>
    <row r="2664" spans="1:159" x14ac:dyDescent="0.25">
      <c r="A2664" t="s">
        <v>45</v>
      </c>
      <c r="B2664" t="s">
        <v>41</v>
      </c>
      <c r="C2664" t="s">
        <v>83</v>
      </c>
      <c r="D2664" s="3">
        <v>45558</v>
      </c>
      <c r="FB2664">
        <v>0</v>
      </c>
      <c r="FC2664">
        <v>1</v>
      </c>
    </row>
    <row r="2665" spans="1:159" x14ac:dyDescent="0.25">
      <c r="A2665" t="s">
        <v>45</v>
      </c>
      <c r="B2665" t="s">
        <v>41</v>
      </c>
      <c r="C2665" t="s">
        <v>83</v>
      </c>
      <c r="D2665" s="3">
        <v>45559</v>
      </c>
      <c r="FB2665">
        <v>0</v>
      </c>
      <c r="FC2665">
        <v>1</v>
      </c>
    </row>
    <row r="2666" spans="1:159" x14ac:dyDescent="0.25">
      <c r="A2666" t="s">
        <v>45</v>
      </c>
      <c r="B2666" t="s">
        <v>41</v>
      </c>
      <c r="C2666" t="s">
        <v>83</v>
      </c>
      <c r="D2666" s="3">
        <v>45566</v>
      </c>
      <c r="FB2666">
        <v>0</v>
      </c>
      <c r="FC2666">
        <v>1</v>
      </c>
    </row>
    <row r="2667" spans="1:159" x14ac:dyDescent="0.25">
      <c r="A2667" t="s">
        <v>45</v>
      </c>
      <c r="B2667" t="s">
        <v>41</v>
      </c>
      <c r="C2667" t="s">
        <v>83</v>
      </c>
      <c r="D2667" s="3">
        <v>45567</v>
      </c>
      <c r="FB2667">
        <v>0</v>
      </c>
      <c r="FC2667">
        <v>1</v>
      </c>
    </row>
    <row r="2668" spans="1:159" x14ac:dyDescent="0.25">
      <c r="A2668" t="s">
        <v>45</v>
      </c>
      <c r="B2668" t="s">
        <v>41</v>
      </c>
      <c r="C2668" t="s">
        <v>83</v>
      </c>
      <c r="D2668" s="3">
        <v>45568</v>
      </c>
      <c r="FB2668">
        <v>0</v>
      </c>
      <c r="FC2668">
        <v>1</v>
      </c>
    </row>
    <row r="2669" spans="1:159" x14ac:dyDescent="0.25">
      <c r="A2669" t="s">
        <v>45</v>
      </c>
      <c r="B2669" t="s">
        <v>41</v>
      </c>
      <c r="C2669" t="s">
        <v>83</v>
      </c>
      <c r="D2669" s="3">
        <v>45570</v>
      </c>
      <c r="FB2669">
        <v>0</v>
      </c>
      <c r="FC2669">
        <v>1</v>
      </c>
    </row>
    <row r="2670" spans="1:159" x14ac:dyDescent="0.25">
      <c r="A2670" t="s">
        <v>45</v>
      </c>
      <c r="B2670" t="s">
        <v>41</v>
      </c>
      <c r="C2670" t="s">
        <v>83</v>
      </c>
      <c r="D2670" s="3">
        <v>45571</v>
      </c>
      <c r="FB2670">
        <v>0</v>
      </c>
      <c r="FC2670">
        <v>1</v>
      </c>
    </row>
    <row r="2671" spans="1:159" x14ac:dyDescent="0.25">
      <c r="A2671" t="s">
        <v>45</v>
      </c>
      <c r="B2671" t="s">
        <v>41</v>
      </c>
      <c r="C2671" t="s">
        <v>73</v>
      </c>
      <c r="D2671" s="3">
        <v>45475</v>
      </c>
      <c r="FB2671">
        <v>0</v>
      </c>
      <c r="FC2671">
        <v>1</v>
      </c>
    </row>
    <row r="2672" spans="1:159" x14ac:dyDescent="0.25">
      <c r="A2672" t="s">
        <v>45</v>
      </c>
      <c r="B2672" t="s">
        <v>41</v>
      </c>
      <c r="C2672" t="s">
        <v>73</v>
      </c>
      <c r="D2672" s="3">
        <v>45476</v>
      </c>
      <c r="FB2672">
        <v>0</v>
      </c>
      <c r="FC2672">
        <v>1</v>
      </c>
    </row>
    <row r="2673" spans="1:159" x14ac:dyDescent="0.25">
      <c r="A2673" t="s">
        <v>45</v>
      </c>
      <c r="B2673" t="s">
        <v>41</v>
      </c>
      <c r="C2673" t="s">
        <v>73</v>
      </c>
      <c r="D2673" s="3">
        <v>45478</v>
      </c>
      <c r="FB2673">
        <v>0</v>
      </c>
      <c r="FC2673">
        <v>1</v>
      </c>
    </row>
    <row r="2674" spans="1:159" x14ac:dyDescent="0.25">
      <c r="A2674" t="s">
        <v>45</v>
      </c>
      <c r="B2674" t="s">
        <v>41</v>
      </c>
      <c r="C2674" t="s">
        <v>73</v>
      </c>
      <c r="D2674" s="3">
        <v>45479</v>
      </c>
      <c r="FB2674">
        <v>0</v>
      </c>
      <c r="FC2674">
        <v>1</v>
      </c>
    </row>
    <row r="2675" spans="1:159" x14ac:dyDescent="0.25">
      <c r="A2675" t="s">
        <v>45</v>
      </c>
      <c r="B2675" t="s">
        <v>41</v>
      </c>
      <c r="C2675" t="s">
        <v>73</v>
      </c>
      <c r="D2675" s="3">
        <v>45484</v>
      </c>
      <c r="FB2675">
        <v>0</v>
      </c>
      <c r="FC2675">
        <v>1</v>
      </c>
    </row>
    <row r="2676" spans="1:159" x14ac:dyDescent="0.25">
      <c r="A2676" t="s">
        <v>45</v>
      </c>
      <c r="B2676" t="s">
        <v>41</v>
      </c>
      <c r="C2676" t="s">
        <v>73</v>
      </c>
      <c r="D2676" s="3">
        <v>45485</v>
      </c>
      <c r="FB2676">
        <v>0</v>
      </c>
      <c r="FC2676">
        <v>1</v>
      </c>
    </row>
    <row r="2677" spans="1:159" x14ac:dyDescent="0.25">
      <c r="A2677" t="s">
        <v>45</v>
      </c>
      <c r="B2677" t="s">
        <v>41</v>
      </c>
      <c r="C2677" t="s">
        <v>73</v>
      </c>
      <c r="D2677" s="3">
        <v>45496</v>
      </c>
      <c r="FB2677">
        <v>0</v>
      </c>
      <c r="FC2677">
        <v>1</v>
      </c>
    </row>
    <row r="2678" spans="1:159" x14ac:dyDescent="0.25">
      <c r="A2678" t="s">
        <v>45</v>
      </c>
      <c r="B2678" t="s">
        <v>41</v>
      </c>
      <c r="C2678" t="s">
        <v>73</v>
      </c>
      <c r="D2678" s="3">
        <v>45539</v>
      </c>
      <c r="FB2678">
        <v>0</v>
      </c>
      <c r="FC2678">
        <v>1</v>
      </c>
    </row>
    <row r="2679" spans="1:159" x14ac:dyDescent="0.25">
      <c r="A2679" t="s">
        <v>45</v>
      </c>
      <c r="B2679" t="s">
        <v>41</v>
      </c>
      <c r="C2679" t="s">
        <v>73</v>
      </c>
      <c r="D2679" s="3">
        <v>45540</v>
      </c>
      <c r="FB2679">
        <v>0</v>
      </c>
      <c r="FC2679">
        <v>1</v>
      </c>
    </row>
    <row r="2680" spans="1:159" x14ac:dyDescent="0.25">
      <c r="A2680" t="s">
        <v>45</v>
      </c>
      <c r="B2680" t="s">
        <v>41</v>
      </c>
      <c r="C2680" t="s">
        <v>73</v>
      </c>
      <c r="D2680" s="3">
        <v>45541</v>
      </c>
      <c r="FB2680">
        <v>0</v>
      </c>
      <c r="FC2680">
        <v>1</v>
      </c>
    </row>
    <row r="2681" spans="1:159" x14ac:dyDescent="0.25">
      <c r="A2681" t="s">
        <v>45</v>
      </c>
      <c r="B2681" t="s">
        <v>41</v>
      </c>
      <c r="C2681" t="s">
        <v>73</v>
      </c>
      <c r="D2681" s="3">
        <v>45558</v>
      </c>
      <c r="FB2681">
        <v>0</v>
      </c>
      <c r="FC2681">
        <v>1</v>
      </c>
    </row>
    <row r="2682" spans="1:159" x14ac:dyDescent="0.25">
      <c r="A2682" t="s">
        <v>45</v>
      </c>
      <c r="B2682" t="s">
        <v>41</v>
      </c>
      <c r="C2682" t="s">
        <v>73</v>
      </c>
      <c r="D2682" s="3">
        <v>45559</v>
      </c>
      <c r="FB2682">
        <v>0</v>
      </c>
      <c r="FC2682">
        <v>1</v>
      </c>
    </row>
    <row r="2683" spans="1:159" x14ac:dyDescent="0.25">
      <c r="A2683" t="s">
        <v>45</v>
      </c>
      <c r="B2683" t="s">
        <v>41</v>
      </c>
      <c r="C2683" t="s">
        <v>73</v>
      </c>
      <c r="D2683" s="3">
        <v>45566</v>
      </c>
      <c r="FB2683">
        <v>0</v>
      </c>
      <c r="FC2683">
        <v>1</v>
      </c>
    </row>
    <row r="2684" spans="1:159" x14ac:dyDescent="0.25">
      <c r="A2684" t="s">
        <v>45</v>
      </c>
      <c r="B2684" t="s">
        <v>41</v>
      </c>
      <c r="C2684" t="s">
        <v>73</v>
      </c>
      <c r="D2684" s="3">
        <v>45567</v>
      </c>
      <c r="FB2684">
        <v>0</v>
      </c>
      <c r="FC2684">
        <v>1</v>
      </c>
    </row>
    <row r="2685" spans="1:159" x14ac:dyDescent="0.25">
      <c r="A2685" t="s">
        <v>45</v>
      </c>
      <c r="B2685" t="s">
        <v>41</v>
      </c>
      <c r="C2685" t="s">
        <v>73</v>
      </c>
      <c r="D2685" s="3">
        <v>45568</v>
      </c>
      <c r="FB2685">
        <v>0</v>
      </c>
      <c r="FC2685">
        <v>1</v>
      </c>
    </row>
    <row r="2686" spans="1:159" x14ac:dyDescent="0.25">
      <c r="A2686" t="s">
        <v>45</v>
      </c>
      <c r="B2686" t="s">
        <v>41</v>
      </c>
      <c r="C2686" t="s">
        <v>73</v>
      </c>
      <c r="D2686" s="3">
        <v>45570</v>
      </c>
      <c r="FB2686">
        <v>0</v>
      </c>
      <c r="FC2686">
        <v>1</v>
      </c>
    </row>
    <row r="2687" spans="1:159" x14ac:dyDescent="0.25">
      <c r="A2687" t="s">
        <v>45</v>
      </c>
      <c r="B2687" t="s">
        <v>41</v>
      </c>
      <c r="C2687" t="s">
        <v>73</v>
      </c>
      <c r="D2687" s="3">
        <v>45571</v>
      </c>
      <c r="FB2687">
        <v>0</v>
      </c>
      <c r="FC2687">
        <v>1</v>
      </c>
    </row>
    <row r="2688" spans="1:159" x14ac:dyDescent="0.25">
      <c r="A2688" t="s">
        <v>45</v>
      </c>
      <c r="B2688" t="s">
        <v>41</v>
      </c>
      <c r="C2688" t="s">
        <v>81</v>
      </c>
      <c r="D2688" s="3">
        <v>45475</v>
      </c>
      <c r="FB2688">
        <v>0</v>
      </c>
      <c r="FC2688">
        <v>1</v>
      </c>
    </row>
    <row r="2689" spans="1:159" x14ac:dyDescent="0.25">
      <c r="A2689" t="s">
        <v>45</v>
      </c>
      <c r="B2689" t="s">
        <v>41</v>
      </c>
      <c r="C2689" t="s">
        <v>81</v>
      </c>
      <c r="D2689" s="3">
        <v>45476</v>
      </c>
      <c r="FB2689">
        <v>0</v>
      </c>
      <c r="FC2689">
        <v>1</v>
      </c>
    </row>
    <row r="2690" spans="1:159" x14ac:dyDescent="0.25">
      <c r="A2690" t="s">
        <v>45</v>
      </c>
      <c r="B2690" t="s">
        <v>41</v>
      </c>
      <c r="C2690" t="s">
        <v>81</v>
      </c>
      <c r="D2690" s="3">
        <v>45478</v>
      </c>
      <c r="FB2690">
        <v>0</v>
      </c>
      <c r="FC2690">
        <v>1</v>
      </c>
    </row>
    <row r="2691" spans="1:159" x14ac:dyDescent="0.25">
      <c r="A2691" t="s">
        <v>45</v>
      </c>
      <c r="B2691" t="s">
        <v>41</v>
      </c>
      <c r="C2691" t="s">
        <v>81</v>
      </c>
      <c r="D2691" s="3">
        <v>45479</v>
      </c>
      <c r="FB2691">
        <v>0</v>
      </c>
      <c r="FC2691">
        <v>1</v>
      </c>
    </row>
    <row r="2692" spans="1:159" x14ac:dyDescent="0.25">
      <c r="A2692" t="s">
        <v>45</v>
      </c>
      <c r="B2692" t="s">
        <v>41</v>
      </c>
      <c r="C2692" t="s">
        <v>81</v>
      </c>
      <c r="D2692" s="3">
        <v>45484</v>
      </c>
      <c r="FB2692">
        <v>0</v>
      </c>
      <c r="FC2692">
        <v>1</v>
      </c>
    </row>
    <row r="2693" spans="1:159" x14ac:dyDescent="0.25">
      <c r="A2693" t="s">
        <v>45</v>
      </c>
      <c r="B2693" t="s">
        <v>41</v>
      </c>
      <c r="C2693" t="s">
        <v>81</v>
      </c>
      <c r="D2693" s="3">
        <v>45485</v>
      </c>
      <c r="FB2693">
        <v>0</v>
      </c>
      <c r="FC2693">
        <v>1</v>
      </c>
    </row>
    <row r="2694" spans="1:159" x14ac:dyDescent="0.25">
      <c r="A2694" t="s">
        <v>45</v>
      </c>
      <c r="B2694" t="s">
        <v>41</v>
      </c>
      <c r="C2694" t="s">
        <v>81</v>
      </c>
      <c r="D2694" s="3">
        <v>45496</v>
      </c>
      <c r="FB2694">
        <v>0</v>
      </c>
      <c r="FC2694">
        <v>1</v>
      </c>
    </row>
    <row r="2695" spans="1:159" x14ac:dyDescent="0.25">
      <c r="A2695" t="s">
        <v>45</v>
      </c>
      <c r="B2695" t="s">
        <v>41</v>
      </c>
      <c r="C2695" t="s">
        <v>81</v>
      </c>
      <c r="D2695" s="3">
        <v>45539</v>
      </c>
      <c r="FB2695">
        <v>0</v>
      </c>
      <c r="FC2695">
        <v>1</v>
      </c>
    </row>
    <row r="2696" spans="1:159" x14ac:dyDescent="0.25">
      <c r="A2696" t="s">
        <v>45</v>
      </c>
      <c r="B2696" t="s">
        <v>41</v>
      </c>
      <c r="C2696" t="s">
        <v>81</v>
      </c>
      <c r="D2696" s="3">
        <v>45540</v>
      </c>
      <c r="FB2696">
        <v>0</v>
      </c>
      <c r="FC2696">
        <v>1</v>
      </c>
    </row>
    <row r="2697" spans="1:159" x14ac:dyDescent="0.25">
      <c r="A2697" t="s">
        <v>45</v>
      </c>
      <c r="B2697" t="s">
        <v>41</v>
      </c>
      <c r="C2697" t="s">
        <v>81</v>
      </c>
      <c r="D2697" s="3">
        <v>45541</v>
      </c>
      <c r="FB2697">
        <v>0</v>
      </c>
      <c r="FC2697">
        <v>1</v>
      </c>
    </row>
    <row r="2698" spans="1:159" x14ac:dyDescent="0.25">
      <c r="A2698" t="s">
        <v>45</v>
      </c>
      <c r="B2698" t="s">
        <v>41</v>
      </c>
      <c r="C2698" t="s">
        <v>81</v>
      </c>
      <c r="D2698" s="3">
        <v>45558</v>
      </c>
      <c r="FB2698">
        <v>0</v>
      </c>
      <c r="FC2698">
        <v>1</v>
      </c>
    </row>
    <row r="2699" spans="1:159" x14ac:dyDescent="0.25">
      <c r="A2699" t="s">
        <v>45</v>
      </c>
      <c r="B2699" t="s">
        <v>41</v>
      </c>
      <c r="C2699" t="s">
        <v>81</v>
      </c>
      <c r="D2699" s="3">
        <v>45559</v>
      </c>
      <c r="FB2699">
        <v>0</v>
      </c>
      <c r="FC2699">
        <v>1</v>
      </c>
    </row>
    <row r="2700" spans="1:159" x14ac:dyDescent="0.25">
      <c r="A2700" t="s">
        <v>45</v>
      </c>
      <c r="B2700" t="s">
        <v>41</v>
      </c>
      <c r="C2700" t="s">
        <v>81</v>
      </c>
      <c r="D2700" s="3">
        <v>45566</v>
      </c>
      <c r="FB2700">
        <v>0</v>
      </c>
      <c r="FC2700">
        <v>1</v>
      </c>
    </row>
    <row r="2701" spans="1:159" x14ac:dyDescent="0.25">
      <c r="A2701" t="s">
        <v>45</v>
      </c>
      <c r="B2701" t="s">
        <v>41</v>
      </c>
      <c r="C2701" t="s">
        <v>81</v>
      </c>
      <c r="D2701" s="3">
        <v>45567</v>
      </c>
      <c r="FB2701">
        <v>0</v>
      </c>
      <c r="FC2701">
        <v>1</v>
      </c>
    </row>
    <row r="2702" spans="1:159" x14ac:dyDescent="0.25">
      <c r="A2702" t="s">
        <v>45</v>
      </c>
      <c r="B2702" t="s">
        <v>41</v>
      </c>
      <c r="C2702" t="s">
        <v>81</v>
      </c>
      <c r="D2702" s="3">
        <v>45568</v>
      </c>
      <c r="FB2702">
        <v>0</v>
      </c>
      <c r="FC2702">
        <v>1</v>
      </c>
    </row>
    <row r="2703" spans="1:159" x14ac:dyDescent="0.25">
      <c r="A2703" t="s">
        <v>45</v>
      </c>
      <c r="B2703" t="s">
        <v>41</v>
      </c>
      <c r="C2703" t="s">
        <v>81</v>
      </c>
      <c r="D2703" s="3">
        <v>45570</v>
      </c>
      <c r="FB2703">
        <v>0</v>
      </c>
      <c r="FC2703">
        <v>1</v>
      </c>
    </row>
    <row r="2704" spans="1:159" x14ac:dyDescent="0.25">
      <c r="A2704" t="s">
        <v>45</v>
      </c>
      <c r="B2704" t="s">
        <v>41</v>
      </c>
      <c r="C2704" t="s">
        <v>81</v>
      </c>
      <c r="D2704" s="3">
        <v>45571</v>
      </c>
      <c r="FB2704">
        <v>0</v>
      </c>
      <c r="FC2704">
        <v>1</v>
      </c>
    </row>
    <row r="2705" spans="1:159" x14ac:dyDescent="0.25">
      <c r="A2705" t="s">
        <v>45</v>
      </c>
      <c r="B2705" t="s">
        <v>41</v>
      </c>
      <c r="C2705" t="s">
        <v>82</v>
      </c>
      <c r="D2705" s="3">
        <v>45475</v>
      </c>
      <c r="FB2705">
        <v>0</v>
      </c>
      <c r="FC2705">
        <v>1</v>
      </c>
    </row>
    <row r="2706" spans="1:159" x14ac:dyDescent="0.25">
      <c r="A2706" t="s">
        <v>45</v>
      </c>
      <c r="B2706" t="s">
        <v>41</v>
      </c>
      <c r="C2706" t="s">
        <v>82</v>
      </c>
      <c r="D2706" s="3">
        <v>45476</v>
      </c>
      <c r="FB2706">
        <v>0</v>
      </c>
      <c r="FC2706">
        <v>1</v>
      </c>
    </row>
    <row r="2707" spans="1:159" x14ac:dyDescent="0.25">
      <c r="A2707" t="s">
        <v>45</v>
      </c>
      <c r="B2707" t="s">
        <v>41</v>
      </c>
      <c r="C2707" t="s">
        <v>82</v>
      </c>
      <c r="D2707" s="3">
        <v>45478</v>
      </c>
      <c r="FB2707">
        <v>0</v>
      </c>
      <c r="FC2707">
        <v>1</v>
      </c>
    </row>
    <row r="2708" spans="1:159" x14ac:dyDescent="0.25">
      <c r="A2708" t="s">
        <v>45</v>
      </c>
      <c r="B2708" t="s">
        <v>41</v>
      </c>
      <c r="C2708" t="s">
        <v>82</v>
      </c>
      <c r="D2708" s="3">
        <v>45479</v>
      </c>
      <c r="FB2708">
        <v>0</v>
      </c>
      <c r="FC2708">
        <v>1</v>
      </c>
    </row>
    <row r="2709" spans="1:159" x14ac:dyDescent="0.25">
      <c r="A2709" t="s">
        <v>45</v>
      </c>
      <c r="B2709" t="s">
        <v>41</v>
      </c>
      <c r="C2709" t="s">
        <v>82</v>
      </c>
      <c r="D2709" s="3">
        <v>45484</v>
      </c>
      <c r="FB2709">
        <v>0</v>
      </c>
      <c r="FC2709">
        <v>1</v>
      </c>
    </row>
    <row r="2710" spans="1:159" x14ac:dyDescent="0.25">
      <c r="A2710" t="s">
        <v>45</v>
      </c>
      <c r="B2710" t="s">
        <v>41</v>
      </c>
      <c r="C2710" t="s">
        <v>82</v>
      </c>
      <c r="D2710" s="3">
        <v>45485</v>
      </c>
      <c r="FB2710">
        <v>0</v>
      </c>
      <c r="FC2710">
        <v>1</v>
      </c>
    </row>
    <row r="2711" spans="1:159" x14ac:dyDescent="0.25">
      <c r="A2711" t="s">
        <v>45</v>
      </c>
      <c r="B2711" t="s">
        <v>41</v>
      </c>
      <c r="C2711" t="s">
        <v>82</v>
      </c>
      <c r="D2711" s="3">
        <v>45496</v>
      </c>
      <c r="FB2711">
        <v>0</v>
      </c>
      <c r="FC2711">
        <v>1</v>
      </c>
    </row>
    <row r="2712" spans="1:159" x14ac:dyDescent="0.25">
      <c r="A2712" t="s">
        <v>45</v>
      </c>
      <c r="B2712" t="s">
        <v>41</v>
      </c>
      <c r="C2712" t="s">
        <v>82</v>
      </c>
      <c r="D2712" s="3">
        <v>45539</v>
      </c>
      <c r="FB2712">
        <v>0</v>
      </c>
      <c r="FC2712">
        <v>1</v>
      </c>
    </row>
    <row r="2713" spans="1:159" x14ac:dyDescent="0.25">
      <c r="A2713" t="s">
        <v>45</v>
      </c>
      <c r="B2713" t="s">
        <v>41</v>
      </c>
      <c r="C2713" t="s">
        <v>82</v>
      </c>
      <c r="D2713" s="3">
        <v>45540</v>
      </c>
      <c r="FB2713">
        <v>0</v>
      </c>
      <c r="FC2713">
        <v>1</v>
      </c>
    </row>
    <row r="2714" spans="1:159" x14ac:dyDescent="0.25">
      <c r="A2714" t="s">
        <v>45</v>
      </c>
      <c r="B2714" t="s">
        <v>41</v>
      </c>
      <c r="C2714" t="s">
        <v>82</v>
      </c>
      <c r="D2714" s="3">
        <v>45541</v>
      </c>
      <c r="FB2714">
        <v>0</v>
      </c>
      <c r="FC2714">
        <v>1</v>
      </c>
    </row>
    <row r="2715" spans="1:159" x14ac:dyDescent="0.25">
      <c r="A2715" t="s">
        <v>45</v>
      </c>
      <c r="B2715" t="s">
        <v>41</v>
      </c>
      <c r="C2715" t="s">
        <v>82</v>
      </c>
      <c r="D2715" s="3">
        <v>45558</v>
      </c>
      <c r="FB2715">
        <v>0</v>
      </c>
      <c r="FC2715">
        <v>1</v>
      </c>
    </row>
    <row r="2716" spans="1:159" x14ac:dyDescent="0.25">
      <c r="A2716" t="s">
        <v>45</v>
      </c>
      <c r="B2716" t="s">
        <v>41</v>
      </c>
      <c r="C2716" t="s">
        <v>82</v>
      </c>
      <c r="D2716" s="3">
        <v>45559</v>
      </c>
      <c r="FB2716">
        <v>0</v>
      </c>
      <c r="FC2716">
        <v>1</v>
      </c>
    </row>
    <row r="2717" spans="1:159" x14ac:dyDescent="0.25">
      <c r="A2717" t="s">
        <v>45</v>
      </c>
      <c r="B2717" t="s">
        <v>41</v>
      </c>
      <c r="C2717" t="s">
        <v>82</v>
      </c>
      <c r="D2717" s="3">
        <v>45566</v>
      </c>
      <c r="FB2717">
        <v>0</v>
      </c>
      <c r="FC2717">
        <v>1</v>
      </c>
    </row>
    <row r="2718" spans="1:159" x14ac:dyDescent="0.25">
      <c r="A2718" t="s">
        <v>45</v>
      </c>
      <c r="B2718" t="s">
        <v>41</v>
      </c>
      <c r="C2718" t="s">
        <v>82</v>
      </c>
      <c r="D2718" s="3">
        <v>45567</v>
      </c>
      <c r="FB2718">
        <v>0</v>
      </c>
      <c r="FC2718">
        <v>1</v>
      </c>
    </row>
    <row r="2719" spans="1:159" x14ac:dyDescent="0.25">
      <c r="A2719" t="s">
        <v>45</v>
      </c>
      <c r="B2719" t="s">
        <v>41</v>
      </c>
      <c r="C2719" t="s">
        <v>82</v>
      </c>
      <c r="D2719" s="3">
        <v>45568</v>
      </c>
      <c r="FB2719">
        <v>0</v>
      </c>
      <c r="FC2719">
        <v>1</v>
      </c>
    </row>
    <row r="2720" spans="1:159" x14ac:dyDescent="0.25">
      <c r="A2720" t="s">
        <v>45</v>
      </c>
      <c r="B2720" t="s">
        <v>41</v>
      </c>
      <c r="C2720" t="s">
        <v>82</v>
      </c>
      <c r="D2720" s="3">
        <v>45570</v>
      </c>
      <c r="FB2720">
        <v>0</v>
      </c>
      <c r="FC2720">
        <v>1</v>
      </c>
    </row>
    <row r="2721" spans="1:159" x14ac:dyDescent="0.25">
      <c r="A2721" t="s">
        <v>45</v>
      </c>
      <c r="B2721" t="s">
        <v>41</v>
      </c>
      <c r="C2721" t="s">
        <v>82</v>
      </c>
      <c r="D2721" s="3">
        <v>45571</v>
      </c>
      <c r="FB2721">
        <v>0</v>
      </c>
      <c r="FC2721">
        <v>1</v>
      </c>
    </row>
    <row r="2722" spans="1:159" x14ac:dyDescent="0.25">
      <c r="A2722" t="s">
        <v>45</v>
      </c>
      <c r="B2722" t="s">
        <v>41</v>
      </c>
      <c r="C2722" t="s">
        <v>87</v>
      </c>
      <c r="D2722" s="3">
        <v>45475</v>
      </c>
      <c r="FB2722">
        <v>0</v>
      </c>
      <c r="FC2722">
        <v>1</v>
      </c>
    </row>
    <row r="2723" spans="1:159" x14ac:dyDescent="0.25">
      <c r="A2723" t="s">
        <v>45</v>
      </c>
      <c r="B2723" t="s">
        <v>41</v>
      </c>
      <c r="C2723" t="s">
        <v>87</v>
      </c>
      <c r="D2723" s="3">
        <v>45476</v>
      </c>
      <c r="FB2723">
        <v>0</v>
      </c>
      <c r="FC2723">
        <v>1</v>
      </c>
    </row>
    <row r="2724" spans="1:159" x14ac:dyDescent="0.25">
      <c r="A2724" t="s">
        <v>45</v>
      </c>
      <c r="B2724" t="s">
        <v>41</v>
      </c>
      <c r="C2724" t="s">
        <v>87</v>
      </c>
      <c r="D2724" s="3">
        <v>45478</v>
      </c>
      <c r="FB2724">
        <v>0</v>
      </c>
      <c r="FC2724">
        <v>1</v>
      </c>
    </row>
    <row r="2725" spans="1:159" x14ac:dyDescent="0.25">
      <c r="A2725" t="s">
        <v>45</v>
      </c>
      <c r="B2725" t="s">
        <v>41</v>
      </c>
      <c r="C2725" t="s">
        <v>87</v>
      </c>
      <c r="D2725" s="3">
        <v>45479</v>
      </c>
      <c r="FB2725">
        <v>0</v>
      </c>
      <c r="FC2725">
        <v>1</v>
      </c>
    </row>
    <row r="2726" spans="1:159" x14ac:dyDescent="0.25">
      <c r="A2726" t="s">
        <v>45</v>
      </c>
      <c r="B2726" t="s">
        <v>41</v>
      </c>
      <c r="C2726" t="s">
        <v>87</v>
      </c>
      <c r="D2726" s="3">
        <v>45484</v>
      </c>
      <c r="FB2726">
        <v>0</v>
      </c>
      <c r="FC2726">
        <v>1</v>
      </c>
    </row>
    <row r="2727" spans="1:159" x14ac:dyDescent="0.25">
      <c r="A2727" t="s">
        <v>45</v>
      </c>
      <c r="B2727" t="s">
        <v>41</v>
      </c>
      <c r="C2727" t="s">
        <v>87</v>
      </c>
      <c r="D2727" s="3">
        <v>45485</v>
      </c>
      <c r="FB2727">
        <v>0</v>
      </c>
      <c r="FC2727">
        <v>1</v>
      </c>
    </row>
    <row r="2728" spans="1:159" x14ac:dyDescent="0.25">
      <c r="A2728" t="s">
        <v>45</v>
      </c>
      <c r="B2728" t="s">
        <v>41</v>
      </c>
      <c r="C2728" t="s">
        <v>87</v>
      </c>
      <c r="D2728" s="3">
        <v>45496</v>
      </c>
      <c r="FB2728">
        <v>0</v>
      </c>
      <c r="FC2728">
        <v>1</v>
      </c>
    </row>
    <row r="2729" spans="1:159" x14ac:dyDescent="0.25">
      <c r="A2729" t="s">
        <v>45</v>
      </c>
      <c r="B2729" t="s">
        <v>41</v>
      </c>
      <c r="C2729" t="s">
        <v>87</v>
      </c>
      <c r="D2729" s="3">
        <v>45539</v>
      </c>
      <c r="FB2729">
        <v>0</v>
      </c>
      <c r="FC2729">
        <v>1</v>
      </c>
    </row>
    <row r="2730" spans="1:159" x14ac:dyDescent="0.25">
      <c r="A2730" t="s">
        <v>45</v>
      </c>
      <c r="B2730" t="s">
        <v>41</v>
      </c>
      <c r="C2730" t="s">
        <v>87</v>
      </c>
      <c r="D2730" s="3">
        <v>45540</v>
      </c>
      <c r="FB2730">
        <v>0</v>
      </c>
      <c r="FC2730">
        <v>1</v>
      </c>
    </row>
    <row r="2731" spans="1:159" x14ac:dyDescent="0.25">
      <c r="A2731" t="s">
        <v>45</v>
      </c>
      <c r="B2731" t="s">
        <v>41</v>
      </c>
      <c r="C2731" t="s">
        <v>87</v>
      </c>
      <c r="D2731" s="3">
        <v>45541</v>
      </c>
      <c r="FB2731">
        <v>0</v>
      </c>
      <c r="FC2731">
        <v>1</v>
      </c>
    </row>
    <row r="2732" spans="1:159" x14ac:dyDescent="0.25">
      <c r="A2732" t="s">
        <v>45</v>
      </c>
      <c r="B2732" t="s">
        <v>41</v>
      </c>
      <c r="C2732" t="s">
        <v>87</v>
      </c>
      <c r="D2732" s="3">
        <v>45558</v>
      </c>
      <c r="FB2732">
        <v>0</v>
      </c>
      <c r="FC2732">
        <v>1</v>
      </c>
    </row>
    <row r="2733" spans="1:159" x14ac:dyDescent="0.25">
      <c r="A2733" t="s">
        <v>45</v>
      </c>
      <c r="B2733" t="s">
        <v>41</v>
      </c>
      <c r="C2733" t="s">
        <v>87</v>
      </c>
      <c r="D2733" s="3">
        <v>45559</v>
      </c>
      <c r="FB2733">
        <v>0</v>
      </c>
      <c r="FC2733">
        <v>1</v>
      </c>
    </row>
    <row r="2734" spans="1:159" x14ac:dyDescent="0.25">
      <c r="A2734" t="s">
        <v>45</v>
      </c>
      <c r="B2734" t="s">
        <v>41</v>
      </c>
      <c r="C2734" t="s">
        <v>87</v>
      </c>
      <c r="D2734" s="3">
        <v>45566</v>
      </c>
      <c r="FB2734">
        <v>0</v>
      </c>
      <c r="FC2734">
        <v>1</v>
      </c>
    </row>
    <row r="2735" spans="1:159" x14ac:dyDescent="0.25">
      <c r="A2735" t="s">
        <v>45</v>
      </c>
      <c r="B2735" t="s">
        <v>41</v>
      </c>
      <c r="C2735" t="s">
        <v>87</v>
      </c>
      <c r="D2735" s="3">
        <v>45567</v>
      </c>
      <c r="FB2735">
        <v>0</v>
      </c>
      <c r="FC2735">
        <v>1</v>
      </c>
    </row>
    <row r="2736" spans="1:159" x14ac:dyDescent="0.25">
      <c r="A2736" t="s">
        <v>45</v>
      </c>
      <c r="B2736" t="s">
        <v>41</v>
      </c>
      <c r="C2736" t="s">
        <v>87</v>
      </c>
      <c r="D2736" s="3">
        <v>45568</v>
      </c>
      <c r="FB2736">
        <v>0</v>
      </c>
      <c r="FC2736">
        <v>1</v>
      </c>
    </row>
    <row r="2737" spans="1:159" x14ac:dyDescent="0.25">
      <c r="A2737" t="s">
        <v>45</v>
      </c>
      <c r="B2737" t="s">
        <v>41</v>
      </c>
      <c r="C2737" t="s">
        <v>87</v>
      </c>
      <c r="D2737" s="3">
        <v>45570</v>
      </c>
      <c r="FB2737">
        <v>0</v>
      </c>
      <c r="FC2737">
        <v>1</v>
      </c>
    </row>
    <row r="2738" spans="1:159" x14ac:dyDescent="0.25">
      <c r="A2738" t="s">
        <v>45</v>
      </c>
      <c r="B2738" t="s">
        <v>41</v>
      </c>
      <c r="C2738" t="s">
        <v>87</v>
      </c>
      <c r="D2738" s="3">
        <v>45571</v>
      </c>
      <c r="FB2738">
        <v>0</v>
      </c>
      <c r="FC2738">
        <v>1</v>
      </c>
    </row>
    <row r="2739" spans="1:159" x14ac:dyDescent="0.25">
      <c r="A2739" t="s">
        <v>45</v>
      </c>
      <c r="B2739" t="s">
        <v>41</v>
      </c>
      <c r="C2739" t="s">
        <v>85</v>
      </c>
      <c r="D2739" s="3">
        <v>45475</v>
      </c>
      <c r="FB2739">
        <v>0</v>
      </c>
      <c r="FC2739">
        <v>1</v>
      </c>
    </row>
    <row r="2740" spans="1:159" x14ac:dyDescent="0.25">
      <c r="A2740" t="s">
        <v>45</v>
      </c>
      <c r="B2740" t="s">
        <v>41</v>
      </c>
      <c r="C2740" t="s">
        <v>85</v>
      </c>
      <c r="D2740" s="3">
        <v>45476</v>
      </c>
      <c r="FB2740">
        <v>0</v>
      </c>
      <c r="FC2740">
        <v>1</v>
      </c>
    </row>
    <row r="2741" spans="1:159" x14ac:dyDescent="0.25">
      <c r="A2741" t="s">
        <v>45</v>
      </c>
      <c r="B2741" t="s">
        <v>41</v>
      </c>
      <c r="C2741" t="s">
        <v>85</v>
      </c>
      <c r="D2741" s="3">
        <v>45478</v>
      </c>
      <c r="FB2741">
        <v>0</v>
      </c>
      <c r="FC2741">
        <v>1</v>
      </c>
    </row>
    <row r="2742" spans="1:159" x14ac:dyDescent="0.25">
      <c r="A2742" t="s">
        <v>45</v>
      </c>
      <c r="B2742" t="s">
        <v>41</v>
      </c>
      <c r="C2742" t="s">
        <v>85</v>
      </c>
      <c r="D2742" s="3">
        <v>45479</v>
      </c>
      <c r="FB2742">
        <v>0</v>
      </c>
      <c r="FC2742">
        <v>1</v>
      </c>
    </row>
    <row r="2743" spans="1:159" x14ac:dyDescent="0.25">
      <c r="A2743" t="s">
        <v>45</v>
      </c>
      <c r="B2743" t="s">
        <v>41</v>
      </c>
      <c r="C2743" t="s">
        <v>85</v>
      </c>
      <c r="D2743" s="3">
        <v>45484</v>
      </c>
      <c r="FB2743">
        <v>0</v>
      </c>
      <c r="FC2743">
        <v>1</v>
      </c>
    </row>
    <row r="2744" spans="1:159" x14ac:dyDescent="0.25">
      <c r="A2744" t="s">
        <v>45</v>
      </c>
      <c r="B2744" t="s">
        <v>41</v>
      </c>
      <c r="C2744" t="s">
        <v>85</v>
      </c>
      <c r="D2744" s="3">
        <v>45485</v>
      </c>
      <c r="FB2744">
        <v>0</v>
      </c>
      <c r="FC2744">
        <v>1</v>
      </c>
    </row>
    <row r="2745" spans="1:159" x14ac:dyDescent="0.25">
      <c r="A2745" t="s">
        <v>45</v>
      </c>
      <c r="B2745" t="s">
        <v>41</v>
      </c>
      <c r="C2745" t="s">
        <v>85</v>
      </c>
      <c r="D2745" s="3">
        <v>45496</v>
      </c>
      <c r="FB2745">
        <v>0</v>
      </c>
      <c r="FC2745">
        <v>1</v>
      </c>
    </row>
    <row r="2746" spans="1:159" x14ac:dyDescent="0.25">
      <c r="A2746" t="s">
        <v>45</v>
      </c>
      <c r="B2746" t="s">
        <v>41</v>
      </c>
      <c r="C2746" t="s">
        <v>85</v>
      </c>
      <c r="D2746" s="3">
        <v>45539</v>
      </c>
      <c r="FB2746">
        <v>0</v>
      </c>
      <c r="FC2746">
        <v>1</v>
      </c>
    </row>
    <row r="2747" spans="1:159" x14ac:dyDescent="0.25">
      <c r="A2747" t="s">
        <v>45</v>
      </c>
      <c r="B2747" t="s">
        <v>41</v>
      </c>
      <c r="C2747" t="s">
        <v>85</v>
      </c>
      <c r="D2747" s="3">
        <v>45540</v>
      </c>
      <c r="FB2747">
        <v>0</v>
      </c>
      <c r="FC2747">
        <v>1</v>
      </c>
    </row>
    <row r="2748" spans="1:159" x14ac:dyDescent="0.25">
      <c r="A2748" t="s">
        <v>45</v>
      </c>
      <c r="B2748" t="s">
        <v>41</v>
      </c>
      <c r="C2748" t="s">
        <v>85</v>
      </c>
      <c r="D2748" s="3">
        <v>45541</v>
      </c>
      <c r="FB2748">
        <v>0</v>
      </c>
      <c r="FC2748">
        <v>1</v>
      </c>
    </row>
    <row r="2749" spans="1:159" x14ac:dyDescent="0.25">
      <c r="A2749" t="s">
        <v>45</v>
      </c>
      <c r="B2749" t="s">
        <v>41</v>
      </c>
      <c r="C2749" t="s">
        <v>85</v>
      </c>
      <c r="D2749" s="3">
        <v>45558</v>
      </c>
      <c r="FB2749">
        <v>0</v>
      </c>
      <c r="FC2749">
        <v>1</v>
      </c>
    </row>
    <row r="2750" spans="1:159" x14ac:dyDescent="0.25">
      <c r="A2750" t="s">
        <v>45</v>
      </c>
      <c r="B2750" t="s">
        <v>41</v>
      </c>
      <c r="C2750" t="s">
        <v>85</v>
      </c>
      <c r="D2750" s="3">
        <v>45559</v>
      </c>
      <c r="FB2750">
        <v>0</v>
      </c>
      <c r="FC2750">
        <v>1</v>
      </c>
    </row>
    <row r="2751" spans="1:159" x14ac:dyDescent="0.25">
      <c r="A2751" t="s">
        <v>45</v>
      </c>
      <c r="B2751" t="s">
        <v>41</v>
      </c>
      <c r="C2751" t="s">
        <v>85</v>
      </c>
      <c r="D2751" s="3">
        <v>45566</v>
      </c>
      <c r="FB2751">
        <v>0</v>
      </c>
      <c r="FC2751">
        <v>1</v>
      </c>
    </row>
    <row r="2752" spans="1:159" x14ac:dyDescent="0.25">
      <c r="A2752" t="s">
        <v>45</v>
      </c>
      <c r="B2752" t="s">
        <v>41</v>
      </c>
      <c r="C2752" t="s">
        <v>85</v>
      </c>
      <c r="D2752" s="3">
        <v>45567</v>
      </c>
      <c r="FB2752">
        <v>0</v>
      </c>
      <c r="FC2752">
        <v>1</v>
      </c>
    </row>
    <row r="2753" spans="1:159" x14ac:dyDescent="0.25">
      <c r="A2753" t="s">
        <v>45</v>
      </c>
      <c r="B2753" t="s">
        <v>41</v>
      </c>
      <c r="C2753" t="s">
        <v>85</v>
      </c>
      <c r="D2753" s="3">
        <v>45568</v>
      </c>
      <c r="FB2753">
        <v>0</v>
      </c>
      <c r="FC2753">
        <v>1</v>
      </c>
    </row>
    <row r="2754" spans="1:159" x14ac:dyDescent="0.25">
      <c r="A2754" t="s">
        <v>45</v>
      </c>
      <c r="B2754" t="s">
        <v>41</v>
      </c>
      <c r="C2754" t="s">
        <v>85</v>
      </c>
      <c r="D2754" s="3">
        <v>45570</v>
      </c>
      <c r="FB2754">
        <v>0</v>
      </c>
      <c r="FC2754">
        <v>1</v>
      </c>
    </row>
    <row r="2755" spans="1:159" x14ac:dyDescent="0.25">
      <c r="A2755" t="s">
        <v>45</v>
      </c>
      <c r="B2755" t="s">
        <v>41</v>
      </c>
      <c r="C2755" t="s">
        <v>85</v>
      </c>
      <c r="D2755" s="3">
        <v>45571</v>
      </c>
      <c r="FB2755">
        <v>0</v>
      </c>
      <c r="FC2755">
        <v>1</v>
      </c>
    </row>
    <row r="2756" spans="1:159" x14ac:dyDescent="0.25">
      <c r="A2756" t="s">
        <v>45</v>
      </c>
      <c r="B2756" t="s">
        <v>41</v>
      </c>
      <c r="C2756" t="s">
        <v>86</v>
      </c>
      <c r="D2756" s="3">
        <v>45475</v>
      </c>
      <c r="FB2756">
        <v>0</v>
      </c>
      <c r="FC2756">
        <v>1</v>
      </c>
    </row>
    <row r="2757" spans="1:159" x14ac:dyDescent="0.25">
      <c r="A2757" t="s">
        <v>45</v>
      </c>
      <c r="B2757" t="s">
        <v>41</v>
      </c>
      <c r="C2757" t="s">
        <v>86</v>
      </c>
      <c r="D2757" s="3">
        <v>45476</v>
      </c>
      <c r="FB2757">
        <v>0</v>
      </c>
      <c r="FC2757">
        <v>1</v>
      </c>
    </row>
    <row r="2758" spans="1:159" x14ac:dyDescent="0.25">
      <c r="A2758" t="s">
        <v>45</v>
      </c>
      <c r="B2758" t="s">
        <v>41</v>
      </c>
      <c r="C2758" t="s">
        <v>86</v>
      </c>
      <c r="D2758" s="3">
        <v>45478</v>
      </c>
      <c r="FB2758">
        <v>0</v>
      </c>
      <c r="FC2758">
        <v>1</v>
      </c>
    </row>
    <row r="2759" spans="1:159" x14ac:dyDescent="0.25">
      <c r="A2759" t="s">
        <v>45</v>
      </c>
      <c r="B2759" t="s">
        <v>41</v>
      </c>
      <c r="C2759" t="s">
        <v>86</v>
      </c>
      <c r="D2759" s="3">
        <v>45479</v>
      </c>
      <c r="FB2759">
        <v>0</v>
      </c>
      <c r="FC2759">
        <v>1</v>
      </c>
    </row>
    <row r="2760" spans="1:159" x14ac:dyDescent="0.25">
      <c r="A2760" t="s">
        <v>45</v>
      </c>
      <c r="B2760" t="s">
        <v>41</v>
      </c>
      <c r="C2760" t="s">
        <v>86</v>
      </c>
      <c r="D2760" s="3">
        <v>45484</v>
      </c>
      <c r="FB2760">
        <v>0</v>
      </c>
      <c r="FC2760">
        <v>1</v>
      </c>
    </row>
    <row r="2761" spans="1:159" x14ac:dyDescent="0.25">
      <c r="A2761" t="s">
        <v>45</v>
      </c>
      <c r="B2761" t="s">
        <v>41</v>
      </c>
      <c r="C2761" t="s">
        <v>86</v>
      </c>
      <c r="D2761" s="3">
        <v>45485</v>
      </c>
      <c r="FB2761">
        <v>0</v>
      </c>
      <c r="FC2761">
        <v>1</v>
      </c>
    </row>
    <row r="2762" spans="1:159" x14ac:dyDescent="0.25">
      <c r="A2762" t="s">
        <v>45</v>
      </c>
      <c r="B2762" t="s">
        <v>41</v>
      </c>
      <c r="C2762" t="s">
        <v>86</v>
      </c>
      <c r="D2762" s="3">
        <v>45496</v>
      </c>
      <c r="FB2762">
        <v>0</v>
      </c>
      <c r="FC2762">
        <v>1</v>
      </c>
    </row>
    <row r="2763" spans="1:159" x14ac:dyDescent="0.25">
      <c r="A2763" t="s">
        <v>45</v>
      </c>
      <c r="B2763" t="s">
        <v>41</v>
      </c>
      <c r="C2763" t="s">
        <v>86</v>
      </c>
      <c r="D2763" s="3">
        <v>45539</v>
      </c>
      <c r="FB2763">
        <v>0</v>
      </c>
      <c r="FC2763">
        <v>1</v>
      </c>
    </row>
    <row r="2764" spans="1:159" x14ac:dyDescent="0.25">
      <c r="A2764" t="s">
        <v>45</v>
      </c>
      <c r="B2764" t="s">
        <v>41</v>
      </c>
      <c r="C2764" t="s">
        <v>86</v>
      </c>
      <c r="D2764" s="3">
        <v>45540</v>
      </c>
      <c r="FB2764">
        <v>0</v>
      </c>
      <c r="FC2764">
        <v>1</v>
      </c>
    </row>
    <row r="2765" spans="1:159" x14ac:dyDescent="0.25">
      <c r="A2765" t="s">
        <v>45</v>
      </c>
      <c r="B2765" t="s">
        <v>41</v>
      </c>
      <c r="C2765" t="s">
        <v>86</v>
      </c>
      <c r="D2765" s="3">
        <v>45541</v>
      </c>
      <c r="FB2765">
        <v>0</v>
      </c>
      <c r="FC2765">
        <v>1</v>
      </c>
    </row>
    <row r="2766" spans="1:159" x14ac:dyDescent="0.25">
      <c r="A2766" t="s">
        <v>45</v>
      </c>
      <c r="B2766" t="s">
        <v>41</v>
      </c>
      <c r="C2766" t="s">
        <v>86</v>
      </c>
      <c r="D2766" s="3">
        <v>45558</v>
      </c>
      <c r="FB2766">
        <v>0</v>
      </c>
      <c r="FC2766">
        <v>1</v>
      </c>
    </row>
    <row r="2767" spans="1:159" x14ac:dyDescent="0.25">
      <c r="A2767" t="s">
        <v>45</v>
      </c>
      <c r="B2767" t="s">
        <v>41</v>
      </c>
      <c r="C2767" t="s">
        <v>86</v>
      </c>
      <c r="D2767" s="3">
        <v>45559</v>
      </c>
      <c r="FB2767">
        <v>0</v>
      </c>
      <c r="FC2767">
        <v>1</v>
      </c>
    </row>
    <row r="2768" spans="1:159" x14ac:dyDescent="0.25">
      <c r="A2768" t="s">
        <v>45</v>
      </c>
      <c r="B2768" t="s">
        <v>41</v>
      </c>
      <c r="C2768" t="s">
        <v>86</v>
      </c>
      <c r="D2768" s="3">
        <v>45566</v>
      </c>
      <c r="FB2768">
        <v>0</v>
      </c>
      <c r="FC2768">
        <v>1</v>
      </c>
    </row>
    <row r="2769" spans="1:159" x14ac:dyDescent="0.25">
      <c r="A2769" t="s">
        <v>45</v>
      </c>
      <c r="B2769" t="s">
        <v>41</v>
      </c>
      <c r="C2769" t="s">
        <v>86</v>
      </c>
      <c r="D2769" s="3">
        <v>45567</v>
      </c>
      <c r="FB2769">
        <v>0</v>
      </c>
      <c r="FC2769">
        <v>1</v>
      </c>
    </row>
    <row r="2770" spans="1:159" x14ac:dyDescent="0.25">
      <c r="A2770" t="s">
        <v>45</v>
      </c>
      <c r="B2770" t="s">
        <v>41</v>
      </c>
      <c r="C2770" t="s">
        <v>86</v>
      </c>
      <c r="D2770" s="3">
        <v>45568</v>
      </c>
      <c r="FB2770">
        <v>0</v>
      </c>
      <c r="FC2770">
        <v>1</v>
      </c>
    </row>
    <row r="2771" spans="1:159" x14ac:dyDescent="0.25">
      <c r="A2771" t="s">
        <v>45</v>
      </c>
      <c r="B2771" t="s">
        <v>41</v>
      </c>
      <c r="C2771" t="s">
        <v>86</v>
      </c>
      <c r="D2771" s="3">
        <v>45570</v>
      </c>
      <c r="FB2771">
        <v>0</v>
      </c>
      <c r="FC2771">
        <v>1</v>
      </c>
    </row>
    <row r="2772" spans="1:159" x14ac:dyDescent="0.25">
      <c r="A2772" t="s">
        <v>45</v>
      </c>
      <c r="B2772" t="s">
        <v>41</v>
      </c>
      <c r="C2772" t="s">
        <v>86</v>
      </c>
      <c r="D2772" s="3">
        <v>45571</v>
      </c>
      <c r="FB2772">
        <v>0</v>
      </c>
      <c r="FC2772">
        <v>1</v>
      </c>
    </row>
    <row r="2773" spans="1:159" x14ac:dyDescent="0.25">
      <c r="A2773" t="s">
        <v>45</v>
      </c>
      <c r="B2773" t="s">
        <v>41</v>
      </c>
      <c r="C2773" t="s">
        <v>76</v>
      </c>
      <c r="D2773" s="3">
        <v>45475</v>
      </c>
      <c r="FB2773">
        <v>0</v>
      </c>
      <c r="FC2773">
        <v>1</v>
      </c>
    </row>
    <row r="2774" spans="1:159" x14ac:dyDescent="0.25">
      <c r="A2774" t="s">
        <v>45</v>
      </c>
      <c r="B2774" t="s">
        <v>41</v>
      </c>
      <c r="C2774" t="s">
        <v>76</v>
      </c>
      <c r="D2774" s="3">
        <v>45476</v>
      </c>
      <c r="FB2774">
        <v>0</v>
      </c>
      <c r="FC2774">
        <v>1</v>
      </c>
    </row>
    <row r="2775" spans="1:159" x14ac:dyDescent="0.25">
      <c r="A2775" t="s">
        <v>45</v>
      </c>
      <c r="B2775" t="s">
        <v>41</v>
      </c>
      <c r="C2775" t="s">
        <v>76</v>
      </c>
      <c r="D2775" s="3">
        <v>45478</v>
      </c>
      <c r="FB2775">
        <v>0</v>
      </c>
      <c r="FC2775">
        <v>1</v>
      </c>
    </row>
    <row r="2776" spans="1:159" x14ac:dyDescent="0.25">
      <c r="A2776" t="s">
        <v>45</v>
      </c>
      <c r="B2776" t="s">
        <v>41</v>
      </c>
      <c r="C2776" t="s">
        <v>76</v>
      </c>
      <c r="D2776" s="3">
        <v>45479</v>
      </c>
      <c r="FB2776">
        <v>0</v>
      </c>
      <c r="FC2776">
        <v>1</v>
      </c>
    </row>
    <row r="2777" spans="1:159" x14ac:dyDescent="0.25">
      <c r="A2777" t="s">
        <v>45</v>
      </c>
      <c r="B2777" t="s">
        <v>41</v>
      </c>
      <c r="C2777" t="s">
        <v>76</v>
      </c>
      <c r="D2777" s="3">
        <v>45484</v>
      </c>
      <c r="FB2777">
        <v>0</v>
      </c>
      <c r="FC2777">
        <v>1</v>
      </c>
    </row>
    <row r="2778" spans="1:159" x14ac:dyDescent="0.25">
      <c r="A2778" t="s">
        <v>45</v>
      </c>
      <c r="B2778" t="s">
        <v>41</v>
      </c>
      <c r="C2778" t="s">
        <v>76</v>
      </c>
      <c r="D2778" s="3">
        <v>45485</v>
      </c>
      <c r="FB2778">
        <v>0</v>
      </c>
      <c r="FC2778">
        <v>1</v>
      </c>
    </row>
    <row r="2779" spans="1:159" x14ac:dyDescent="0.25">
      <c r="A2779" t="s">
        <v>45</v>
      </c>
      <c r="B2779" t="s">
        <v>41</v>
      </c>
      <c r="C2779" t="s">
        <v>76</v>
      </c>
      <c r="D2779" s="3">
        <v>45496</v>
      </c>
      <c r="FB2779">
        <v>0</v>
      </c>
      <c r="FC2779">
        <v>1</v>
      </c>
    </row>
    <row r="2780" spans="1:159" x14ac:dyDescent="0.25">
      <c r="A2780" t="s">
        <v>45</v>
      </c>
      <c r="B2780" t="s">
        <v>41</v>
      </c>
      <c r="C2780" t="s">
        <v>76</v>
      </c>
      <c r="D2780" s="3">
        <v>45539</v>
      </c>
      <c r="FB2780">
        <v>0</v>
      </c>
      <c r="FC2780">
        <v>1</v>
      </c>
    </row>
    <row r="2781" spans="1:159" x14ac:dyDescent="0.25">
      <c r="A2781" t="s">
        <v>45</v>
      </c>
      <c r="B2781" t="s">
        <v>41</v>
      </c>
      <c r="C2781" t="s">
        <v>76</v>
      </c>
      <c r="D2781" s="3">
        <v>45540</v>
      </c>
      <c r="FB2781">
        <v>0</v>
      </c>
      <c r="FC2781">
        <v>1</v>
      </c>
    </row>
    <row r="2782" spans="1:159" x14ac:dyDescent="0.25">
      <c r="A2782" t="s">
        <v>45</v>
      </c>
      <c r="B2782" t="s">
        <v>41</v>
      </c>
      <c r="C2782" t="s">
        <v>76</v>
      </c>
      <c r="D2782" s="3">
        <v>45541</v>
      </c>
      <c r="CH2782" s="20"/>
      <c r="FB2782">
        <v>0</v>
      </c>
      <c r="FC2782">
        <v>1</v>
      </c>
    </row>
    <row r="2783" spans="1:159" x14ac:dyDescent="0.25">
      <c r="A2783" t="s">
        <v>45</v>
      </c>
      <c r="B2783" t="s">
        <v>41</v>
      </c>
      <c r="C2783" t="s">
        <v>76</v>
      </c>
      <c r="D2783" s="3">
        <v>45558</v>
      </c>
      <c r="FB2783">
        <v>0</v>
      </c>
      <c r="FC2783">
        <v>1</v>
      </c>
    </row>
    <row r="2784" spans="1:159" x14ac:dyDescent="0.25">
      <c r="A2784" t="s">
        <v>45</v>
      </c>
      <c r="B2784" t="s">
        <v>41</v>
      </c>
      <c r="C2784" t="s">
        <v>76</v>
      </c>
      <c r="D2784" s="3">
        <v>45559</v>
      </c>
      <c r="FB2784">
        <v>0</v>
      </c>
      <c r="FC2784">
        <v>1</v>
      </c>
    </row>
    <row r="2785" spans="1:159" x14ac:dyDescent="0.25">
      <c r="A2785" t="s">
        <v>45</v>
      </c>
      <c r="B2785" t="s">
        <v>41</v>
      </c>
      <c r="C2785" t="s">
        <v>76</v>
      </c>
      <c r="D2785" s="3">
        <v>45566</v>
      </c>
      <c r="FB2785">
        <v>0</v>
      </c>
      <c r="FC2785">
        <v>1</v>
      </c>
    </row>
    <row r="2786" spans="1:159" x14ac:dyDescent="0.25">
      <c r="A2786" t="s">
        <v>45</v>
      </c>
      <c r="B2786" t="s">
        <v>41</v>
      </c>
      <c r="C2786" t="s">
        <v>76</v>
      </c>
      <c r="D2786" s="3">
        <v>45567</v>
      </c>
      <c r="FB2786">
        <v>0</v>
      </c>
      <c r="FC2786">
        <v>1</v>
      </c>
    </row>
    <row r="2787" spans="1:159" x14ac:dyDescent="0.25">
      <c r="A2787" t="s">
        <v>45</v>
      </c>
      <c r="B2787" t="s">
        <v>41</v>
      </c>
      <c r="C2787" t="s">
        <v>76</v>
      </c>
      <c r="D2787" s="3">
        <v>45568</v>
      </c>
      <c r="FB2787">
        <v>0</v>
      </c>
      <c r="FC2787">
        <v>1</v>
      </c>
    </row>
    <row r="2788" spans="1:159" x14ac:dyDescent="0.25">
      <c r="A2788" t="s">
        <v>45</v>
      </c>
      <c r="B2788" t="s">
        <v>41</v>
      </c>
      <c r="C2788" t="s">
        <v>76</v>
      </c>
      <c r="D2788" s="3">
        <v>45570</v>
      </c>
      <c r="FB2788">
        <v>0</v>
      </c>
      <c r="FC2788">
        <v>1</v>
      </c>
    </row>
    <row r="2789" spans="1:159" x14ac:dyDescent="0.25">
      <c r="A2789" t="s">
        <v>45</v>
      </c>
      <c r="B2789" t="s">
        <v>41</v>
      </c>
      <c r="C2789" t="s">
        <v>76</v>
      </c>
      <c r="D2789" s="3">
        <v>45571</v>
      </c>
      <c r="FB2789">
        <v>0</v>
      </c>
      <c r="FC2789">
        <v>1</v>
      </c>
    </row>
    <row r="2790" spans="1:159" x14ac:dyDescent="0.25">
      <c r="A2790" t="s">
        <v>45</v>
      </c>
      <c r="B2790" t="s">
        <v>41</v>
      </c>
      <c r="C2790" t="s">
        <v>75</v>
      </c>
      <c r="D2790" s="3">
        <v>45475</v>
      </c>
      <c r="FB2790">
        <v>0</v>
      </c>
      <c r="FC2790">
        <v>1</v>
      </c>
    </row>
    <row r="2791" spans="1:159" x14ac:dyDescent="0.25">
      <c r="A2791" t="s">
        <v>45</v>
      </c>
      <c r="B2791" t="s">
        <v>41</v>
      </c>
      <c r="C2791" t="s">
        <v>75</v>
      </c>
      <c r="D2791" s="3">
        <v>45476</v>
      </c>
      <c r="FB2791">
        <v>0</v>
      </c>
      <c r="FC2791">
        <v>1</v>
      </c>
    </row>
    <row r="2792" spans="1:159" x14ac:dyDescent="0.25">
      <c r="A2792" t="s">
        <v>45</v>
      </c>
      <c r="B2792" t="s">
        <v>41</v>
      </c>
      <c r="C2792" t="s">
        <v>75</v>
      </c>
      <c r="D2792" s="3">
        <v>45478</v>
      </c>
      <c r="FB2792">
        <v>0</v>
      </c>
      <c r="FC2792">
        <v>1</v>
      </c>
    </row>
    <row r="2793" spans="1:159" x14ac:dyDescent="0.25">
      <c r="A2793" t="s">
        <v>45</v>
      </c>
      <c r="B2793" t="s">
        <v>41</v>
      </c>
      <c r="C2793" t="s">
        <v>75</v>
      </c>
      <c r="D2793" s="3">
        <v>45479</v>
      </c>
      <c r="FB2793">
        <v>0</v>
      </c>
      <c r="FC2793">
        <v>1</v>
      </c>
    </row>
    <row r="2794" spans="1:159" x14ac:dyDescent="0.25">
      <c r="A2794" t="s">
        <v>45</v>
      </c>
      <c r="B2794" t="s">
        <v>41</v>
      </c>
      <c r="C2794" t="s">
        <v>75</v>
      </c>
      <c r="D2794" s="3">
        <v>45484</v>
      </c>
      <c r="FB2794">
        <v>0</v>
      </c>
      <c r="FC2794">
        <v>1</v>
      </c>
    </row>
    <row r="2795" spans="1:159" x14ac:dyDescent="0.25">
      <c r="A2795" t="s">
        <v>45</v>
      </c>
      <c r="B2795" t="s">
        <v>41</v>
      </c>
      <c r="C2795" t="s">
        <v>75</v>
      </c>
      <c r="D2795" s="3">
        <v>45485</v>
      </c>
      <c r="FB2795">
        <v>0</v>
      </c>
      <c r="FC2795">
        <v>1</v>
      </c>
    </row>
    <row r="2796" spans="1:159" x14ac:dyDescent="0.25">
      <c r="A2796" t="s">
        <v>45</v>
      </c>
      <c r="B2796" t="s">
        <v>41</v>
      </c>
      <c r="C2796" t="s">
        <v>75</v>
      </c>
      <c r="D2796" s="3">
        <v>45496</v>
      </c>
      <c r="FB2796">
        <v>0</v>
      </c>
      <c r="FC2796">
        <v>1</v>
      </c>
    </row>
    <row r="2797" spans="1:159" x14ac:dyDescent="0.25">
      <c r="A2797" t="s">
        <v>45</v>
      </c>
      <c r="B2797" t="s">
        <v>41</v>
      </c>
      <c r="C2797" t="s">
        <v>75</v>
      </c>
      <c r="D2797" s="3">
        <v>45539</v>
      </c>
      <c r="FB2797">
        <v>0</v>
      </c>
      <c r="FC2797">
        <v>1</v>
      </c>
    </row>
    <row r="2798" spans="1:159" x14ac:dyDescent="0.25">
      <c r="A2798" t="s">
        <v>45</v>
      </c>
      <c r="B2798" t="s">
        <v>41</v>
      </c>
      <c r="C2798" t="s">
        <v>75</v>
      </c>
      <c r="D2798" s="3">
        <v>45540</v>
      </c>
      <c r="FB2798">
        <v>0</v>
      </c>
      <c r="FC2798">
        <v>1</v>
      </c>
    </row>
    <row r="2799" spans="1:159" x14ac:dyDescent="0.25">
      <c r="A2799" t="s">
        <v>45</v>
      </c>
      <c r="B2799" t="s">
        <v>41</v>
      </c>
      <c r="C2799" t="s">
        <v>75</v>
      </c>
      <c r="D2799" s="3">
        <v>45541</v>
      </c>
      <c r="FB2799">
        <v>0</v>
      </c>
      <c r="FC2799">
        <v>1</v>
      </c>
    </row>
    <row r="2800" spans="1:159" x14ac:dyDescent="0.25">
      <c r="A2800" t="s">
        <v>45</v>
      </c>
      <c r="B2800" t="s">
        <v>41</v>
      </c>
      <c r="C2800" t="s">
        <v>75</v>
      </c>
      <c r="D2800" s="3">
        <v>45558</v>
      </c>
      <c r="FB2800">
        <v>0</v>
      </c>
      <c r="FC2800">
        <v>1</v>
      </c>
    </row>
    <row r="2801" spans="1:159" x14ac:dyDescent="0.25">
      <c r="A2801" t="s">
        <v>45</v>
      </c>
      <c r="B2801" t="s">
        <v>41</v>
      </c>
      <c r="C2801" t="s">
        <v>75</v>
      </c>
      <c r="D2801" s="3">
        <v>45559</v>
      </c>
      <c r="FB2801">
        <v>0</v>
      </c>
      <c r="FC2801">
        <v>1</v>
      </c>
    </row>
    <row r="2802" spans="1:159" x14ac:dyDescent="0.25">
      <c r="A2802" t="s">
        <v>45</v>
      </c>
      <c r="B2802" t="s">
        <v>41</v>
      </c>
      <c r="C2802" t="s">
        <v>75</v>
      </c>
      <c r="D2802" s="3">
        <v>45566</v>
      </c>
      <c r="FB2802">
        <v>0</v>
      </c>
      <c r="FC2802">
        <v>1</v>
      </c>
    </row>
    <row r="2803" spans="1:159" x14ac:dyDescent="0.25">
      <c r="A2803" t="s">
        <v>45</v>
      </c>
      <c r="B2803" t="s">
        <v>41</v>
      </c>
      <c r="C2803" t="s">
        <v>75</v>
      </c>
      <c r="D2803" s="3">
        <v>45567</v>
      </c>
      <c r="FB2803">
        <v>0</v>
      </c>
      <c r="FC2803">
        <v>1</v>
      </c>
    </row>
    <row r="2804" spans="1:159" x14ac:dyDescent="0.25">
      <c r="A2804" t="s">
        <v>45</v>
      </c>
      <c r="B2804" t="s">
        <v>41</v>
      </c>
      <c r="C2804" t="s">
        <v>75</v>
      </c>
      <c r="D2804" s="3">
        <v>45568</v>
      </c>
      <c r="FB2804">
        <v>0</v>
      </c>
      <c r="FC2804">
        <v>1</v>
      </c>
    </row>
    <row r="2805" spans="1:159" x14ac:dyDescent="0.25">
      <c r="A2805" t="s">
        <v>45</v>
      </c>
      <c r="B2805" t="s">
        <v>41</v>
      </c>
      <c r="C2805" t="s">
        <v>75</v>
      </c>
      <c r="D2805" s="3">
        <v>45570</v>
      </c>
      <c r="FB2805">
        <v>0</v>
      </c>
      <c r="FC2805">
        <v>1</v>
      </c>
    </row>
    <row r="2806" spans="1:159" x14ac:dyDescent="0.25">
      <c r="A2806" t="s">
        <v>45</v>
      </c>
      <c r="B2806" t="s">
        <v>41</v>
      </c>
      <c r="C2806" t="s">
        <v>75</v>
      </c>
      <c r="D2806" s="3">
        <v>45571</v>
      </c>
      <c r="FB2806">
        <v>0</v>
      </c>
      <c r="FC2806">
        <v>1</v>
      </c>
    </row>
    <row r="2807" spans="1:159" x14ac:dyDescent="0.25">
      <c r="A2807" t="s">
        <v>45</v>
      </c>
      <c r="B2807" t="s">
        <v>41</v>
      </c>
      <c r="C2807" t="s">
        <v>77</v>
      </c>
      <c r="D2807" s="3">
        <v>45475</v>
      </c>
      <c r="FB2807">
        <v>0</v>
      </c>
      <c r="FC2807">
        <v>1</v>
      </c>
    </row>
    <row r="2808" spans="1:159" x14ac:dyDescent="0.25">
      <c r="A2808" t="s">
        <v>45</v>
      </c>
      <c r="B2808" t="s">
        <v>41</v>
      </c>
      <c r="C2808" t="s">
        <v>77</v>
      </c>
      <c r="D2808" s="3">
        <v>45476</v>
      </c>
      <c r="FB2808">
        <v>0</v>
      </c>
      <c r="FC2808">
        <v>1</v>
      </c>
    </row>
    <row r="2809" spans="1:159" x14ac:dyDescent="0.25">
      <c r="A2809" t="s">
        <v>45</v>
      </c>
      <c r="B2809" t="s">
        <v>41</v>
      </c>
      <c r="C2809" t="s">
        <v>77</v>
      </c>
      <c r="D2809" s="3">
        <v>45478</v>
      </c>
      <c r="FB2809">
        <v>0</v>
      </c>
      <c r="FC2809">
        <v>1</v>
      </c>
    </row>
    <row r="2810" spans="1:159" x14ac:dyDescent="0.25">
      <c r="A2810" t="s">
        <v>45</v>
      </c>
      <c r="B2810" t="s">
        <v>41</v>
      </c>
      <c r="C2810" t="s">
        <v>77</v>
      </c>
      <c r="D2810" s="3">
        <v>45479</v>
      </c>
      <c r="FB2810">
        <v>0</v>
      </c>
      <c r="FC2810">
        <v>1</v>
      </c>
    </row>
    <row r="2811" spans="1:159" x14ac:dyDescent="0.25">
      <c r="A2811" t="s">
        <v>45</v>
      </c>
      <c r="B2811" t="s">
        <v>41</v>
      </c>
      <c r="C2811" t="s">
        <v>77</v>
      </c>
      <c r="D2811" s="3">
        <v>45484</v>
      </c>
      <c r="FB2811">
        <v>0</v>
      </c>
      <c r="FC2811">
        <v>1</v>
      </c>
    </row>
    <row r="2812" spans="1:159" x14ac:dyDescent="0.25">
      <c r="A2812" t="s">
        <v>45</v>
      </c>
      <c r="B2812" t="s">
        <v>41</v>
      </c>
      <c r="C2812" t="s">
        <v>77</v>
      </c>
      <c r="D2812" s="3">
        <v>45485</v>
      </c>
      <c r="FB2812">
        <v>0</v>
      </c>
      <c r="FC2812">
        <v>1</v>
      </c>
    </row>
    <row r="2813" spans="1:159" x14ac:dyDescent="0.25">
      <c r="A2813" t="s">
        <v>45</v>
      </c>
      <c r="B2813" t="s">
        <v>41</v>
      </c>
      <c r="C2813" t="s">
        <v>77</v>
      </c>
      <c r="D2813" s="3">
        <v>45496</v>
      </c>
      <c r="FB2813">
        <v>0</v>
      </c>
      <c r="FC2813">
        <v>1</v>
      </c>
    </row>
    <row r="2814" spans="1:159" x14ac:dyDescent="0.25">
      <c r="A2814" t="s">
        <v>45</v>
      </c>
      <c r="B2814" t="s">
        <v>41</v>
      </c>
      <c r="C2814" t="s">
        <v>77</v>
      </c>
      <c r="D2814" s="3">
        <v>45539</v>
      </c>
      <c r="FB2814">
        <v>0</v>
      </c>
      <c r="FC2814">
        <v>1</v>
      </c>
    </row>
    <row r="2815" spans="1:159" x14ac:dyDescent="0.25">
      <c r="A2815" t="s">
        <v>45</v>
      </c>
      <c r="B2815" t="s">
        <v>41</v>
      </c>
      <c r="C2815" t="s">
        <v>77</v>
      </c>
      <c r="D2815" s="3">
        <v>45540</v>
      </c>
      <c r="FB2815">
        <v>0</v>
      </c>
      <c r="FC2815">
        <v>1</v>
      </c>
    </row>
    <row r="2816" spans="1:159" x14ac:dyDescent="0.25">
      <c r="A2816" t="s">
        <v>45</v>
      </c>
      <c r="B2816" t="s">
        <v>41</v>
      </c>
      <c r="C2816" t="s">
        <v>77</v>
      </c>
      <c r="D2816" s="3">
        <v>45541</v>
      </c>
      <c r="FB2816">
        <v>0</v>
      </c>
      <c r="FC2816">
        <v>1</v>
      </c>
    </row>
    <row r="2817" spans="1:159" x14ac:dyDescent="0.25">
      <c r="A2817" t="s">
        <v>45</v>
      </c>
      <c r="B2817" t="s">
        <v>41</v>
      </c>
      <c r="C2817" t="s">
        <v>77</v>
      </c>
      <c r="D2817" s="3">
        <v>45558</v>
      </c>
      <c r="FB2817">
        <v>0</v>
      </c>
      <c r="FC2817">
        <v>1</v>
      </c>
    </row>
    <row r="2818" spans="1:159" x14ac:dyDescent="0.25">
      <c r="A2818" t="s">
        <v>45</v>
      </c>
      <c r="B2818" t="s">
        <v>41</v>
      </c>
      <c r="C2818" t="s">
        <v>77</v>
      </c>
      <c r="D2818" s="3">
        <v>45559</v>
      </c>
      <c r="FB2818">
        <v>0</v>
      </c>
      <c r="FC2818">
        <v>1</v>
      </c>
    </row>
    <row r="2819" spans="1:159" x14ac:dyDescent="0.25">
      <c r="A2819" t="s">
        <v>45</v>
      </c>
      <c r="B2819" t="s">
        <v>41</v>
      </c>
      <c r="C2819" t="s">
        <v>77</v>
      </c>
      <c r="D2819" s="3">
        <v>45566</v>
      </c>
      <c r="FB2819">
        <v>0</v>
      </c>
      <c r="FC2819">
        <v>1</v>
      </c>
    </row>
    <row r="2820" spans="1:159" x14ac:dyDescent="0.25">
      <c r="A2820" t="s">
        <v>45</v>
      </c>
      <c r="B2820" t="s">
        <v>41</v>
      </c>
      <c r="C2820" t="s">
        <v>77</v>
      </c>
      <c r="D2820" s="3">
        <v>45567</v>
      </c>
      <c r="FB2820">
        <v>0</v>
      </c>
      <c r="FC2820">
        <v>1</v>
      </c>
    </row>
    <row r="2821" spans="1:159" x14ac:dyDescent="0.25">
      <c r="A2821" t="s">
        <v>45</v>
      </c>
      <c r="B2821" t="s">
        <v>41</v>
      </c>
      <c r="C2821" t="s">
        <v>77</v>
      </c>
      <c r="D2821" s="3">
        <v>45568</v>
      </c>
      <c r="FB2821">
        <v>0</v>
      </c>
      <c r="FC2821">
        <v>1</v>
      </c>
    </row>
    <row r="2822" spans="1:159" x14ac:dyDescent="0.25">
      <c r="A2822" t="s">
        <v>45</v>
      </c>
      <c r="B2822" t="s">
        <v>41</v>
      </c>
      <c r="C2822" t="s">
        <v>77</v>
      </c>
      <c r="D2822" s="3">
        <v>45570</v>
      </c>
      <c r="FB2822">
        <v>0</v>
      </c>
      <c r="FC2822">
        <v>1</v>
      </c>
    </row>
    <row r="2823" spans="1:159" x14ac:dyDescent="0.25">
      <c r="A2823" t="s">
        <v>45</v>
      </c>
      <c r="B2823" t="s">
        <v>41</v>
      </c>
      <c r="C2823" t="s">
        <v>77</v>
      </c>
      <c r="D2823" s="3">
        <v>45571</v>
      </c>
      <c r="FB2823">
        <v>0</v>
      </c>
      <c r="FC2823">
        <v>1</v>
      </c>
    </row>
    <row r="2824" spans="1:159" x14ac:dyDescent="0.25">
      <c r="A2824" t="s">
        <v>45</v>
      </c>
      <c r="B2824" t="s">
        <v>41</v>
      </c>
      <c r="C2824" t="s">
        <v>84</v>
      </c>
      <c r="D2824" s="3">
        <v>45475</v>
      </c>
      <c r="FB2824">
        <v>0</v>
      </c>
      <c r="FC2824">
        <v>1</v>
      </c>
    </row>
    <row r="2825" spans="1:159" x14ac:dyDescent="0.25">
      <c r="A2825" t="s">
        <v>45</v>
      </c>
      <c r="B2825" t="s">
        <v>41</v>
      </c>
      <c r="C2825" t="s">
        <v>84</v>
      </c>
      <c r="D2825" s="3">
        <v>45476</v>
      </c>
      <c r="FB2825">
        <v>0</v>
      </c>
      <c r="FC2825">
        <v>1</v>
      </c>
    </row>
    <row r="2826" spans="1:159" x14ac:dyDescent="0.25">
      <c r="A2826" t="s">
        <v>45</v>
      </c>
      <c r="B2826" t="s">
        <v>41</v>
      </c>
      <c r="C2826" t="s">
        <v>84</v>
      </c>
      <c r="D2826" s="3">
        <v>45478</v>
      </c>
      <c r="FB2826">
        <v>0</v>
      </c>
      <c r="FC2826">
        <v>1</v>
      </c>
    </row>
    <row r="2827" spans="1:159" x14ac:dyDescent="0.25">
      <c r="A2827" t="s">
        <v>45</v>
      </c>
      <c r="B2827" t="s">
        <v>41</v>
      </c>
      <c r="C2827" t="s">
        <v>84</v>
      </c>
      <c r="D2827" s="3">
        <v>45479</v>
      </c>
      <c r="FB2827">
        <v>0</v>
      </c>
      <c r="FC2827">
        <v>1</v>
      </c>
    </row>
    <row r="2828" spans="1:159" x14ac:dyDescent="0.25">
      <c r="A2828" t="s">
        <v>45</v>
      </c>
      <c r="B2828" t="s">
        <v>41</v>
      </c>
      <c r="C2828" t="s">
        <v>84</v>
      </c>
      <c r="D2828" s="3">
        <v>45484</v>
      </c>
      <c r="FB2828">
        <v>0</v>
      </c>
      <c r="FC2828">
        <v>1</v>
      </c>
    </row>
    <row r="2829" spans="1:159" x14ac:dyDescent="0.25">
      <c r="A2829" t="s">
        <v>45</v>
      </c>
      <c r="B2829" t="s">
        <v>41</v>
      </c>
      <c r="C2829" t="s">
        <v>84</v>
      </c>
      <c r="D2829" s="3">
        <v>45485</v>
      </c>
      <c r="FB2829">
        <v>0</v>
      </c>
      <c r="FC2829">
        <v>1</v>
      </c>
    </row>
    <row r="2830" spans="1:159" x14ac:dyDescent="0.25">
      <c r="A2830" t="s">
        <v>45</v>
      </c>
      <c r="B2830" t="s">
        <v>41</v>
      </c>
      <c r="C2830" t="s">
        <v>84</v>
      </c>
      <c r="D2830" s="3">
        <v>45496</v>
      </c>
      <c r="FB2830">
        <v>0</v>
      </c>
      <c r="FC2830">
        <v>1</v>
      </c>
    </row>
    <row r="2831" spans="1:159" x14ac:dyDescent="0.25">
      <c r="A2831" t="s">
        <v>45</v>
      </c>
      <c r="B2831" t="s">
        <v>41</v>
      </c>
      <c r="C2831" t="s">
        <v>84</v>
      </c>
      <c r="D2831" s="3">
        <v>45539</v>
      </c>
      <c r="FB2831">
        <v>0</v>
      </c>
      <c r="FC2831">
        <v>1</v>
      </c>
    </row>
    <row r="2832" spans="1:159" x14ac:dyDescent="0.25">
      <c r="A2832" t="s">
        <v>45</v>
      </c>
      <c r="B2832" t="s">
        <v>41</v>
      </c>
      <c r="C2832" t="s">
        <v>84</v>
      </c>
      <c r="D2832" s="3">
        <v>45540</v>
      </c>
      <c r="FB2832">
        <v>0</v>
      </c>
      <c r="FC2832">
        <v>1</v>
      </c>
    </row>
    <row r="2833" spans="1:159" x14ac:dyDescent="0.25">
      <c r="A2833" t="s">
        <v>45</v>
      </c>
      <c r="B2833" t="s">
        <v>41</v>
      </c>
      <c r="C2833" t="s">
        <v>84</v>
      </c>
      <c r="D2833" s="3">
        <v>45541</v>
      </c>
      <c r="FB2833">
        <v>0</v>
      </c>
      <c r="FC2833">
        <v>1</v>
      </c>
    </row>
    <row r="2834" spans="1:159" x14ac:dyDescent="0.25">
      <c r="A2834" t="s">
        <v>45</v>
      </c>
      <c r="B2834" t="s">
        <v>41</v>
      </c>
      <c r="C2834" t="s">
        <v>84</v>
      </c>
      <c r="D2834" s="3">
        <v>45558</v>
      </c>
      <c r="FB2834">
        <v>0</v>
      </c>
      <c r="FC2834">
        <v>1</v>
      </c>
    </row>
    <row r="2835" spans="1:159" x14ac:dyDescent="0.25">
      <c r="A2835" t="s">
        <v>45</v>
      </c>
      <c r="B2835" t="s">
        <v>41</v>
      </c>
      <c r="C2835" t="s">
        <v>84</v>
      </c>
      <c r="D2835" s="3">
        <v>45559</v>
      </c>
      <c r="FB2835">
        <v>0</v>
      </c>
      <c r="FC2835">
        <v>1</v>
      </c>
    </row>
    <row r="2836" spans="1:159" x14ac:dyDescent="0.25">
      <c r="A2836" t="s">
        <v>45</v>
      </c>
      <c r="B2836" t="s">
        <v>41</v>
      </c>
      <c r="C2836" t="s">
        <v>84</v>
      </c>
      <c r="D2836" s="3">
        <v>45566</v>
      </c>
      <c r="FB2836">
        <v>0</v>
      </c>
      <c r="FC2836">
        <v>1</v>
      </c>
    </row>
    <row r="2837" spans="1:159" x14ac:dyDescent="0.25">
      <c r="A2837" t="s">
        <v>45</v>
      </c>
      <c r="B2837" t="s">
        <v>41</v>
      </c>
      <c r="C2837" t="s">
        <v>84</v>
      </c>
      <c r="D2837" s="3">
        <v>45567</v>
      </c>
      <c r="FB2837">
        <v>0</v>
      </c>
      <c r="FC2837">
        <v>1</v>
      </c>
    </row>
    <row r="2838" spans="1:159" x14ac:dyDescent="0.25">
      <c r="A2838" t="s">
        <v>45</v>
      </c>
      <c r="B2838" t="s">
        <v>41</v>
      </c>
      <c r="C2838" t="s">
        <v>84</v>
      </c>
      <c r="D2838" s="3">
        <v>45568</v>
      </c>
      <c r="EO2838" s="20"/>
      <c r="FB2838">
        <v>0</v>
      </c>
      <c r="FC2838">
        <v>1</v>
      </c>
    </row>
    <row r="2839" spans="1:159" x14ac:dyDescent="0.25">
      <c r="A2839" t="s">
        <v>45</v>
      </c>
      <c r="B2839" t="s">
        <v>41</v>
      </c>
      <c r="C2839" t="s">
        <v>84</v>
      </c>
      <c r="D2839" s="3">
        <v>45570</v>
      </c>
      <c r="FB2839">
        <v>0</v>
      </c>
      <c r="FC2839">
        <v>1</v>
      </c>
    </row>
    <row r="2840" spans="1:159" x14ac:dyDescent="0.25">
      <c r="A2840" t="s">
        <v>45</v>
      </c>
      <c r="B2840" t="s">
        <v>41</v>
      </c>
      <c r="C2840" t="s">
        <v>84</v>
      </c>
      <c r="D2840" s="3">
        <v>45571</v>
      </c>
      <c r="FB2840">
        <v>0</v>
      </c>
      <c r="FC2840">
        <v>1</v>
      </c>
    </row>
    <row r="2841" spans="1:159" x14ac:dyDescent="0.25">
      <c r="A2841" t="s">
        <v>45</v>
      </c>
      <c r="B2841" t="s">
        <v>41</v>
      </c>
      <c r="C2841" t="s">
        <v>72</v>
      </c>
      <c r="D2841" s="3">
        <v>45475</v>
      </c>
      <c r="FB2841">
        <v>0</v>
      </c>
      <c r="FC2841">
        <v>1</v>
      </c>
    </row>
    <row r="2842" spans="1:159" x14ac:dyDescent="0.25">
      <c r="A2842" t="s">
        <v>45</v>
      </c>
      <c r="B2842" t="s">
        <v>41</v>
      </c>
      <c r="C2842" t="s">
        <v>72</v>
      </c>
      <c r="D2842" s="3">
        <v>45476</v>
      </c>
      <c r="FB2842">
        <v>0</v>
      </c>
      <c r="FC2842">
        <v>1</v>
      </c>
    </row>
    <row r="2843" spans="1:159" x14ac:dyDescent="0.25">
      <c r="A2843" t="s">
        <v>45</v>
      </c>
      <c r="B2843" t="s">
        <v>41</v>
      </c>
      <c r="C2843" t="s">
        <v>72</v>
      </c>
      <c r="D2843" s="3">
        <v>45478</v>
      </c>
      <c r="FB2843">
        <v>0</v>
      </c>
      <c r="FC2843">
        <v>1</v>
      </c>
    </row>
    <row r="2844" spans="1:159" x14ac:dyDescent="0.25">
      <c r="A2844" t="s">
        <v>45</v>
      </c>
      <c r="B2844" t="s">
        <v>41</v>
      </c>
      <c r="C2844" t="s">
        <v>72</v>
      </c>
      <c r="D2844" s="3">
        <v>45479</v>
      </c>
      <c r="FB2844">
        <v>0</v>
      </c>
      <c r="FC2844">
        <v>1</v>
      </c>
    </row>
    <row r="2845" spans="1:159" x14ac:dyDescent="0.25">
      <c r="A2845" t="s">
        <v>45</v>
      </c>
      <c r="B2845" t="s">
        <v>41</v>
      </c>
      <c r="C2845" t="s">
        <v>72</v>
      </c>
      <c r="D2845" s="3">
        <v>45484</v>
      </c>
      <c r="FB2845">
        <v>0</v>
      </c>
      <c r="FC2845">
        <v>1</v>
      </c>
    </row>
    <row r="2846" spans="1:159" x14ac:dyDescent="0.25">
      <c r="A2846" t="s">
        <v>45</v>
      </c>
      <c r="B2846" t="s">
        <v>41</v>
      </c>
      <c r="C2846" t="s">
        <v>72</v>
      </c>
      <c r="D2846" s="3">
        <v>45485</v>
      </c>
      <c r="FB2846">
        <v>0</v>
      </c>
      <c r="FC2846">
        <v>1</v>
      </c>
    </row>
    <row r="2847" spans="1:159" x14ac:dyDescent="0.25">
      <c r="A2847" t="s">
        <v>45</v>
      </c>
      <c r="B2847" t="s">
        <v>41</v>
      </c>
      <c r="C2847" t="s">
        <v>72</v>
      </c>
      <c r="D2847" s="3">
        <v>45496</v>
      </c>
      <c r="FB2847">
        <v>0</v>
      </c>
      <c r="FC2847">
        <v>1</v>
      </c>
    </row>
    <row r="2848" spans="1:159" x14ac:dyDescent="0.25">
      <c r="A2848" t="s">
        <v>45</v>
      </c>
      <c r="B2848" t="s">
        <v>41</v>
      </c>
      <c r="C2848" t="s">
        <v>72</v>
      </c>
      <c r="D2848" s="3">
        <v>45539</v>
      </c>
      <c r="FB2848">
        <v>0</v>
      </c>
      <c r="FC2848">
        <v>1</v>
      </c>
    </row>
    <row r="2849" spans="1:159" x14ac:dyDescent="0.25">
      <c r="A2849" t="s">
        <v>45</v>
      </c>
      <c r="B2849" t="s">
        <v>41</v>
      </c>
      <c r="C2849" t="s">
        <v>72</v>
      </c>
      <c r="D2849" s="3">
        <v>45540</v>
      </c>
      <c r="FB2849">
        <v>0</v>
      </c>
      <c r="FC2849">
        <v>1</v>
      </c>
    </row>
    <row r="2850" spans="1:159" x14ac:dyDescent="0.25">
      <c r="A2850" t="s">
        <v>45</v>
      </c>
      <c r="B2850" t="s">
        <v>41</v>
      </c>
      <c r="C2850" t="s">
        <v>72</v>
      </c>
      <c r="D2850" s="3">
        <v>45541</v>
      </c>
      <c r="FB2850">
        <v>0</v>
      </c>
      <c r="FC2850">
        <v>1</v>
      </c>
    </row>
    <row r="2851" spans="1:159" x14ac:dyDescent="0.25">
      <c r="A2851" t="s">
        <v>45</v>
      </c>
      <c r="B2851" t="s">
        <v>41</v>
      </c>
      <c r="C2851" t="s">
        <v>72</v>
      </c>
      <c r="D2851" s="3">
        <v>45558</v>
      </c>
      <c r="FB2851">
        <v>0</v>
      </c>
      <c r="FC2851">
        <v>1</v>
      </c>
    </row>
    <row r="2852" spans="1:159" x14ac:dyDescent="0.25">
      <c r="A2852" t="s">
        <v>45</v>
      </c>
      <c r="B2852" t="s">
        <v>41</v>
      </c>
      <c r="C2852" t="s">
        <v>72</v>
      </c>
      <c r="D2852" s="3">
        <v>45559</v>
      </c>
      <c r="FB2852">
        <v>0</v>
      </c>
      <c r="FC2852">
        <v>1</v>
      </c>
    </row>
    <row r="2853" spans="1:159" x14ac:dyDescent="0.25">
      <c r="A2853" t="s">
        <v>45</v>
      </c>
      <c r="B2853" t="s">
        <v>41</v>
      </c>
      <c r="C2853" t="s">
        <v>72</v>
      </c>
      <c r="D2853" s="3">
        <v>45566</v>
      </c>
      <c r="FB2853">
        <v>0</v>
      </c>
      <c r="FC2853">
        <v>1</v>
      </c>
    </row>
    <row r="2854" spans="1:159" x14ac:dyDescent="0.25">
      <c r="A2854" t="s">
        <v>45</v>
      </c>
      <c r="B2854" t="s">
        <v>41</v>
      </c>
      <c r="C2854" t="s">
        <v>72</v>
      </c>
      <c r="D2854" s="3">
        <v>45567</v>
      </c>
      <c r="FB2854">
        <v>0</v>
      </c>
      <c r="FC2854">
        <v>1</v>
      </c>
    </row>
    <row r="2855" spans="1:159" x14ac:dyDescent="0.25">
      <c r="A2855" t="s">
        <v>45</v>
      </c>
      <c r="B2855" t="s">
        <v>41</v>
      </c>
      <c r="C2855" t="s">
        <v>72</v>
      </c>
      <c r="D2855" s="3">
        <v>45568</v>
      </c>
      <c r="FB2855">
        <v>0</v>
      </c>
      <c r="FC2855">
        <v>1</v>
      </c>
    </row>
    <row r="2856" spans="1:159" x14ac:dyDescent="0.25">
      <c r="A2856" t="s">
        <v>45</v>
      </c>
      <c r="B2856" t="s">
        <v>41</v>
      </c>
      <c r="C2856" t="s">
        <v>72</v>
      </c>
      <c r="D2856" s="3">
        <v>45570</v>
      </c>
      <c r="FB2856">
        <v>0</v>
      </c>
      <c r="FC2856">
        <v>1</v>
      </c>
    </row>
    <row r="2857" spans="1:159" x14ac:dyDescent="0.25">
      <c r="A2857" t="s">
        <v>45</v>
      </c>
      <c r="B2857" t="s">
        <v>41</v>
      </c>
      <c r="C2857" t="s">
        <v>72</v>
      </c>
      <c r="D2857" s="3">
        <v>45571</v>
      </c>
      <c r="FB2857">
        <v>0</v>
      </c>
      <c r="FC2857">
        <v>1</v>
      </c>
    </row>
    <row r="2858" spans="1:159" x14ac:dyDescent="0.25">
      <c r="A2858" t="s">
        <v>45</v>
      </c>
      <c r="B2858" t="s">
        <v>41</v>
      </c>
      <c r="C2858" t="s">
        <v>80</v>
      </c>
      <c r="D2858" s="3">
        <v>45475</v>
      </c>
      <c r="FB2858">
        <v>0</v>
      </c>
      <c r="FC2858">
        <v>1</v>
      </c>
    </row>
    <row r="2859" spans="1:159" x14ac:dyDescent="0.25">
      <c r="A2859" t="s">
        <v>45</v>
      </c>
      <c r="B2859" t="s">
        <v>41</v>
      </c>
      <c r="C2859" t="s">
        <v>80</v>
      </c>
      <c r="D2859" s="3">
        <v>45476</v>
      </c>
      <c r="FB2859">
        <v>0</v>
      </c>
      <c r="FC2859">
        <v>1</v>
      </c>
    </row>
    <row r="2860" spans="1:159" x14ac:dyDescent="0.25">
      <c r="A2860" t="s">
        <v>45</v>
      </c>
      <c r="B2860" t="s">
        <v>41</v>
      </c>
      <c r="C2860" t="s">
        <v>80</v>
      </c>
      <c r="D2860" s="3">
        <v>45478</v>
      </c>
      <c r="FB2860">
        <v>0</v>
      </c>
      <c r="FC2860">
        <v>1</v>
      </c>
    </row>
    <row r="2861" spans="1:159" x14ac:dyDescent="0.25">
      <c r="A2861" t="s">
        <v>45</v>
      </c>
      <c r="B2861" t="s">
        <v>41</v>
      </c>
      <c r="C2861" t="s">
        <v>80</v>
      </c>
      <c r="D2861" s="3">
        <v>45479</v>
      </c>
      <c r="FB2861">
        <v>0</v>
      </c>
      <c r="FC2861">
        <v>1</v>
      </c>
    </row>
    <row r="2862" spans="1:159" x14ac:dyDescent="0.25">
      <c r="A2862" t="s">
        <v>45</v>
      </c>
      <c r="B2862" t="s">
        <v>41</v>
      </c>
      <c r="C2862" t="s">
        <v>80</v>
      </c>
      <c r="D2862" s="3">
        <v>45484</v>
      </c>
      <c r="FB2862">
        <v>0</v>
      </c>
      <c r="FC2862">
        <v>1</v>
      </c>
    </row>
    <row r="2863" spans="1:159" x14ac:dyDescent="0.25">
      <c r="A2863" t="s">
        <v>45</v>
      </c>
      <c r="B2863" t="s">
        <v>41</v>
      </c>
      <c r="C2863" t="s">
        <v>80</v>
      </c>
      <c r="D2863" s="3">
        <v>45485</v>
      </c>
      <c r="FB2863">
        <v>0</v>
      </c>
      <c r="FC2863">
        <v>1</v>
      </c>
    </row>
    <row r="2864" spans="1:159" x14ac:dyDescent="0.25">
      <c r="A2864" t="s">
        <v>45</v>
      </c>
      <c r="B2864" t="s">
        <v>41</v>
      </c>
      <c r="C2864" t="s">
        <v>80</v>
      </c>
      <c r="D2864" s="3">
        <v>45496</v>
      </c>
      <c r="FB2864">
        <v>0</v>
      </c>
      <c r="FC2864">
        <v>1</v>
      </c>
    </row>
    <row r="2865" spans="1:159" x14ac:dyDescent="0.25">
      <c r="A2865" t="s">
        <v>45</v>
      </c>
      <c r="B2865" t="s">
        <v>41</v>
      </c>
      <c r="C2865" t="s">
        <v>80</v>
      </c>
      <c r="D2865" s="3">
        <v>45539</v>
      </c>
      <c r="FB2865">
        <v>0</v>
      </c>
      <c r="FC2865">
        <v>1</v>
      </c>
    </row>
    <row r="2866" spans="1:159" x14ac:dyDescent="0.25">
      <c r="A2866" t="s">
        <v>45</v>
      </c>
      <c r="B2866" t="s">
        <v>41</v>
      </c>
      <c r="C2866" t="s">
        <v>80</v>
      </c>
      <c r="D2866" s="3">
        <v>45540</v>
      </c>
      <c r="FB2866">
        <v>0</v>
      </c>
      <c r="FC2866">
        <v>1</v>
      </c>
    </row>
    <row r="2867" spans="1:159" x14ac:dyDescent="0.25">
      <c r="A2867" t="s">
        <v>45</v>
      </c>
      <c r="B2867" t="s">
        <v>41</v>
      </c>
      <c r="C2867" t="s">
        <v>80</v>
      </c>
      <c r="D2867" s="3">
        <v>45541</v>
      </c>
      <c r="FB2867">
        <v>0</v>
      </c>
      <c r="FC2867">
        <v>1</v>
      </c>
    </row>
    <row r="2868" spans="1:159" x14ac:dyDescent="0.25">
      <c r="A2868" t="s">
        <v>45</v>
      </c>
      <c r="B2868" t="s">
        <v>41</v>
      </c>
      <c r="C2868" t="s">
        <v>80</v>
      </c>
      <c r="D2868" s="3">
        <v>45558</v>
      </c>
      <c r="FB2868">
        <v>0</v>
      </c>
      <c r="FC2868">
        <v>1</v>
      </c>
    </row>
    <row r="2869" spans="1:159" x14ac:dyDescent="0.25">
      <c r="A2869" t="s">
        <v>45</v>
      </c>
      <c r="B2869" t="s">
        <v>41</v>
      </c>
      <c r="C2869" t="s">
        <v>80</v>
      </c>
      <c r="D2869" s="3">
        <v>45559</v>
      </c>
      <c r="FB2869">
        <v>0</v>
      </c>
      <c r="FC2869">
        <v>1</v>
      </c>
    </row>
    <row r="2870" spans="1:159" x14ac:dyDescent="0.25">
      <c r="A2870" t="s">
        <v>45</v>
      </c>
      <c r="B2870" t="s">
        <v>41</v>
      </c>
      <c r="C2870" t="s">
        <v>80</v>
      </c>
      <c r="D2870" s="3">
        <v>45566</v>
      </c>
      <c r="FB2870">
        <v>0</v>
      </c>
      <c r="FC2870">
        <v>1</v>
      </c>
    </row>
    <row r="2871" spans="1:159" x14ac:dyDescent="0.25">
      <c r="A2871" t="s">
        <v>45</v>
      </c>
      <c r="B2871" t="s">
        <v>41</v>
      </c>
      <c r="C2871" t="s">
        <v>80</v>
      </c>
      <c r="D2871" s="3">
        <v>45567</v>
      </c>
      <c r="FB2871">
        <v>0</v>
      </c>
      <c r="FC2871">
        <v>1</v>
      </c>
    </row>
    <row r="2872" spans="1:159" x14ac:dyDescent="0.25">
      <c r="A2872" t="s">
        <v>45</v>
      </c>
      <c r="B2872" t="s">
        <v>41</v>
      </c>
      <c r="C2872" t="s">
        <v>80</v>
      </c>
      <c r="D2872" s="3">
        <v>45568</v>
      </c>
      <c r="FB2872">
        <v>0</v>
      </c>
      <c r="FC2872">
        <v>1</v>
      </c>
    </row>
    <row r="2873" spans="1:159" x14ac:dyDescent="0.25">
      <c r="A2873" t="s">
        <v>45</v>
      </c>
      <c r="B2873" t="s">
        <v>41</v>
      </c>
      <c r="C2873" t="s">
        <v>80</v>
      </c>
      <c r="D2873" s="3">
        <v>45570</v>
      </c>
      <c r="FB2873">
        <v>0</v>
      </c>
      <c r="FC2873">
        <v>1</v>
      </c>
    </row>
    <row r="2874" spans="1:159" x14ac:dyDescent="0.25">
      <c r="A2874" t="s">
        <v>45</v>
      </c>
      <c r="B2874" t="s">
        <v>41</v>
      </c>
      <c r="C2874" t="s">
        <v>80</v>
      </c>
      <c r="D2874" s="3">
        <v>45571</v>
      </c>
      <c r="FB2874">
        <v>0</v>
      </c>
      <c r="FC2874">
        <v>1</v>
      </c>
    </row>
    <row r="2875" spans="1:159" x14ac:dyDescent="0.25">
      <c r="A2875" t="s">
        <v>46</v>
      </c>
      <c r="B2875" t="s">
        <v>41</v>
      </c>
      <c r="C2875" t="s">
        <v>78</v>
      </c>
      <c r="D2875" s="3">
        <v>45475</v>
      </c>
      <c r="FB2875">
        <v>0</v>
      </c>
      <c r="FC2875">
        <v>1</v>
      </c>
    </row>
    <row r="2876" spans="1:159" x14ac:dyDescent="0.25">
      <c r="A2876" t="s">
        <v>46</v>
      </c>
      <c r="B2876" t="s">
        <v>41</v>
      </c>
      <c r="C2876" t="s">
        <v>78</v>
      </c>
      <c r="D2876" s="3">
        <v>45476</v>
      </c>
      <c r="FB2876">
        <v>0</v>
      </c>
      <c r="FC2876">
        <v>1</v>
      </c>
    </row>
    <row r="2877" spans="1:159" x14ac:dyDescent="0.25">
      <c r="A2877" t="s">
        <v>46</v>
      </c>
      <c r="B2877" t="s">
        <v>41</v>
      </c>
      <c r="C2877" t="s">
        <v>78</v>
      </c>
      <c r="D2877" s="3">
        <v>45478</v>
      </c>
      <c r="FB2877">
        <v>0</v>
      </c>
      <c r="FC2877">
        <v>1</v>
      </c>
    </row>
    <row r="2878" spans="1:159" x14ac:dyDescent="0.25">
      <c r="A2878" t="s">
        <v>46</v>
      </c>
      <c r="B2878" t="s">
        <v>41</v>
      </c>
      <c r="C2878" t="s">
        <v>78</v>
      </c>
      <c r="D2878" s="3">
        <v>45479</v>
      </c>
      <c r="FB2878">
        <v>0</v>
      </c>
      <c r="FC2878">
        <v>1</v>
      </c>
    </row>
    <row r="2879" spans="1:159" x14ac:dyDescent="0.25">
      <c r="A2879" t="s">
        <v>46</v>
      </c>
      <c r="B2879" t="s">
        <v>41</v>
      </c>
      <c r="C2879" t="s">
        <v>78</v>
      </c>
      <c r="D2879" s="3">
        <v>45484</v>
      </c>
      <c r="FB2879">
        <v>0</v>
      </c>
      <c r="FC2879">
        <v>1</v>
      </c>
    </row>
    <row r="2880" spans="1:159" x14ac:dyDescent="0.25">
      <c r="A2880" t="s">
        <v>46</v>
      </c>
      <c r="B2880" t="s">
        <v>41</v>
      </c>
      <c r="C2880" t="s">
        <v>78</v>
      </c>
      <c r="D2880" s="3">
        <v>45485</v>
      </c>
      <c r="FB2880">
        <v>0</v>
      </c>
      <c r="FC2880">
        <v>1</v>
      </c>
    </row>
    <row r="2881" spans="1:159" x14ac:dyDescent="0.25">
      <c r="A2881" t="s">
        <v>46</v>
      </c>
      <c r="B2881" t="s">
        <v>41</v>
      </c>
      <c r="C2881" t="s">
        <v>78</v>
      </c>
      <c r="D2881" s="3">
        <v>45496</v>
      </c>
      <c r="FB2881">
        <v>0</v>
      </c>
      <c r="FC2881">
        <v>1</v>
      </c>
    </row>
    <row r="2882" spans="1:159" x14ac:dyDescent="0.25">
      <c r="A2882" t="s">
        <v>46</v>
      </c>
      <c r="B2882" t="s">
        <v>41</v>
      </c>
      <c r="C2882" t="s">
        <v>78</v>
      </c>
      <c r="D2882" s="3">
        <v>45539</v>
      </c>
      <c r="FB2882">
        <v>0</v>
      </c>
      <c r="FC2882">
        <v>1</v>
      </c>
    </row>
    <row r="2883" spans="1:159" x14ac:dyDescent="0.25">
      <c r="A2883" t="s">
        <v>46</v>
      </c>
      <c r="B2883" t="s">
        <v>41</v>
      </c>
      <c r="C2883" t="s">
        <v>78</v>
      </c>
      <c r="D2883" s="3">
        <v>45540</v>
      </c>
      <c r="FB2883">
        <v>0</v>
      </c>
      <c r="FC2883">
        <v>1</v>
      </c>
    </row>
    <row r="2884" spans="1:159" x14ac:dyDescent="0.25">
      <c r="A2884" t="s">
        <v>46</v>
      </c>
      <c r="B2884" t="s">
        <v>41</v>
      </c>
      <c r="C2884" t="s">
        <v>78</v>
      </c>
      <c r="D2884" s="3">
        <v>45541</v>
      </c>
      <c r="FB2884">
        <v>0</v>
      </c>
      <c r="FC2884">
        <v>1</v>
      </c>
    </row>
    <row r="2885" spans="1:159" x14ac:dyDescent="0.25">
      <c r="A2885" t="s">
        <v>46</v>
      </c>
      <c r="B2885" t="s">
        <v>41</v>
      </c>
      <c r="C2885" t="s">
        <v>78</v>
      </c>
      <c r="D2885" s="3">
        <v>45558</v>
      </c>
      <c r="FB2885">
        <v>0</v>
      </c>
      <c r="FC2885">
        <v>1</v>
      </c>
    </row>
    <row r="2886" spans="1:159" x14ac:dyDescent="0.25">
      <c r="A2886" t="s">
        <v>46</v>
      </c>
      <c r="B2886" t="s">
        <v>41</v>
      </c>
      <c r="C2886" t="s">
        <v>78</v>
      </c>
      <c r="D2886" s="3">
        <v>45559</v>
      </c>
      <c r="FB2886">
        <v>0</v>
      </c>
      <c r="FC2886">
        <v>1</v>
      </c>
    </row>
    <row r="2887" spans="1:159" x14ac:dyDescent="0.25">
      <c r="A2887" t="s">
        <v>46</v>
      </c>
      <c r="B2887" t="s">
        <v>41</v>
      </c>
      <c r="C2887" t="s">
        <v>78</v>
      </c>
      <c r="D2887" s="3">
        <v>45566</v>
      </c>
      <c r="FB2887">
        <v>0</v>
      </c>
      <c r="FC2887">
        <v>1</v>
      </c>
    </row>
    <row r="2888" spans="1:159" x14ac:dyDescent="0.25">
      <c r="A2888" t="s">
        <v>46</v>
      </c>
      <c r="B2888" t="s">
        <v>41</v>
      </c>
      <c r="C2888" t="s">
        <v>78</v>
      </c>
      <c r="D2888" s="3">
        <v>45567</v>
      </c>
      <c r="FB2888">
        <v>0</v>
      </c>
      <c r="FC2888">
        <v>1</v>
      </c>
    </row>
    <row r="2889" spans="1:159" x14ac:dyDescent="0.25">
      <c r="A2889" t="s">
        <v>46</v>
      </c>
      <c r="B2889" t="s">
        <v>41</v>
      </c>
      <c r="C2889" t="s">
        <v>78</v>
      </c>
      <c r="D2889" s="3">
        <v>45568</v>
      </c>
      <c r="FB2889">
        <v>0</v>
      </c>
      <c r="FC2889">
        <v>1</v>
      </c>
    </row>
    <row r="2890" spans="1:159" x14ac:dyDescent="0.25">
      <c r="A2890" t="s">
        <v>46</v>
      </c>
      <c r="B2890" t="s">
        <v>41</v>
      </c>
      <c r="C2890" t="s">
        <v>78</v>
      </c>
      <c r="D2890" s="3">
        <v>45570</v>
      </c>
      <c r="FB2890">
        <v>0</v>
      </c>
      <c r="FC2890">
        <v>1</v>
      </c>
    </row>
    <row r="2891" spans="1:159" x14ac:dyDescent="0.25">
      <c r="A2891" t="s">
        <v>46</v>
      </c>
      <c r="B2891" t="s">
        <v>41</v>
      </c>
      <c r="C2891" t="s">
        <v>78</v>
      </c>
      <c r="D2891" s="3">
        <v>45571</v>
      </c>
      <c r="FB2891">
        <v>0</v>
      </c>
      <c r="FC2891">
        <v>1</v>
      </c>
    </row>
    <row r="2892" spans="1:159" x14ac:dyDescent="0.25">
      <c r="A2892" t="s">
        <v>46</v>
      </c>
      <c r="B2892" t="s">
        <v>41</v>
      </c>
      <c r="C2892" t="s">
        <v>79</v>
      </c>
      <c r="D2892" s="3">
        <v>45475</v>
      </c>
      <c r="FB2892">
        <v>0</v>
      </c>
      <c r="FC2892">
        <v>1</v>
      </c>
    </row>
    <row r="2893" spans="1:159" x14ac:dyDescent="0.25">
      <c r="A2893" t="s">
        <v>46</v>
      </c>
      <c r="B2893" t="s">
        <v>41</v>
      </c>
      <c r="C2893" t="s">
        <v>79</v>
      </c>
      <c r="D2893" s="3">
        <v>45476</v>
      </c>
      <c r="FB2893">
        <v>0</v>
      </c>
      <c r="FC2893">
        <v>1</v>
      </c>
    </row>
    <row r="2894" spans="1:159" x14ac:dyDescent="0.25">
      <c r="A2894" t="s">
        <v>46</v>
      </c>
      <c r="B2894" t="s">
        <v>41</v>
      </c>
      <c r="C2894" t="s">
        <v>79</v>
      </c>
      <c r="D2894" s="3">
        <v>45478</v>
      </c>
      <c r="FB2894">
        <v>0</v>
      </c>
      <c r="FC2894">
        <v>1</v>
      </c>
    </row>
    <row r="2895" spans="1:159" x14ac:dyDescent="0.25">
      <c r="A2895" t="s">
        <v>46</v>
      </c>
      <c r="B2895" t="s">
        <v>41</v>
      </c>
      <c r="C2895" t="s">
        <v>79</v>
      </c>
      <c r="D2895" s="3">
        <v>45479</v>
      </c>
      <c r="FB2895">
        <v>0</v>
      </c>
      <c r="FC2895">
        <v>1</v>
      </c>
    </row>
    <row r="2896" spans="1:159" x14ac:dyDescent="0.25">
      <c r="A2896" t="s">
        <v>46</v>
      </c>
      <c r="B2896" t="s">
        <v>41</v>
      </c>
      <c r="C2896" t="s">
        <v>79</v>
      </c>
      <c r="D2896" s="3">
        <v>45484</v>
      </c>
      <c r="FB2896">
        <v>0</v>
      </c>
      <c r="FC2896">
        <v>1</v>
      </c>
    </row>
    <row r="2897" spans="1:159" x14ac:dyDescent="0.25">
      <c r="A2897" t="s">
        <v>46</v>
      </c>
      <c r="B2897" t="s">
        <v>41</v>
      </c>
      <c r="C2897" t="s">
        <v>79</v>
      </c>
      <c r="D2897" s="3">
        <v>45485</v>
      </c>
      <c r="FB2897">
        <v>0</v>
      </c>
      <c r="FC2897">
        <v>1</v>
      </c>
    </row>
    <row r="2898" spans="1:159" x14ac:dyDescent="0.25">
      <c r="A2898" t="s">
        <v>46</v>
      </c>
      <c r="B2898" t="s">
        <v>41</v>
      </c>
      <c r="C2898" t="s">
        <v>79</v>
      </c>
      <c r="D2898" s="3">
        <v>45496</v>
      </c>
      <c r="FB2898">
        <v>0</v>
      </c>
      <c r="FC2898">
        <v>1</v>
      </c>
    </row>
    <row r="2899" spans="1:159" x14ac:dyDescent="0.25">
      <c r="A2899" t="s">
        <v>46</v>
      </c>
      <c r="B2899" t="s">
        <v>41</v>
      </c>
      <c r="C2899" t="s">
        <v>79</v>
      </c>
      <c r="D2899" s="3">
        <v>45539</v>
      </c>
      <c r="FB2899">
        <v>0</v>
      </c>
      <c r="FC2899">
        <v>1</v>
      </c>
    </row>
    <row r="2900" spans="1:159" x14ac:dyDescent="0.25">
      <c r="A2900" t="s">
        <v>46</v>
      </c>
      <c r="B2900" t="s">
        <v>41</v>
      </c>
      <c r="C2900" t="s">
        <v>79</v>
      </c>
      <c r="D2900" s="3">
        <v>45540</v>
      </c>
      <c r="FB2900">
        <v>0</v>
      </c>
      <c r="FC2900">
        <v>1</v>
      </c>
    </row>
    <row r="2901" spans="1:159" x14ac:dyDescent="0.25">
      <c r="A2901" t="s">
        <v>46</v>
      </c>
      <c r="B2901" t="s">
        <v>41</v>
      </c>
      <c r="C2901" t="s">
        <v>79</v>
      </c>
      <c r="D2901" s="3">
        <v>45541</v>
      </c>
      <c r="FB2901">
        <v>0</v>
      </c>
      <c r="FC2901">
        <v>1</v>
      </c>
    </row>
    <row r="2902" spans="1:159" x14ac:dyDescent="0.25">
      <c r="A2902" t="s">
        <v>46</v>
      </c>
      <c r="B2902" t="s">
        <v>41</v>
      </c>
      <c r="C2902" t="s">
        <v>79</v>
      </c>
      <c r="D2902" s="3">
        <v>45558</v>
      </c>
      <c r="FB2902">
        <v>0</v>
      </c>
      <c r="FC2902">
        <v>1</v>
      </c>
    </row>
    <row r="2903" spans="1:159" x14ac:dyDescent="0.25">
      <c r="A2903" t="s">
        <v>46</v>
      </c>
      <c r="B2903" t="s">
        <v>41</v>
      </c>
      <c r="C2903" t="s">
        <v>79</v>
      </c>
      <c r="D2903" s="3">
        <v>45559</v>
      </c>
      <c r="FB2903">
        <v>0</v>
      </c>
      <c r="FC2903">
        <v>1</v>
      </c>
    </row>
    <row r="2904" spans="1:159" x14ac:dyDescent="0.25">
      <c r="A2904" t="s">
        <v>46</v>
      </c>
      <c r="B2904" t="s">
        <v>41</v>
      </c>
      <c r="C2904" t="s">
        <v>79</v>
      </c>
      <c r="D2904" s="3">
        <v>45566</v>
      </c>
      <c r="FB2904">
        <v>0</v>
      </c>
      <c r="FC2904">
        <v>1</v>
      </c>
    </row>
    <row r="2905" spans="1:159" x14ac:dyDescent="0.25">
      <c r="A2905" t="s">
        <v>46</v>
      </c>
      <c r="B2905" t="s">
        <v>41</v>
      </c>
      <c r="C2905" t="s">
        <v>79</v>
      </c>
      <c r="D2905" s="3">
        <v>45567</v>
      </c>
      <c r="FB2905">
        <v>0</v>
      </c>
      <c r="FC2905">
        <v>1</v>
      </c>
    </row>
    <row r="2906" spans="1:159" x14ac:dyDescent="0.25">
      <c r="A2906" t="s">
        <v>46</v>
      </c>
      <c r="B2906" t="s">
        <v>41</v>
      </c>
      <c r="C2906" t="s">
        <v>79</v>
      </c>
      <c r="D2906" s="3">
        <v>45568</v>
      </c>
      <c r="FB2906">
        <v>0</v>
      </c>
      <c r="FC2906">
        <v>1</v>
      </c>
    </row>
    <row r="2907" spans="1:159" x14ac:dyDescent="0.25">
      <c r="A2907" t="s">
        <v>46</v>
      </c>
      <c r="B2907" t="s">
        <v>41</v>
      </c>
      <c r="C2907" t="s">
        <v>79</v>
      </c>
      <c r="D2907" s="3">
        <v>45570</v>
      </c>
      <c r="FB2907">
        <v>0</v>
      </c>
      <c r="FC2907">
        <v>1</v>
      </c>
    </row>
    <row r="2908" spans="1:159" x14ac:dyDescent="0.25">
      <c r="A2908" t="s">
        <v>46</v>
      </c>
      <c r="B2908" t="s">
        <v>41</v>
      </c>
      <c r="C2908" t="s">
        <v>79</v>
      </c>
      <c r="D2908" s="3">
        <v>45571</v>
      </c>
      <c r="FB2908">
        <v>0</v>
      </c>
      <c r="FC2908">
        <v>1</v>
      </c>
    </row>
    <row r="2909" spans="1:159" x14ac:dyDescent="0.25">
      <c r="A2909" t="s">
        <v>46</v>
      </c>
      <c r="B2909" t="s">
        <v>41</v>
      </c>
      <c r="C2909" t="s">
        <v>42</v>
      </c>
      <c r="D2909" s="3">
        <v>45475</v>
      </c>
      <c r="FB2909">
        <v>0</v>
      </c>
      <c r="FC2909">
        <v>1</v>
      </c>
    </row>
    <row r="2910" spans="1:159" x14ac:dyDescent="0.25">
      <c r="A2910" t="s">
        <v>46</v>
      </c>
      <c r="B2910" t="s">
        <v>41</v>
      </c>
      <c r="C2910" t="s">
        <v>42</v>
      </c>
      <c r="D2910" s="3">
        <v>45476</v>
      </c>
      <c r="E2910" s="25">
        <v>19</v>
      </c>
      <c r="F2910">
        <v>20</v>
      </c>
      <c r="G2910">
        <v>19</v>
      </c>
      <c r="H2910">
        <v>20</v>
      </c>
      <c r="I2910">
        <v>6741</v>
      </c>
      <c r="J2910">
        <v>53694</v>
      </c>
      <c r="K2910">
        <v>1.63107669353485</v>
      </c>
      <c r="L2910">
        <v>1.3829997777938801</v>
      </c>
      <c r="M2910">
        <v>1.21133089065551</v>
      </c>
      <c r="N2910">
        <v>1.0769183635711601</v>
      </c>
      <c r="O2910">
        <v>1.0034805536270099</v>
      </c>
      <c r="P2910">
        <v>0.96016657352447499</v>
      </c>
      <c r="Q2910">
        <v>0.91473698616027799</v>
      </c>
      <c r="R2910">
        <v>0.87916827201843195</v>
      </c>
      <c r="S2910">
        <v>0.88720750808715798</v>
      </c>
      <c r="T2910">
        <v>0.94216865301132202</v>
      </c>
      <c r="U2910">
        <v>1.10806632041931</v>
      </c>
      <c r="V2910">
        <v>1.31118965148925</v>
      </c>
      <c r="W2910">
        <v>1.56099605560302</v>
      </c>
      <c r="X2910">
        <v>1.8241264820098799</v>
      </c>
      <c r="Y2910">
        <v>2.0956015586853001</v>
      </c>
      <c r="Z2910">
        <v>2.4036765098571702</v>
      </c>
      <c r="AA2910">
        <v>2.7433004379272399</v>
      </c>
      <c r="AB2910">
        <v>3.0867388248443599</v>
      </c>
      <c r="AC2910">
        <v>3.3695156574249201</v>
      </c>
      <c r="AD2910">
        <v>3.36251592636108</v>
      </c>
      <c r="AE2910">
        <v>3.1350798606872501</v>
      </c>
      <c r="AF2910">
        <v>2.8748431205749498</v>
      </c>
      <c r="AG2910">
        <v>2.51236844062805</v>
      </c>
      <c r="AH2910">
        <v>2.1080570220947199</v>
      </c>
      <c r="AI2910">
        <v>-1.51931783184409E-2</v>
      </c>
      <c r="AJ2910">
        <v>-1.9879568368196401E-2</v>
      </c>
      <c r="AK2910">
        <v>-4.7688712365925303E-3</v>
      </c>
      <c r="AL2910">
        <v>-1.0821130126714699E-2</v>
      </c>
      <c r="AM2910">
        <v>-3.42729093972593E-4</v>
      </c>
      <c r="AN2910">
        <v>-1.1501007713377399E-2</v>
      </c>
      <c r="AO2910">
        <v>-1.8220605328679002E-2</v>
      </c>
      <c r="AP2910">
        <v>-7.9617919400334306E-3</v>
      </c>
      <c r="AQ2910">
        <v>-3.1418038997799102E-3</v>
      </c>
      <c r="AR2910">
        <v>-3.3576186746358802E-2</v>
      </c>
      <c r="AS2910">
        <v>-3.4147689584642601E-3</v>
      </c>
      <c r="AT2910">
        <v>-1.3757836073637E-2</v>
      </c>
      <c r="AU2910">
        <v>-4.6799235045909798E-2</v>
      </c>
      <c r="AV2910">
        <v>-4.8361949622630997E-2</v>
      </c>
      <c r="AW2910">
        <v>-4.4862426817417103E-2</v>
      </c>
      <c r="AX2910">
        <v>-2.43225377053022E-2</v>
      </c>
      <c r="AY2910">
        <v>-2.0974006503820398E-2</v>
      </c>
      <c r="AZ2910">
        <v>-3.0765779316425299E-2</v>
      </c>
      <c r="BA2910">
        <v>0.14134731888770999</v>
      </c>
      <c r="BB2910">
        <v>9.0497158467769595E-2</v>
      </c>
      <c r="BC2910">
        <v>-8.5880942642688696E-2</v>
      </c>
      <c r="BD2910">
        <v>-8.3240680396556799E-2</v>
      </c>
      <c r="BE2910">
        <v>-3.2594345510005902E-2</v>
      </c>
      <c r="BF2910">
        <v>7.4425246566533999E-4</v>
      </c>
      <c r="BG2910">
        <v>6.98949210345745E-3</v>
      </c>
      <c r="BH2910">
        <v>5.7604949688538898E-4</v>
      </c>
      <c r="BI2910">
        <v>1.38527462258934E-2</v>
      </c>
      <c r="BJ2910">
        <v>5.7813380844891002E-3</v>
      </c>
      <c r="BK2910">
        <v>1.4566221274435499E-2</v>
      </c>
      <c r="BL2910">
        <v>3.03107337094843E-3</v>
      </c>
      <c r="BM2910">
        <v>-2.9919638764113101E-3</v>
      </c>
      <c r="BN2910">
        <v>8.6090778931975295E-3</v>
      </c>
      <c r="BO2910">
        <v>1.47947510704398E-2</v>
      </c>
      <c r="BP2910">
        <v>-1.43458414822816E-2</v>
      </c>
      <c r="BQ2910">
        <v>1.7799898982048E-2</v>
      </c>
      <c r="BR2910">
        <v>9.5930360257625493E-3</v>
      </c>
      <c r="BS2910">
        <v>-2.1885599941015198E-2</v>
      </c>
      <c r="BT2910">
        <v>-2.2280061617493602E-2</v>
      </c>
      <c r="BU2910">
        <v>-1.8105724826455099E-2</v>
      </c>
      <c r="BV2910">
        <v>3.2529367599636299E-3</v>
      </c>
      <c r="BW2910">
        <v>7.8534297645091993E-3</v>
      </c>
      <c r="BX2910">
        <v>-8.5461483104154403E-4</v>
      </c>
      <c r="BY2910">
        <v>0.17184425890445701</v>
      </c>
      <c r="BZ2910">
        <v>0.120014287531375</v>
      </c>
      <c r="CA2910">
        <v>-5.6725710630416801E-2</v>
      </c>
      <c r="CB2910">
        <v>-5.3753159940242698E-2</v>
      </c>
      <c r="CC2910">
        <v>-4.7340081073343702E-3</v>
      </c>
      <c r="CD2910">
        <v>2.5858845561742699E-2</v>
      </c>
      <c r="CE2910">
        <v>2.91721615940332E-2</v>
      </c>
      <c r="CF2910">
        <v>2.10316684097051E-2</v>
      </c>
      <c r="CG2910">
        <v>3.2474365085363298E-2</v>
      </c>
      <c r="CH2910">
        <v>2.2383805364370301E-2</v>
      </c>
      <c r="CI2910">
        <v>2.9475171118974599E-2</v>
      </c>
      <c r="CJ2910">
        <v>1.75631549209356E-2</v>
      </c>
      <c r="CK2910">
        <v>1.22366780415177E-2</v>
      </c>
      <c r="CL2910">
        <v>2.5179946795105899E-2</v>
      </c>
      <c r="CM2910">
        <v>3.2731305807828903E-2</v>
      </c>
      <c r="CN2910">
        <v>4.8845028504729202E-3</v>
      </c>
      <c r="CO2910">
        <v>3.90145666897296E-2</v>
      </c>
      <c r="CP2910">
        <v>3.2943908125162097E-2</v>
      </c>
      <c r="CQ2910">
        <v>3.02803376689553E-3</v>
      </c>
      <c r="CR2910">
        <v>3.8018275517970302E-3</v>
      </c>
      <c r="CS2910">
        <v>8.6509771645069105E-3</v>
      </c>
      <c r="CT2910">
        <v>3.0828412622213301E-2</v>
      </c>
      <c r="CU2910">
        <v>3.6680866032838801E-2</v>
      </c>
      <c r="CV2910">
        <v>2.9056550934910701E-2</v>
      </c>
      <c r="CW2910">
        <v>0.202341198921203</v>
      </c>
      <c r="CX2910">
        <v>0.14953142404556199</v>
      </c>
      <c r="CY2910">
        <v>-2.7570476755499802E-2</v>
      </c>
      <c r="CZ2910">
        <v>-2.4265641346573798E-2</v>
      </c>
      <c r="DA2910">
        <v>2.3126328364014601E-2</v>
      </c>
      <c r="DB2910">
        <v>5.0973437726497602E-2</v>
      </c>
      <c r="DC2910">
        <v>1.3486105948686501E-2</v>
      </c>
      <c r="DD2910">
        <v>1.2436132878065101E-2</v>
      </c>
      <c r="DE2910">
        <v>1.1321139521896799E-2</v>
      </c>
      <c r="DF2910">
        <v>1.0093583725392799E-2</v>
      </c>
      <c r="DG2910">
        <v>9.0639982372522302E-3</v>
      </c>
      <c r="DH2910">
        <v>8.8348779827356304E-3</v>
      </c>
      <c r="DI2910">
        <v>9.2583568766713108E-3</v>
      </c>
      <c r="DJ2910">
        <v>1.0074373334646201E-2</v>
      </c>
      <c r="DK2910">
        <v>1.09046511352062E-2</v>
      </c>
      <c r="DL2910">
        <v>1.16912191733717E-2</v>
      </c>
      <c r="DM2910">
        <v>1.2897602282464501E-2</v>
      </c>
      <c r="DN2910">
        <v>1.419632229954E-2</v>
      </c>
      <c r="DO2910">
        <v>1.51464138180017E-2</v>
      </c>
      <c r="DP2910">
        <v>1.5856662765145298E-2</v>
      </c>
      <c r="DQ2910">
        <v>1.62669196724891E-2</v>
      </c>
      <c r="DR2910">
        <v>1.6764698550105001E-2</v>
      </c>
      <c r="DS2910">
        <v>1.7525836825370698E-2</v>
      </c>
      <c r="DT2910">
        <v>1.81846972554922E-2</v>
      </c>
      <c r="DU2910">
        <v>1.8540820106863899E-2</v>
      </c>
      <c r="DV2910">
        <v>1.79451424628496E-2</v>
      </c>
      <c r="DW2910">
        <v>1.7725123092532099E-2</v>
      </c>
      <c r="DX2910">
        <v>1.7927138134837099E-2</v>
      </c>
      <c r="DY2910">
        <v>1.69378817081451E-2</v>
      </c>
      <c r="DZ2910">
        <v>1.5268588438630101E-2</v>
      </c>
      <c r="EA2910">
        <v>82.982246398925696</v>
      </c>
      <c r="EB2910">
        <v>82.090652465820298</v>
      </c>
      <c r="EC2910">
        <v>81.810745239257798</v>
      </c>
      <c r="ED2910">
        <v>81.111679077148395</v>
      </c>
      <c r="EE2910">
        <v>78.132713317870994</v>
      </c>
      <c r="EF2910">
        <v>77.849533081054602</v>
      </c>
      <c r="EG2910">
        <v>78.846260070800696</v>
      </c>
      <c r="EH2910">
        <v>82.105140686035099</v>
      </c>
      <c r="EI2910">
        <v>86.975700378417898</v>
      </c>
      <c r="EJ2910">
        <v>89.059814453125</v>
      </c>
      <c r="EK2910">
        <v>93.762145996093693</v>
      </c>
      <c r="EL2910">
        <v>96.7200927734375</v>
      </c>
      <c r="EM2910">
        <v>100.440185546875</v>
      </c>
      <c r="EN2910">
        <v>102.54859924316401</v>
      </c>
      <c r="EO2910">
        <v>105.398132324218</v>
      </c>
      <c r="EP2910">
        <v>106.527572631835</v>
      </c>
      <c r="EQ2910">
        <v>106.67803955078099</v>
      </c>
      <c r="ER2910">
        <v>106.67803955078099</v>
      </c>
      <c r="ES2910">
        <v>104.82850646972599</v>
      </c>
      <c r="ET2910">
        <v>101.72336578369099</v>
      </c>
      <c r="EU2910">
        <v>98.506538391113196</v>
      </c>
      <c r="EV2910">
        <v>95.202339172363196</v>
      </c>
      <c r="EW2910">
        <v>89.975700378417898</v>
      </c>
      <c r="EX2910">
        <v>87.804206848144503</v>
      </c>
      <c r="EY2910">
        <v>0.156320706009864</v>
      </c>
      <c r="EZ2910">
        <v>1.29014551639556E-2</v>
      </c>
      <c r="FA2910">
        <v>1.29014551639556E-2</v>
      </c>
      <c r="FB2910">
        <v>0</v>
      </c>
      <c r="FC2910">
        <v>0</v>
      </c>
    </row>
    <row r="2911" spans="1:159" x14ac:dyDescent="0.25">
      <c r="A2911" t="s">
        <v>46</v>
      </c>
      <c r="B2911" t="s">
        <v>41</v>
      </c>
      <c r="C2911" t="s">
        <v>42</v>
      </c>
      <c r="D2911" s="3">
        <v>45478</v>
      </c>
      <c r="E2911" s="25">
        <v>17</v>
      </c>
      <c r="F2911">
        <v>18</v>
      </c>
      <c r="G2911">
        <v>17</v>
      </c>
      <c r="H2911">
        <v>18</v>
      </c>
      <c r="I2911">
        <v>7529</v>
      </c>
      <c r="J2911">
        <v>57841</v>
      </c>
      <c r="K2911">
        <v>1.87823009490966</v>
      </c>
      <c r="L2911">
        <v>1.5903280973434399</v>
      </c>
      <c r="M2911">
        <v>1.3659187555313099</v>
      </c>
      <c r="N2911">
        <v>1.1992642879486</v>
      </c>
      <c r="O2911">
        <v>1.07261645793914</v>
      </c>
      <c r="P2911">
        <v>1.0016359090805</v>
      </c>
      <c r="Q2911">
        <v>0.92881661653518599</v>
      </c>
      <c r="R2911">
        <v>0.87676215171813898</v>
      </c>
      <c r="S2911">
        <v>0.89905732870101895</v>
      </c>
      <c r="T2911">
        <v>1.0017173290252599</v>
      </c>
      <c r="U2911">
        <v>1.17158102989196</v>
      </c>
      <c r="V2911">
        <v>1.3928465843200599</v>
      </c>
      <c r="W2911">
        <v>1.6442466974258401</v>
      </c>
      <c r="X2911">
        <v>1.9018638134002599</v>
      </c>
      <c r="Y2911">
        <v>2.1882636547088601</v>
      </c>
      <c r="Z2911">
        <v>2.4660077095031698</v>
      </c>
      <c r="AA2911">
        <v>2.77712798118591</v>
      </c>
      <c r="AB2911">
        <v>3.1085462570190399</v>
      </c>
      <c r="AC2911">
        <v>3.3889591693878098</v>
      </c>
      <c r="AD2911">
        <v>3.3709168434143</v>
      </c>
      <c r="AE2911">
        <v>3.1541755199432302</v>
      </c>
      <c r="AF2911">
        <v>2.8644704818725502</v>
      </c>
      <c r="AG2911">
        <v>2.5162124633789</v>
      </c>
      <c r="AH2911">
        <v>2.1309142112731898</v>
      </c>
      <c r="AI2911">
        <v>-1.8703885376453299E-2</v>
      </c>
      <c r="AJ2911">
        <v>5.2941879257559698E-3</v>
      </c>
      <c r="AK2911">
        <v>-4.8411828465759702E-3</v>
      </c>
      <c r="AL2911">
        <v>9.4215963035821897E-3</v>
      </c>
      <c r="AM2911">
        <v>-6.9917021319270099E-3</v>
      </c>
      <c r="AN2911">
        <v>-6.7609660327434496E-3</v>
      </c>
      <c r="AO2911">
        <v>-1.6635466367006298E-2</v>
      </c>
      <c r="AP2911">
        <v>-1.98713410645723E-2</v>
      </c>
      <c r="AQ2911">
        <v>-2.25786641240119E-2</v>
      </c>
      <c r="AR2911">
        <v>-1.4513948932289999E-2</v>
      </c>
      <c r="AS2911">
        <v>-2.2958390414714799E-2</v>
      </c>
      <c r="AT2911">
        <v>-1.8583737313747399E-2</v>
      </c>
      <c r="AU2911">
        <v>-2.6126854121685E-2</v>
      </c>
      <c r="AV2911">
        <v>-2.8651865199208201E-2</v>
      </c>
      <c r="AW2911">
        <v>-1.1370318941771901E-2</v>
      </c>
      <c r="AX2911">
        <v>-1.9389998167753199E-2</v>
      </c>
      <c r="AY2911">
        <v>9.8207697272300706E-2</v>
      </c>
      <c r="AZ2911">
        <v>9.1684654355049106E-2</v>
      </c>
      <c r="BA2911">
        <v>-4.8048425465822199E-2</v>
      </c>
      <c r="BB2911">
        <v>-7.8176096081733704E-2</v>
      </c>
      <c r="BC2911">
        <v>-3.8091912865638698E-2</v>
      </c>
      <c r="BD2911">
        <v>-5.0282042473554597E-2</v>
      </c>
      <c r="BE2911">
        <v>-3.6875572055578197E-2</v>
      </c>
      <c r="BF2911">
        <v>-6.5942383371293501E-3</v>
      </c>
      <c r="BG2911">
        <v>6.5599516965448804E-3</v>
      </c>
      <c r="BH2911">
        <v>2.7982059866189901E-2</v>
      </c>
      <c r="BI2911">
        <v>1.5328117646276901E-2</v>
      </c>
      <c r="BJ2911">
        <v>2.72138714790344E-2</v>
      </c>
      <c r="BK2911">
        <v>9.3513401225209201E-3</v>
      </c>
      <c r="BL2911">
        <v>8.71626008301973E-3</v>
      </c>
      <c r="BM2911">
        <v>-1.46756204776465E-3</v>
      </c>
      <c r="BN2911">
        <v>-3.5959170199930598E-3</v>
      </c>
      <c r="BO2911">
        <v>-5.1840245723724296E-3</v>
      </c>
      <c r="BP2911">
        <v>4.3190568685531599E-3</v>
      </c>
      <c r="BQ2911">
        <v>-1.7411288572475299E-3</v>
      </c>
      <c r="BR2911">
        <v>4.8936693929135704E-3</v>
      </c>
      <c r="BS2911">
        <v>-1.0522655211389E-3</v>
      </c>
      <c r="BT2911">
        <v>-2.3776527959853402E-3</v>
      </c>
      <c r="BU2911">
        <v>1.5662649646401398E-2</v>
      </c>
      <c r="BV2911">
        <v>8.1167658790946007E-3</v>
      </c>
      <c r="BW2911">
        <v>0.126516118645668</v>
      </c>
      <c r="BX2911">
        <v>0.121204756200313</v>
      </c>
      <c r="BY2911">
        <v>-1.7369322478771199E-2</v>
      </c>
      <c r="BZ2911">
        <v>-4.80787567794322E-2</v>
      </c>
      <c r="CA2911">
        <v>-8.5932873189449293E-3</v>
      </c>
      <c r="CB2911">
        <v>-2.1269092336297001E-2</v>
      </c>
      <c r="CC2911">
        <v>-9.0174274519085797E-3</v>
      </c>
      <c r="CD2911">
        <v>1.9006172195076901E-2</v>
      </c>
      <c r="CE2911">
        <v>3.1823787838220499E-2</v>
      </c>
      <c r="CF2911">
        <v>5.0669930875301299E-2</v>
      </c>
      <c r="CG2911">
        <v>3.5497419536113697E-2</v>
      </c>
      <c r="CH2911">
        <v>4.5006148517131798E-2</v>
      </c>
      <c r="CI2911">
        <v>2.5694383308291401E-2</v>
      </c>
      <c r="CJ2911">
        <v>2.41934861987829E-2</v>
      </c>
      <c r="CK2911">
        <v>1.37003418058156E-2</v>
      </c>
      <c r="CL2911">
        <v>1.26795060932636E-2</v>
      </c>
      <c r="CM2911">
        <v>1.22106149792671E-2</v>
      </c>
      <c r="CN2911">
        <v>2.31520626693964E-2</v>
      </c>
      <c r="CO2911">
        <v>1.94761324673891E-2</v>
      </c>
      <c r="CP2911">
        <v>2.8371075168251901E-2</v>
      </c>
      <c r="CQ2911">
        <v>2.40223240107297E-2</v>
      </c>
      <c r="CR2911">
        <v>2.3896558210253702E-2</v>
      </c>
      <c r="CS2911">
        <v>4.26956191658973E-2</v>
      </c>
      <c r="CT2911">
        <v>3.5623528063297202E-2</v>
      </c>
      <c r="CU2911">
        <v>0.15482454001903501</v>
      </c>
      <c r="CV2911">
        <v>0.150724858045578</v>
      </c>
      <c r="CW2911">
        <v>1.3309778645634599E-2</v>
      </c>
      <c r="CX2911">
        <v>-1.7981415614485699E-2</v>
      </c>
      <c r="CY2911">
        <v>2.0905336365103701E-2</v>
      </c>
      <c r="CZ2911">
        <v>7.7438587322831102E-3</v>
      </c>
      <c r="DA2911">
        <v>1.8840719014406201E-2</v>
      </c>
      <c r="DB2911">
        <v>4.4606581330299301E-2</v>
      </c>
      <c r="DC2911">
        <v>1.5359322540462E-2</v>
      </c>
      <c r="DD2911">
        <v>1.3793246820569E-2</v>
      </c>
      <c r="DE2911">
        <v>1.22620640322566E-2</v>
      </c>
      <c r="DF2911">
        <v>1.08169354498386E-2</v>
      </c>
      <c r="DG2911">
        <v>9.9358642473816802E-3</v>
      </c>
      <c r="DH2911">
        <v>9.40948538482189E-3</v>
      </c>
      <c r="DI2911">
        <v>9.2214308679103799E-3</v>
      </c>
      <c r="DJ2911">
        <v>9.8947547376155801E-3</v>
      </c>
      <c r="DK2911">
        <v>1.0575190186500501E-2</v>
      </c>
      <c r="DL2911">
        <v>1.14496545866131E-2</v>
      </c>
      <c r="DM2911">
        <v>1.28991790115833E-2</v>
      </c>
      <c r="DN2911">
        <v>1.42732495442032E-2</v>
      </c>
      <c r="DO2911">
        <v>1.52442678809165E-2</v>
      </c>
      <c r="DP2911">
        <v>1.59735865890979E-2</v>
      </c>
      <c r="DQ2911">
        <v>1.6434878110885599E-2</v>
      </c>
      <c r="DR2911">
        <v>1.6722925007343199E-2</v>
      </c>
      <c r="DS2911">
        <v>1.7210299149155599E-2</v>
      </c>
      <c r="DT2911">
        <v>1.7946949228644302E-2</v>
      </c>
      <c r="DU2911">
        <v>1.8651569262146901E-2</v>
      </c>
      <c r="DV2911">
        <v>1.82978846132755E-2</v>
      </c>
      <c r="DW2911">
        <v>1.7933890223503099E-2</v>
      </c>
      <c r="DX2911">
        <v>1.7638621851801799E-2</v>
      </c>
      <c r="DY2911">
        <v>1.69365499168634E-2</v>
      </c>
      <c r="DZ2911">
        <v>1.5563944354653299E-2</v>
      </c>
      <c r="EA2911">
        <v>86.760444641113196</v>
      </c>
      <c r="EB2911">
        <v>83.859611511230398</v>
      </c>
      <c r="EC2911">
        <v>81.859611511230398</v>
      </c>
      <c r="ED2911">
        <v>79.231475830078097</v>
      </c>
      <c r="EE2911">
        <v>78.983566284179602</v>
      </c>
      <c r="EF2911">
        <v>77.206687927245994</v>
      </c>
      <c r="EG2911">
        <v>79.132308959960895</v>
      </c>
      <c r="EH2911">
        <v>82.1571044921875</v>
      </c>
      <c r="EI2911">
        <v>87.231475830078097</v>
      </c>
      <c r="EJ2911">
        <v>90.330642700195298</v>
      </c>
      <c r="EK2911">
        <v>93.330642700195298</v>
      </c>
      <c r="EL2911">
        <v>95.578552246093693</v>
      </c>
      <c r="EM2911">
        <v>98.776878356933494</v>
      </c>
      <c r="EN2911">
        <v>100.900833129882</v>
      </c>
      <c r="EO2911">
        <v>103.85124969482401</v>
      </c>
      <c r="EP2911">
        <v>105.80167388916</v>
      </c>
      <c r="EQ2911">
        <v>105.07437133789</v>
      </c>
      <c r="ER2911">
        <v>106.628135681152</v>
      </c>
      <c r="ES2911">
        <v>104.405014038085</v>
      </c>
      <c r="ET2911">
        <v>102.330642700195</v>
      </c>
      <c r="EU2911">
        <v>97.958770751953097</v>
      </c>
      <c r="EV2911">
        <v>96.413368225097599</v>
      </c>
      <c r="EW2911">
        <v>93.537322998046804</v>
      </c>
      <c r="EX2911">
        <v>88.082733154296804</v>
      </c>
      <c r="EY2911">
        <v>0.171485796570777</v>
      </c>
      <c r="EZ2911">
        <v>1.24326925724744E-2</v>
      </c>
      <c r="FA2911">
        <v>1.24326925724744E-2</v>
      </c>
      <c r="FB2911">
        <v>0</v>
      </c>
      <c r="FC2911">
        <v>0</v>
      </c>
    </row>
    <row r="2912" spans="1:159" x14ac:dyDescent="0.25">
      <c r="A2912" t="s">
        <v>46</v>
      </c>
      <c r="B2912" t="s">
        <v>41</v>
      </c>
      <c r="C2912" t="s">
        <v>42</v>
      </c>
      <c r="D2912" s="3">
        <v>45479</v>
      </c>
      <c r="E2912" s="25">
        <v>19</v>
      </c>
      <c r="F2912">
        <v>20</v>
      </c>
      <c r="G2912">
        <v>19</v>
      </c>
      <c r="H2912">
        <v>20</v>
      </c>
      <c r="I2912">
        <v>6722</v>
      </c>
      <c r="J2912">
        <v>53550</v>
      </c>
      <c r="K2912">
        <v>1.8532109260559</v>
      </c>
      <c r="L2912">
        <v>1.58630263805389</v>
      </c>
      <c r="M2912">
        <v>1.39409899711608</v>
      </c>
      <c r="N2912">
        <v>1.23420739173889</v>
      </c>
      <c r="O2912">
        <v>1.1318895816802901</v>
      </c>
      <c r="P2912">
        <v>1.07875263690948</v>
      </c>
      <c r="Q2912">
        <v>1.0158039331436099</v>
      </c>
      <c r="R2912">
        <v>1.0070768594741799</v>
      </c>
      <c r="S2912">
        <v>1.0795413255691499</v>
      </c>
      <c r="T2912">
        <v>1.23729801177978</v>
      </c>
      <c r="U2912">
        <v>1.4563009738922099</v>
      </c>
      <c r="V2912">
        <v>1.67339026927947</v>
      </c>
      <c r="W2912">
        <v>1.9500321149826001</v>
      </c>
      <c r="X2912">
        <v>2.2366631031036301</v>
      </c>
      <c r="Y2912">
        <v>2.4994909763336102</v>
      </c>
      <c r="Z2912">
        <v>2.7905344963073699</v>
      </c>
      <c r="AA2912">
        <v>3.0941953659057599</v>
      </c>
      <c r="AB2912">
        <v>3.42639708518981</v>
      </c>
      <c r="AC2912">
        <v>3.70412969589233</v>
      </c>
      <c r="AD2912">
        <v>3.74194288253784</v>
      </c>
      <c r="AE2912">
        <v>3.5480031967163002</v>
      </c>
      <c r="AF2912">
        <v>3.27819776535034</v>
      </c>
      <c r="AG2912">
        <v>2.9082903861999498</v>
      </c>
      <c r="AH2912">
        <v>2.5151088237762398</v>
      </c>
      <c r="AI2912">
        <v>-1.29601061344146E-2</v>
      </c>
      <c r="AJ2912">
        <v>-3.3744964748620897E-2</v>
      </c>
      <c r="AK2912">
        <v>-1.0599288158118701E-2</v>
      </c>
      <c r="AL2912">
        <v>-3.6743644159287201E-3</v>
      </c>
      <c r="AM2912">
        <v>-1.3680132105946499E-2</v>
      </c>
      <c r="AN2912">
        <v>9.6071045845746907E-3</v>
      </c>
      <c r="AO2912">
        <v>-2.0654881373047801E-2</v>
      </c>
      <c r="AP2912">
        <v>-2.7492314577102599E-2</v>
      </c>
      <c r="AQ2912">
        <v>-2.8710151091217901E-2</v>
      </c>
      <c r="AR2912">
        <v>-1.1233081109821699E-2</v>
      </c>
      <c r="AS2912">
        <v>1.34989721700549E-2</v>
      </c>
      <c r="AT2912">
        <v>1.05788372457027E-2</v>
      </c>
      <c r="AU2912">
        <v>7.0094405673444202E-3</v>
      </c>
      <c r="AV2912">
        <v>1.5672549605369498E-2</v>
      </c>
      <c r="AW2912">
        <v>-2.4798704311251599E-2</v>
      </c>
      <c r="AX2912">
        <v>-4.4018365442752803E-3</v>
      </c>
      <c r="AY2912">
        <v>-1.8260577926412201E-3</v>
      </c>
      <c r="AZ2912">
        <v>-4.0339238941669402E-2</v>
      </c>
      <c r="BA2912">
        <v>0.15321294963359799</v>
      </c>
      <c r="BB2912">
        <v>0.140510573983192</v>
      </c>
      <c r="BC2912">
        <v>-7.7156953513622201E-2</v>
      </c>
      <c r="BD2912">
        <v>-7.7906295657157801E-2</v>
      </c>
      <c r="BE2912">
        <v>-2.5993537157773899E-2</v>
      </c>
      <c r="BF2912">
        <v>2.5354998651891899E-3</v>
      </c>
      <c r="BG2912">
        <v>1.2549932114779901E-2</v>
      </c>
      <c r="BH2912">
        <v>-1.0447421111166399E-2</v>
      </c>
      <c r="BI2912">
        <v>1.05161825194954E-2</v>
      </c>
      <c r="BJ2912">
        <v>1.47338975220918E-2</v>
      </c>
      <c r="BK2912">
        <v>3.9318013004958604E-3</v>
      </c>
      <c r="BL2912">
        <v>2.6014761999249399E-2</v>
      </c>
      <c r="BM2912">
        <v>-2.84272222779691E-3</v>
      </c>
      <c r="BN2912">
        <v>-7.5449426658451496E-3</v>
      </c>
      <c r="BO2912">
        <v>-6.7981109023094099E-3</v>
      </c>
      <c r="BP2912">
        <v>1.25951124355196E-2</v>
      </c>
      <c r="BQ2912">
        <v>3.98135706782341E-2</v>
      </c>
      <c r="BR2912">
        <v>3.8272988051176002E-2</v>
      </c>
      <c r="BS2912">
        <v>3.6598768085241297E-2</v>
      </c>
      <c r="BT2912">
        <v>4.65238131582736E-2</v>
      </c>
      <c r="BU2912">
        <v>7.0003154687583403E-3</v>
      </c>
      <c r="BV2912">
        <v>2.78769675642251E-2</v>
      </c>
      <c r="BW2912">
        <v>3.0651610344648299E-2</v>
      </c>
      <c r="BX2912">
        <v>-6.7779957316815801E-3</v>
      </c>
      <c r="BY2912">
        <v>0.18784719705581601</v>
      </c>
      <c r="BZ2912">
        <v>0.17494657635688701</v>
      </c>
      <c r="CA2912">
        <v>-4.32685799896717E-2</v>
      </c>
      <c r="CB2912">
        <v>-4.5174051076173699E-2</v>
      </c>
      <c r="CC2912">
        <v>5.5902823805809004E-3</v>
      </c>
      <c r="CD2912">
        <v>3.2714981585741001E-2</v>
      </c>
      <c r="CE2912">
        <v>3.8059968501329401E-2</v>
      </c>
      <c r="CF2912">
        <v>1.2850122526288E-2</v>
      </c>
      <c r="CG2912">
        <v>3.1631652265787097E-2</v>
      </c>
      <c r="CH2912">
        <v>3.3142160624265601E-2</v>
      </c>
      <c r="CI2912">
        <v>2.15437356382608E-2</v>
      </c>
      <c r="CJ2912">
        <v>4.2422421276569297E-2</v>
      </c>
      <c r="CK2912">
        <v>1.49694373831152E-2</v>
      </c>
      <c r="CL2912">
        <v>1.24024283140897E-2</v>
      </c>
      <c r="CM2912">
        <v>1.51139292865991E-2</v>
      </c>
      <c r="CN2912">
        <v>3.6423306912183699E-2</v>
      </c>
      <c r="CO2912">
        <v>6.6128171980380998E-2</v>
      </c>
      <c r="CP2912">
        <v>6.59671351313591E-2</v>
      </c>
      <c r="CQ2912">
        <v>6.6188097000122001E-2</v>
      </c>
      <c r="CR2912">
        <v>7.7375076711177798E-2</v>
      </c>
      <c r="CS2912">
        <v>3.8799334317445699E-2</v>
      </c>
      <c r="CT2912">
        <v>6.0155771672725601E-2</v>
      </c>
      <c r="CU2912">
        <v>6.3129276037216103E-2</v>
      </c>
      <c r="CV2912">
        <v>2.6783248409628799E-2</v>
      </c>
      <c r="CW2912">
        <v>0.222481444478034</v>
      </c>
      <c r="CX2912">
        <v>0.209382578730583</v>
      </c>
      <c r="CY2912">
        <v>-9.3802073970436998E-3</v>
      </c>
      <c r="CZ2912">
        <v>-1.24418074265122E-2</v>
      </c>
      <c r="DA2912">
        <v>3.7174101918935699E-2</v>
      </c>
      <c r="DB2912">
        <v>6.2894463539123494E-2</v>
      </c>
      <c r="DC2912">
        <v>1.5509001910686399E-2</v>
      </c>
      <c r="DD2912">
        <v>1.4163901098072499E-2</v>
      </c>
      <c r="DE2912">
        <v>1.2837294489145199E-2</v>
      </c>
      <c r="DF2912">
        <v>1.11914286389946E-2</v>
      </c>
      <c r="DG2912">
        <v>1.0707295499742E-2</v>
      </c>
      <c r="DH2912">
        <v>9.9751474335789594E-3</v>
      </c>
      <c r="DI2912">
        <v>1.08290240168571E-2</v>
      </c>
      <c r="DJ2912">
        <v>1.21271405369043E-2</v>
      </c>
      <c r="DK2912">
        <v>1.33215747773647E-2</v>
      </c>
      <c r="DL2912">
        <v>1.44865131005644E-2</v>
      </c>
      <c r="DM2912">
        <v>1.5998139977455101E-2</v>
      </c>
      <c r="DN2912">
        <v>1.6836848109960501E-2</v>
      </c>
      <c r="DO2912">
        <v>1.7989033833146002E-2</v>
      </c>
      <c r="DP2912">
        <v>1.8756236881017602E-2</v>
      </c>
      <c r="DQ2912">
        <v>1.9332431256771001E-2</v>
      </c>
      <c r="DR2912">
        <v>1.9624119624495499E-2</v>
      </c>
      <c r="DS2912">
        <v>1.9745020195841699E-2</v>
      </c>
      <c r="DT2912">
        <v>2.0403787493705701E-2</v>
      </c>
      <c r="DU2912">
        <v>2.1056128665804801E-2</v>
      </c>
      <c r="DV2912">
        <v>2.0935602486133499E-2</v>
      </c>
      <c r="DW2912">
        <v>2.06026677042245E-2</v>
      </c>
      <c r="DX2912">
        <v>1.9899791106581601E-2</v>
      </c>
      <c r="DY2912">
        <v>1.9201599061489098E-2</v>
      </c>
      <c r="DZ2912">
        <v>1.83478221297264E-2</v>
      </c>
      <c r="EA2912">
        <v>85.166877746582003</v>
      </c>
      <c r="EB2912">
        <v>84.187652587890597</v>
      </c>
      <c r="EC2912">
        <v>83.166877746582003</v>
      </c>
      <c r="ED2912">
        <v>82.079216003417898</v>
      </c>
      <c r="EE2912">
        <v>81.099998474120994</v>
      </c>
      <c r="EF2912">
        <v>79.25</v>
      </c>
      <c r="EG2912">
        <v>79.374687194824205</v>
      </c>
      <c r="EH2912">
        <v>83.416252136230398</v>
      </c>
      <c r="EI2912">
        <v>87.520156860351506</v>
      </c>
      <c r="EJ2912">
        <v>91.457809448242102</v>
      </c>
      <c r="EK2912">
        <v>95.437034606933494</v>
      </c>
      <c r="EL2912">
        <v>99.245468139648395</v>
      </c>
      <c r="EM2912">
        <v>103.224685668945</v>
      </c>
      <c r="EN2912">
        <v>105.633125305175</v>
      </c>
      <c r="EO2912">
        <v>108.462341308593</v>
      </c>
      <c r="EP2912">
        <v>109.57077789306599</v>
      </c>
      <c r="EQ2912">
        <v>109.84999847412099</v>
      </c>
      <c r="ER2912">
        <v>110.65843963623</v>
      </c>
      <c r="ES2912">
        <v>108.633125305175</v>
      </c>
      <c r="ET2912">
        <v>104.84156036376901</v>
      </c>
      <c r="EU2912">
        <v>101.56234741210901</v>
      </c>
      <c r="EV2912">
        <v>99.483749389648395</v>
      </c>
      <c r="EW2912">
        <v>93.825309753417898</v>
      </c>
      <c r="EX2912">
        <v>91.825309753417898</v>
      </c>
      <c r="EY2912">
        <v>0.20069357752799899</v>
      </c>
      <c r="EZ2912">
        <v>1.48463798686861E-2</v>
      </c>
      <c r="FA2912">
        <v>1.48463798686861E-2</v>
      </c>
      <c r="FB2912">
        <v>0</v>
      </c>
      <c r="FC2912">
        <v>0</v>
      </c>
    </row>
    <row r="2913" spans="1:159" x14ac:dyDescent="0.25">
      <c r="A2913" t="s">
        <v>46</v>
      </c>
      <c r="B2913" t="s">
        <v>41</v>
      </c>
      <c r="C2913" t="s">
        <v>42</v>
      </c>
      <c r="D2913" s="3">
        <v>45484</v>
      </c>
      <c r="E2913" s="25">
        <v>19</v>
      </c>
      <c r="F2913">
        <v>20</v>
      </c>
      <c r="G2913">
        <v>19</v>
      </c>
      <c r="H2913">
        <v>20</v>
      </c>
      <c r="I2913">
        <v>6718</v>
      </c>
      <c r="J2913">
        <v>53478</v>
      </c>
      <c r="K2913">
        <v>1.8311284780502299</v>
      </c>
      <c r="L2913">
        <v>1.5752583742141699</v>
      </c>
      <c r="M2913">
        <v>1.37856805324554</v>
      </c>
      <c r="N2913">
        <v>1.2305500507354701</v>
      </c>
      <c r="O2913">
        <v>1.1458154916763299</v>
      </c>
      <c r="P2913">
        <v>1.0789659023284901</v>
      </c>
      <c r="Q2913">
        <v>1.01561856269836</v>
      </c>
      <c r="R2913">
        <v>0.95600074529647805</v>
      </c>
      <c r="S2913">
        <v>0.96804642677307096</v>
      </c>
      <c r="T2913">
        <v>1.0903867483139</v>
      </c>
      <c r="U2913">
        <v>1.28218793869018</v>
      </c>
      <c r="V2913">
        <v>1.5274460315704299</v>
      </c>
      <c r="W2913">
        <v>1.80072474479675</v>
      </c>
      <c r="X2913">
        <v>2.06822633743286</v>
      </c>
      <c r="Y2913">
        <v>2.3610522747039702</v>
      </c>
      <c r="Z2913">
        <v>2.67772364616394</v>
      </c>
      <c r="AA2913">
        <v>3.0163266658782901</v>
      </c>
      <c r="AB2913">
        <v>3.4290590286254798</v>
      </c>
      <c r="AC2913">
        <v>3.7337439060211102</v>
      </c>
      <c r="AD2913">
        <v>3.7417464256286599</v>
      </c>
      <c r="AE2913">
        <v>3.52131819725036</v>
      </c>
      <c r="AF2913">
        <v>3.2306635379791202</v>
      </c>
      <c r="AG2913">
        <v>2.7963738441467201</v>
      </c>
      <c r="AH2913">
        <v>2.3546900749206499</v>
      </c>
      <c r="AI2913">
        <v>-1.18272891268134E-2</v>
      </c>
      <c r="AJ2913">
        <v>-2.2978490218520099E-2</v>
      </c>
      <c r="AK2913">
        <v>-1.6648249700665401E-2</v>
      </c>
      <c r="AL2913">
        <v>-1.8045097589492701E-2</v>
      </c>
      <c r="AM2913">
        <v>-1.9553521648049299E-2</v>
      </c>
      <c r="AN2913">
        <v>-1.55226439237594E-2</v>
      </c>
      <c r="AO2913">
        <v>-2.22984254360198E-2</v>
      </c>
      <c r="AP2913">
        <v>-2.4173241108655898E-2</v>
      </c>
      <c r="AQ2913">
        <v>-3.4160345792770302E-2</v>
      </c>
      <c r="AR2913">
        <v>-2.44816951453685E-2</v>
      </c>
      <c r="AS2913">
        <v>-1.8930783495306899E-2</v>
      </c>
      <c r="AT2913">
        <v>-2.2960871458053499E-2</v>
      </c>
      <c r="AU2913">
        <v>-1.7787320539355202E-2</v>
      </c>
      <c r="AV2913">
        <v>-3.11916768550872E-2</v>
      </c>
      <c r="AW2913">
        <v>-3.06244026869535E-2</v>
      </c>
      <c r="AX2913">
        <v>-5.2619475871324498E-2</v>
      </c>
      <c r="AY2913">
        <v>-4.0781252086162498E-2</v>
      </c>
      <c r="AZ2913">
        <v>-2.19698585569858E-2</v>
      </c>
      <c r="BA2913">
        <v>0.13351815938949499</v>
      </c>
      <c r="BB2913">
        <v>0.103287860751152</v>
      </c>
      <c r="BC2913">
        <v>-8.2148693501949296E-2</v>
      </c>
      <c r="BD2913">
        <v>-7.6780043542385101E-2</v>
      </c>
      <c r="BE2913">
        <v>-6.0768697410821901E-2</v>
      </c>
      <c r="BF2913">
        <v>-2.6282116770744299E-2</v>
      </c>
      <c r="BG2913">
        <v>1.18111865594983E-2</v>
      </c>
      <c r="BH2913">
        <v>-1.15151365753263E-3</v>
      </c>
      <c r="BI2913">
        <v>2.9517866205424001E-3</v>
      </c>
      <c r="BJ2913">
        <v>4.07832354540005E-4</v>
      </c>
      <c r="BK2913">
        <v>-2.28634127415716E-3</v>
      </c>
      <c r="BL2913">
        <v>1.14160655357409E-4</v>
      </c>
      <c r="BM2913">
        <v>-6.6107339225709404E-3</v>
      </c>
      <c r="BN2913">
        <v>-6.8550826981663704E-3</v>
      </c>
      <c r="BO2913">
        <v>-1.5193679369986E-2</v>
      </c>
      <c r="BP2913">
        <v>-3.49856773391366E-3</v>
      </c>
      <c r="BQ2913">
        <v>3.7332777865230998E-3</v>
      </c>
      <c r="BR2913">
        <v>1.27848354168236E-3</v>
      </c>
      <c r="BS2913">
        <v>8.2031944766640594E-3</v>
      </c>
      <c r="BT2913">
        <v>-4.2888596653938198E-3</v>
      </c>
      <c r="BU2913">
        <v>-2.9680372681468699E-3</v>
      </c>
      <c r="BV2913">
        <v>-2.4671595543622901E-2</v>
      </c>
      <c r="BW2913">
        <v>-1.2631165795028199E-2</v>
      </c>
      <c r="BX2913">
        <v>6.5761613659560602E-3</v>
      </c>
      <c r="BY2913">
        <v>0.16303771734237599</v>
      </c>
      <c r="BZ2913">
        <v>0.13272747397422699</v>
      </c>
      <c r="CA2913">
        <v>-5.31342588365077E-2</v>
      </c>
      <c r="CB2913">
        <v>-4.8024110496044103E-2</v>
      </c>
      <c r="CC2913">
        <v>-3.2534085214138003E-2</v>
      </c>
      <c r="CD2913">
        <v>4.4218506081960998E-4</v>
      </c>
      <c r="CE2913">
        <v>3.5449661314487402E-2</v>
      </c>
      <c r="CF2913">
        <v>2.0675461739301602E-2</v>
      </c>
      <c r="CG2913">
        <v>2.2551823407411499E-2</v>
      </c>
      <c r="CH2913">
        <v>1.8860762938856999E-2</v>
      </c>
      <c r="CI2913">
        <v>1.49808395653963E-2</v>
      </c>
      <c r="CJ2913">
        <v>1.5750965103507E-2</v>
      </c>
      <c r="CK2913">
        <v>9.0769585222005792E-3</v>
      </c>
      <c r="CL2913">
        <v>1.04630757123231E-2</v>
      </c>
      <c r="CM2913">
        <v>3.7729884497821301E-3</v>
      </c>
      <c r="CN2913">
        <v>1.7484560608863799E-2</v>
      </c>
      <c r="CO2913">
        <v>2.6397339999675699E-2</v>
      </c>
      <c r="CP2913">
        <v>2.55178399384021E-2</v>
      </c>
      <c r="CQ2913">
        <v>3.4193709492683397E-2</v>
      </c>
      <c r="CR2913">
        <v>2.2613957524299601E-2</v>
      </c>
      <c r="CS2913">
        <v>2.4688327684998498E-2</v>
      </c>
      <c r="CT2913">
        <v>3.2762850169092399E-3</v>
      </c>
      <c r="CU2913">
        <v>1.55189214274287E-2</v>
      </c>
      <c r="CV2913">
        <v>3.5122182220220503E-2</v>
      </c>
      <c r="CW2913">
        <v>0.19255727529525701</v>
      </c>
      <c r="CX2913">
        <v>0.16216708719730299</v>
      </c>
      <c r="CY2913">
        <v>-2.4119824171066201E-2</v>
      </c>
      <c r="CZ2913">
        <v>-1.9268177449703199E-2</v>
      </c>
      <c r="DA2913">
        <v>-4.2994748800992896E-3</v>
      </c>
      <c r="DB2913">
        <v>2.7166487649083099E-2</v>
      </c>
      <c r="DC2913">
        <v>1.4371172524988599E-2</v>
      </c>
      <c r="DD2913">
        <v>1.3269859366118899E-2</v>
      </c>
      <c r="DE2913">
        <v>1.1915976181626301E-2</v>
      </c>
      <c r="DF2913">
        <v>1.12185850739479E-2</v>
      </c>
      <c r="DG2913">
        <v>1.04977004230022E-2</v>
      </c>
      <c r="DH2913">
        <v>9.5065021887421608E-3</v>
      </c>
      <c r="DI2913">
        <v>9.5374397933483106E-3</v>
      </c>
      <c r="DJ2913">
        <v>1.05286929756402E-2</v>
      </c>
      <c r="DK2913">
        <v>1.1530915275216101E-2</v>
      </c>
      <c r="DL2913">
        <v>1.2756835669279E-2</v>
      </c>
      <c r="DM2913">
        <v>1.37787712737917E-2</v>
      </c>
      <c r="DN2913">
        <v>1.4736481942236399E-2</v>
      </c>
      <c r="DO2913">
        <v>1.58011112362146E-2</v>
      </c>
      <c r="DP2913">
        <v>1.6355751082301102E-2</v>
      </c>
      <c r="DQ2913">
        <v>1.6813876107335E-2</v>
      </c>
      <c r="DR2913">
        <v>1.6991104930639201E-2</v>
      </c>
      <c r="DS2913">
        <v>1.7114037647843298E-2</v>
      </c>
      <c r="DT2913">
        <v>1.7354747280478401E-2</v>
      </c>
      <c r="DU2913">
        <v>1.7946613952517499E-2</v>
      </c>
      <c r="DV2913">
        <v>1.78980156779289E-2</v>
      </c>
      <c r="DW2913">
        <v>1.76395233720541E-2</v>
      </c>
      <c r="DX2913">
        <v>1.7482366412877998E-2</v>
      </c>
      <c r="DY2913">
        <v>1.7165424302220299E-2</v>
      </c>
      <c r="DZ2913">
        <v>1.6247222200036E-2</v>
      </c>
      <c r="EA2913">
        <v>87.122947692870994</v>
      </c>
      <c r="EB2913">
        <v>85.143882751464801</v>
      </c>
      <c r="EC2913">
        <v>84.164817810058494</v>
      </c>
      <c r="ED2913">
        <v>82.486328125</v>
      </c>
      <c r="EE2913">
        <v>81.549133300781193</v>
      </c>
      <c r="EF2913">
        <v>78.549133300781193</v>
      </c>
      <c r="EG2913">
        <v>80.244804382324205</v>
      </c>
      <c r="EH2913">
        <v>82.608184814453097</v>
      </c>
      <c r="EI2913">
        <v>86.629119873046804</v>
      </c>
      <c r="EJ2913">
        <v>89.929695129394503</v>
      </c>
      <c r="EK2913">
        <v>93.629119873046804</v>
      </c>
      <c r="EL2913">
        <v>98.328544616699205</v>
      </c>
      <c r="EM2913">
        <v>99.866897583007798</v>
      </c>
      <c r="EN2913">
        <v>104.524452209472</v>
      </c>
      <c r="EO2913">
        <v>107.591003417968</v>
      </c>
      <c r="EP2913">
        <v>107</v>
      </c>
      <c r="EQ2913">
        <v>107.97906494140599</v>
      </c>
      <c r="ER2913">
        <v>108.786911010742</v>
      </c>
      <c r="ES2913">
        <v>106.765975952148</v>
      </c>
      <c r="ET2913">
        <v>104.486328125</v>
      </c>
      <c r="EU2913">
        <v>100.906105041503</v>
      </c>
      <c r="EV2913">
        <v>96.843307495117102</v>
      </c>
      <c r="EW2913">
        <v>94.822372436523395</v>
      </c>
      <c r="EX2913">
        <v>92.672080993652301</v>
      </c>
      <c r="EY2913">
        <v>0.15828672051429701</v>
      </c>
      <c r="EZ2913">
        <v>1.2673001736402499E-2</v>
      </c>
      <c r="FA2913">
        <v>1.2673001736402499E-2</v>
      </c>
      <c r="FB2913">
        <v>0</v>
      </c>
      <c r="FC2913">
        <v>0</v>
      </c>
    </row>
    <row r="2914" spans="1:159" x14ac:dyDescent="0.25">
      <c r="A2914" t="s">
        <v>46</v>
      </c>
      <c r="B2914" t="s">
        <v>41</v>
      </c>
      <c r="C2914" t="s">
        <v>42</v>
      </c>
      <c r="D2914" s="3">
        <v>45485</v>
      </c>
      <c r="FB2914">
        <v>0</v>
      </c>
      <c r="FC2914">
        <v>1</v>
      </c>
    </row>
    <row r="2915" spans="1:159" x14ac:dyDescent="0.25">
      <c r="A2915" t="s">
        <v>46</v>
      </c>
      <c r="B2915" t="s">
        <v>41</v>
      </c>
      <c r="C2915" t="s">
        <v>42</v>
      </c>
      <c r="D2915" s="3">
        <v>45496</v>
      </c>
      <c r="E2915" s="25">
        <v>18</v>
      </c>
      <c r="F2915">
        <v>19</v>
      </c>
      <c r="G2915">
        <v>18</v>
      </c>
      <c r="H2915">
        <v>19</v>
      </c>
      <c r="I2915">
        <v>6701</v>
      </c>
      <c r="J2915">
        <v>53298</v>
      </c>
      <c r="K2915">
        <v>1.85788214206695</v>
      </c>
      <c r="L2915">
        <v>1.60538482666015</v>
      </c>
      <c r="M2915">
        <v>1.4242573976516699</v>
      </c>
      <c r="N2915">
        <v>1.2756258249282799</v>
      </c>
      <c r="O2915">
        <v>1.1935127973556501</v>
      </c>
      <c r="P2915">
        <v>1.1469075679778999</v>
      </c>
      <c r="Q2915">
        <v>1.08963429927825</v>
      </c>
      <c r="R2915">
        <v>1.02308142185211</v>
      </c>
      <c r="S2915">
        <v>1.0415244102478001</v>
      </c>
      <c r="T2915">
        <v>1.13416004180908</v>
      </c>
      <c r="U2915">
        <v>1.3306918144226001</v>
      </c>
      <c r="V2915">
        <v>1.5798249244689899</v>
      </c>
      <c r="W2915">
        <v>1.8683348894119201</v>
      </c>
      <c r="X2915">
        <v>2.1365075111389098</v>
      </c>
      <c r="Y2915">
        <v>2.40862965583801</v>
      </c>
      <c r="Z2915">
        <v>2.7349033355712802</v>
      </c>
      <c r="AA2915">
        <v>3.0824193954467698</v>
      </c>
      <c r="AB2915">
        <v>3.4664514064788801</v>
      </c>
      <c r="AC2915">
        <v>3.74093270301818</v>
      </c>
      <c r="AD2915">
        <v>3.7559571266174299</v>
      </c>
      <c r="AE2915">
        <v>3.5912704467773402</v>
      </c>
      <c r="AF2915">
        <v>3.3324298858642498</v>
      </c>
      <c r="AG2915">
        <v>2.8974339962005602</v>
      </c>
      <c r="AH2915">
        <v>2.4538033008575399</v>
      </c>
      <c r="AI2915">
        <v>-1.8754556775092999E-2</v>
      </c>
      <c r="AJ2915">
        <v>-6.7724445834755802E-3</v>
      </c>
      <c r="AK2915">
        <v>-3.2923782709985902E-3</v>
      </c>
      <c r="AL2915">
        <v>-5.5951885879039704E-3</v>
      </c>
      <c r="AM2915">
        <v>-3.12367524020373E-3</v>
      </c>
      <c r="AN2915">
        <v>1.8890884239226499E-3</v>
      </c>
      <c r="AO2915">
        <v>-3.0636722221970499E-2</v>
      </c>
      <c r="AP2915">
        <v>-3.41753847897052E-2</v>
      </c>
      <c r="AQ2915">
        <v>-1.2793300673365499E-2</v>
      </c>
      <c r="AR2915">
        <v>5.0221965648233804E-4</v>
      </c>
      <c r="AS2915">
        <v>-6.7871124483644902E-3</v>
      </c>
      <c r="AT2915">
        <v>9.1259321197867307E-3</v>
      </c>
      <c r="AU2915">
        <v>-2.0392894744872998E-2</v>
      </c>
      <c r="AV2915">
        <v>-2.8683587908744802E-2</v>
      </c>
      <c r="AW2915">
        <v>-1.1797009967267499E-2</v>
      </c>
      <c r="AX2915">
        <v>-1.03560406714677E-2</v>
      </c>
      <c r="AY2915">
        <v>-4.4751599431037903E-2</v>
      </c>
      <c r="AZ2915">
        <v>0.131236761808395</v>
      </c>
      <c r="BA2915">
        <v>0.143733724951744</v>
      </c>
      <c r="BB2915">
        <v>-6.0683801770210197E-2</v>
      </c>
      <c r="BC2915">
        <v>-7.7003799378871904E-2</v>
      </c>
      <c r="BD2915">
        <v>-5.00018969178199E-2</v>
      </c>
      <c r="BE2915">
        <v>-3.7706680595874703E-2</v>
      </c>
      <c r="BF2915">
        <v>-3.2676926348358302E-3</v>
      </c>
      <c r="BG2915">
        <v>3.9898110553622202E-3</v>
      </c>
      <c r="BH2915">
        <v>1.39815229922533E-2</v>
      </c>
      <c r="BI2915">
        <v>1.6083063557743998E-2</v>
      </c>
      <c r="BJ2915">
        <v>1.2135528028011299E-2</v>
      </c>
      <c r="BK2915">
        <v>1.3182739727199E-2</v>
      </c>
      <c r="BL2915">
        <v>1.74441989511251E-2</v>
      </c>
      <c r="BM2915">
        <v>-1.3275613076984801E-2</v>
      </c>
      <c r="BN2915">
        <v>-1.6557153314352001E-2</v>
      </c>
      <c r="BO2915">
        <v>6.4539629966020497E-3</v>
      </c>
      <c r="BP2915">
        <v>2.1414468064904199E-2</v>
      </c>
      <c r="BQ2915">
        <v>1.61892939358949E-2</v>
      </c>
      <c r="BR2915">
        <v>3.3427834510803202E-2</v>
      </c>
      <c r="BS2915">
        <v>5.4015205241739698E-3</v>
      </c>
      <c r="BT2915">
        <v>-1.87641114462167E-3</v>
      </c>
      <c r="BU2915">
        <v>1.49955376982688E-2</v>
      </c>
      <c r="BV2915">
        <v>1.6790058463811802E-2</v>
      </c>
      <c r="BW2915">
        <v>-1.7169114202260902E-2</v>
      </c>
      <c r="BX2915">
        <v>0.15974619984626701</v>
      </c>
      <c r="BY2915">
        <v>0.17291493713855699</v>
      </c>
      <c r="BZ2915">
        <v>-3.1151857227087E-2</v>
      </c>
      <c r="CA2915">
        <v>-4.7566067427396698E-2</v>
      </c>
      <c r="CB2915">
        <v>-2.09458321332931E-2</v>
      </c>
      <c r="CC2915">
        <v>-9.9877566099166801E-3</v>
      </c>
      <c r="CD2915">
        <v>2.3255582898855199E-2</v>
      </c>
      <c r="CE2915">
        <v>2.67341788858175E-2</v>
      </c>
      <c r="CF2915">
        <v>3.4735489636659601E-2</v>
      </c>
      <c r="CG2915">
        <v>3.5458505153655999E-2</v>
      </c>
      <c r="CH2915">
        <v>2.98662446439266E-2</v>
      </c>
      <c r="CI2915">
        <v>2.94891539961099E-2</v>
      </c>
      <c r="CJ2915">
        <v>3.2999310642480802E-2</v>
      </c>
      <c r="CK2915">
        <v>4.0854951366782102E-3</v>
      </c>
      <c r="CL2915">
        <v>1.0610765311866899E-3</v>
      </c>
      <c r="CM2915">
        <v>2.5701226666569699E-2</v>
      </c>
      <c r="CN2915">
        <v>4.2326714843511498E-2</v>
      </c>
      <c r="CO2915">
        <v>3.91657017171382E-2</v>
      </c>
      <c r="CP2915">
        <v>5.7729735970497097E-2</v>
      </c>
      <c r="CQ2915">
        <v>3.1195934861898401E-2</v>
      </c>
      <c r="CR2915">
        <v>2.4930765852332101E-2</v>
      </c>
      <c r="CS2915">
        <v>4.1788086295127799E-2</v>
      </c>
      <c r="CT2915">
        <v>4.3936155736446297E-2</v>
      </c>
      <c r="CU2915">
        <v>1.04133710265159E-2</v>
      </c>
      <c r="CV2915">
        <v>0.18825563788413999</v>
      </c>
      <c r="CW2915">
        <v>0.20209614932537001</v>
      </c>
      <c r="CX2915">
        <v>-1.6199141973629501E-3</v>
      </c>
      <c r="CY2915">
        <v>-1.8128331750631301E-2</v>
      </c>
      <c r="CZ2915">
        <v>8.1102326512336696E-3</v>
      </c>
      <c r="DA2915">
        <v>1.7731167376041398E-2</v>
      </c>
      <c r="DB2915">
        <v>4.9778860062360701E-2</v>
      </c>
      <c r="DC2915">
        <v>1.38275939971208E-2</v>
      </c>
      <c r="DD2915">
        <v>1.26175163313746E-2</v>
      </c>
      <c r="DE2915">
        <v>1.17794321849942E-2</v>
      </c>
      <c r="DF2915">
        <v>1.07795102521777E-2</v>
      </c>
      <c r="DG2915">
        <v>9.9135963246226293E-3</v>
      </c>
      <c r="DH2915">
        <v>9.4568356871604902E-3</v>
      </c>
      <c r="DI2915">
        <v>1.0554804466664699E-2</v>
      </c>
      <c r="DJ2915">
        <v>1.0711123235523701E-2</v>
      </c>
      <c r="DK2915">
        <v>1.1701505631208401E-2</v>
      </c>
      <c r="DL2915">
        <v>1.2713744305074199E-2</v>
      </c>
      <c r="DM2915">
        <v>1.3968663290143001E-2</v>
      </c>
      <c r="DN2915">
        <v>1.4774507842957901E-2</v>
      </c>
      <c r="DO2915">
        <v>1.5681890770792899E-2</v>
      </c>
      <c r="DP2915">
        <v>1.6297606751322701E-2</v>
      </c>
      <c r="DQ2915">
        <v>1.6288712620735099E-2</v>
      </c>
      <c r="DR2915">
        <v>1.65036562830209E-2</v>
      </c>
      <c r="DS2915">
        <v>1.6768960282206501E-2</v>
      </c>
      <c r="DT2915">
        <v>1.7332511022686899E-2</v>
      </c>
      <c r="DU2915">
        <v>1.7740918323397602E-2</v>
      </c>
      <c r="DV2915">
        <v>1.7954146489500899E-2</v>
      </c>
      <c r="DW2915">
        <v>1.78968720138072E-2</v>
      </c>
      <c r="DX2915">
        <v>1.7664832994341802E-2</v>
      </c>
      <c r="DY2915">
        <v>1.6851909458637199E-2</v>
      </c>
      <c r="DZ2915">
        <v>1.6125006601214398E-2</v>
      </c>
      <c r="EA2915">
        <v>87.843864440917898</v>
      </c>
      <c r="EB2915">
        <v>86.015022277832003</v>
      </c>
      <c r="EC2915">
        <v>84.994056701660099</v>
      </c>
      <c r="ED2915">
        <v>83.165206909179602</v>
      </c>
      <c r="EE2915">
        <v>82.035980224609304</v>
      </c>
      <c r="EF2915">
        <v>80.357322692870994</v>
      </c>
      <c r="EG2915">
        <v>82.3538818359375</v>
      </c>
      <c r="EH2915">
        <v>85.504066467285099</v>
      </c>
      <c r="EI2915">
        <v>88.612327575683494</v>
      </c>
      <c r="EJ2915">
        <v>92.633293151855398</v>
      </c>
      <c r="EK2915">
        <v>96.633293151855398</v>
      </c>
      <c r="EL2915">
        <v>100.612327575683</v>
      </c>
      <c r="EM2915">
        <v>101.741554260253</v>
      </c>
      <c r="EN2915">
        <v>105.57040405273401</v>
      </c>
      <c r="EO2915">
        <v>106.69962310791</v>
      </c>
      <c r="EP2915">
        <v>107.39924621582</v>
      </c>
      <c r="EQ2915">
        <v>109.207130432128</v>
      </c>
      <c r="ER2915">
        <v>109.05694580078099</v>
      </c>
      <c r="ES2915">
        <v>106.948684692382</v>
      </c>
      <c r="ET2915">
        <v>104.56101226806599</v>
      </c>
      <c r="EU2915">
        <v>102.23967742919901</v>
      </c>
      <c r="EV2915">
        <v>98.519088745117102</v>
      </c>
      <c r="EW2915">
        <v>92.990615844726506</v>
      </c>
      <c r="EX2915">
        <v>90.119834899902301</v>
      </c>
      <c r="EY2915">
        <v>0.15720483660697901</v>
      </c>
      <c r="EZ2915">
        <v>1.2401171028614001E-2</v>
      </c>
      <c r="FA2915">
        <v>1.2401171028614001E-2</v>
      </c>
      <c r="FB2915">
        <v>0</v>
      </c>
      <c r="FC2915">
        <v>0</v>
      </c>
    </row>
    <row r="2916" spans="1:159" x14ac:dyDescent="0.25">
      <c r="A2916" t="s">
        <v>46</v>
      </c>
      <c r="B2916" t="s">
        <v>41</v>
      </c>
      <c r="C2916" t="s">
        <v>42</v>
      </c>
      <c r="D2916" s="3">
        <v>45539</v>
      </c>
      <c r="FB2916">
        <v>0</v>
      </c>
      <c r="FC2916">
        <v>1</v>
      </c>
    </row>
    <row r="2917" spans="1:159" x14ac:dyDescent="0.25">
      <c r="A2917" t="s">
        <v>46</v>
      </c>
      <c r="B2917" t="s">
        <v>41</v>
      </c>
      <c r="C2917" t="s">
        <v>42</v>
      </c>
      <c r="D2917" s="3">
        <v>45540</v>
      </c>
      <c r="E2917" s="25">
        <v>19</v>
      </c>
      <c r="F2917">
        <v>20</v>
      </c>
      <c r="G2917">
        <v>19</v>
      </c>
      <c r="H2917">
        <v>20</v>
      </c>
      <c r="I2917">
        <v>2654</v>
      </c>
      <c r="J2917">
        <v>52681</v>
      </c>
      <c r="K2917">
        <v>1.4454994201660101</v>
      </c>
      <c r="L2917">
        <v>1.25182044506072</v>
      </c>
      <c r="M2917">
        <v>1.09782755374908</v>
      </c>
      <c r="N2917">
        <v>1.0032585859298699</v>
      </c>
      <c r="O2917">
        <v>0.95753186941146795</v>
      </c>
      <c r="P2917">
        <v>0.94232118129730202</v>
      </c>
      <c r="Q2917">
        <v>0.950980484485626</v>
      </c>
      <c r="R2917">
        <v>0.84105837345123202</v>
      </c>
      <c r="S2917">
        <v>0.68951666355133001</v>
      </c>
      <c r="T2917">
        <v>0.70234400033950795</v>
      </c>
      <c r="U2917">
        <v>0.80995458364486606</v>
      </c>
      <c r="V2917">
        <v>0.99337095022201505</v>
      </c>
      <c r="W2917">
        <v>1.2186919450759801</v>
      </c>
      <c r="X2917">
        <v>1.4812417030334399</v>
      </c>
      <c r="Y2917">
        <v>1.768803358078</v>
      </c>
      <c r="Z2917">
        <v>2.14237189292907</v>
      </c>
      <c r="AA2917">
        <v>2.5622630119323699</v>
      </c>
      <c r="AB2917">
        <v>2.9396195411682098</v>
      </c>
      <c r="AC2917">
        <v>3.0544340610504102</v>
      </c>
      <c r="AD2917">
        <v>2.9202475547790501</v>
      </c>
      <c r="AE2917">
        <v>2.71052813529968</v>
      </c>
      <c r="AF2917">
        <v>2.3949551582336399</v>
      </c>
      <c r="AG2917">
        <v>2.0126583576202299</v>
      </c>
      <c r="AH2917">
        <v>1.6692703962326001</v>
      </c>
      <c r="AI2917">
        <v>-2.20911428332328E-2</v>
      </c>
      <c r="AJ2917">
        <v>-1.5150630846619601E-2</v>
      </c>
      <c r="AK2917">
        <v>-2.2901693359017299E-2</v>
      </c>
      <c r="AL2917">
        <v>-2.4829901754856099E-2</v>
      </c>
      <c r="AM2917">
        <v>-1.3800963759422301E-2</v>
      </c>
      <c r="AN2917">
        <v>-8.0404896289110097E-4</v>
      </c>
      <c r="AO2917">
        <v>-1.51813924312591E-2</v>
      </c>
      <c r="AP2917">
        <v>-2.45541352778673E-2</v>
      </c>
      <c r="AQ2917">
        <v>-3.5820566117763498E-2</v>
      </c>
      <c r="AR2917">
        <v>-3.6117706447839702E-2</v>
      </c>
      <c r="AS2917">
        <v>-4.0480371564626597E-2</v>
      </c>
      <c r="AT2917">
        <v>-5.1318746060132897E-2</v>
      </c>
      <c r="AU2917">
        <v>-6.4675375819206196E-2</v>
      </c>
      <c r="AV2917">
        <v>-3.8762323558330501E-2</v>
      </c>
      <c r="AW2917">
        <v>-5.6035507470369297E-2</v>
      </c>
      <c r="AX2917">
        <v>-5.3986765444278703E-2</v>
      </c>
      <c r="AY2917">
        <v>-5.2485801279544803E-2</v>
      </c>
      <c r="AZ2917">
        <v>-6.2675915658473899E-2</v>
      </c>
      <c r="BA2917">
        <v>3.1509138643741601E-2</v>
      </c>
      <c r="BB2917">
        <v>5.3599141538143102E-2</v>
      </c>
      <c r="BC2917">
        <v>-0.112206541001796</v>
      </c>
      <c r="BD2917">
        <v>-8.4819585084915106E-2</v>
      </c>
      <c r="BE2917">
        <v>-5.7681150734424501E-2</v>
      </c>
      <c r="BF2917">
        <v>-5.1196448504924698E-2</v>
      </c>
      <c r="BG2917">
        <v>5.9978775680065103E-3</v>
      </c>
      <c r="BH2917">
        <v>1.0156427510082699E-2</v>
      </c>
      <c r="BI2917">
        <v>-1.0225361911579899E-3</v>
      </c>
      <c r="BJ2917">
        <v>-3.9824377745389904E-3</v>
      </c>
      <c r="BK2917">
        <v>5.7736053131520696E-3</v>
      </c>
      <c r="BL2917">
        <v>1.7760736867785398E-2</v>
      </c>
      <c r="BM2917">
        <v>3.41770355589687E-3</v>
      </c>
      <c r="BN2917">
        <v>-4.4361227191984601E-3</v>
      </c>
      <c r="BO2917">
        <v>-1.4517882838845199E-2</v>
      </c>
      <c r="BP2917">
        <v>-1.27030983567237E-2</v>
      </c>
      <c r="BQ2917">
        <v>-1.5112114138901201E-2</v>
      </c>
      <c r="BR2917">
        <v>-2.2551352158188799E-2</v>
      </c>
      <c r="BS2917">
        <v>-3.2783735543489401E-2</v>
      </c>
      <c r="BT2917">
        <v>-4.3391012586653198E-3</v>
      </c>
      <c r="BU2917">
        <v>-2.04509682953357E-2</v>
      </c>
      <c r="BV2917">
        <v>-1.7188541591167401E-2</v>
      </c>
      <c r="BW2917">
        <v>-1.26702226698398E-2</v>
      </c>
      <c r="BX2917">
        <v>-2.1479275077581399E-2</v>
      </c>
      <c r="BY2917">
        <v>7.2428487241268102E-2</v>
      </c>
      <c r="BZ2917">
        <v>9.3163594603538499E-2</v>
      </c>
      <c r="CA2917">
        <v>-7.2383947670459706E-2</v>
      </c>
      <c r="CB2917">
        <v>-4.7274056822061497E-2</v>
      </c>
      <c r="CC2917">
        <v>-2.34483815729618E-2</v>
      </c>
      <c r="CD2917">
        <v>-1.9948635250329898E-2</v>
      </c>
      <c r="CE2917">
        <v>3.4086897969245897E-2</v>
      </c>
      <c r="CF2917">
        <v>3.5463485866785001E-2</v>
      </c>
      <c r="CG2917">
        <v>2.08566207438707E-2</v>
      </c>
      <c r="CH2917">
        <v>1.6865026205778101E-2</v>
      </c>
      <c r="CI2917">
        <v>2.5348173454403801E-2</v>
      </c>
      <c r="CJ2917">
        <v>3.63255217671394E-2</v>
      </c>
      <c r="CK2917">
        <v>2.20167990773916E-2</v>
      </c>
      <c r="CL2917">
        <v>1.5681890770792899E-2</v>
      </c>
      <c r="CM2917">
        <v>6.7847999744117199E-3</v>
      </c>
      <c r="CN2917">
        <v>1.07115115970373E-2</v>
      </c>
      <c r="CO2917">
        <v>1.0256144218146799E-2</v>
      </c>
      <c r="CP2917">
        <v>6.2160431407391999E-3</v>
      </c>
      <c r="CQ2917">
        <v>-8.9209171710535797E-4</v>
      </c>
      <c r="CR2917">
        <v>3.0084121972322402E-2</v>
      </c>
      <c r="CS2917">
        <v>1.5133570879697701E-2</v>
      </c>
      <c r="CT2917">
        <v>1.96096822619438E-2</v>
      </c>
      <c r="CU2917">
        <v>2.7145357802510199E-2</v>
      </c>
      <c r="CV2917">
        <v>1.9717365503311102E-2</v>
      </c>
      <c r="CW2917">
        <v>0.113347835838794</v>
      </c>
      <c r="CX2917">
        <v>0.13272805511951399</v>
      </c>
      <c r="CY2917">
        <v>-3.2561350613832397E-2</v>
      </c>
      <c r="CZ2917">
        <v>-9.7285248339176109E-3</v>
      </c>
      <c r="DA2917">
        <v>1.07843875885009E-2</v>
      </c>
      <c r="DB2917">
        <v>1.12991770729422E-2</v>
      </c>
      <c r="DC2917">
        <v>1.7076911404728799E-2</v>
      </c>
      <c r="DD2917">
        <v>1.5385598875582201E-2</v>
      </c>
      <c r="DE2917">
        <v>1.3301583006978E-2</v>
      </c>
      <c r="DF2917">
        <v>1.26743586733937E-2</v>
      </c>
      <c r="DG2917">
        <v>1.1900492943823299E-2</v>
      </c>
      <c r="DH2917">
        <v>1.12865883857011E-2</v>
      </c>
      <c r="DI2917">
        <v>1.1307447217404801E-2</v>
      </c>
      <c r="DJ2917">
        <v>1.2230883352458401E-2</v>
      </c>
      <c r="DK2917">
        <v>1.2951111420989E-2</v>
      </c>
      <c r="DL2917">
        <v>1.4235071837902E-2</v>
      </c>
      <c r="DM2917">
        <v>1.54228061437606E-2</v>
      </c>
      <c r="DN2917">
        <v>1.7489334568381299E-2</v>
      </c>
      <c r="DO2917">
        <v>1.93887427449226E-2</v>
      </c>
      <c r="DP2917">
        <v>2.0927833393216098E-2</v>
      </c>
      <c r="DQ2917">
        <v>2.16338634490966E-2</v>
      </c>
      <c r="DR2917">
        <v>2.2371731698513E-2</v>
      </c>
      <c r="DS2917">
        <v>2.4206154048442799E-2</v>
      </c>
      <c r="DT2917">
        <v>2.5045778602361599E-2</v>
      </c>
      <c r="DU2917">
        <v>2.4877198040485299E-2</v>
      </c>
      <c r="DV2917">
        <v>2.40534804761409E-2</v>
      </c>
      <c r="DW2917">
        <v>2.42104195058345E-2</v>
      </c>
      <c r="DX2917">
        <v>2.2826062515377901E-2</v>
      </c>
      <c r="DY2917">
        <v>2.0812045782804399E-2</v>
      </c>
      <c r="DZ2917">
        <v>1.89973209053277E-2</v>
      </c>
      <c r="EA2917">
        <v>83.490974426269503</v>
      </c>
      <c r="EB2917">
        <v>80.720169067382798</v>
      </c>
      <c r="EC2917">
        <v>78.884223937988196</v>
      </c>
      <c r="ED2917">
        <v>77.851646423339801</v>
      </c>
      <c r="EE2917">
        <v>75.015701293945298</v>
      </c>
      <c r="EF2917">
        <v>74.851646423339801</v>
      </c>
      <c r="EG2917">
        <v>73.048271179199205</v>
      </c>
      <c r="EH2917">
        <v>75.981948852539006</v>
      </c>
      <c r="EI2917">
        <v>81.177391052245994</v>
      </c>
      <c r="EJ2917">
        <v>86.980766296386705</v>
      </c>
      <c r="EK2917">
        <v>90.849296569824205</v>
      </c>
      <c r="EL2917">
        <v>95.047096252441406</v>
      </c>
      <c r="EM2917">
        <v>98.080848693847599</v>
      </c>
      <c r="EN2917">
        <v>100.147171020507</v>
      </c>
      <c r="EO2917">
        <v>102.27864837646401</v>
      </c>
      <c r="EP2917">
        <v>103.377548217773</v>
      </c>
      <c r="EQ2917">
        <v>103.377548217773</v>
      </c>
      <c r="ER2917">
        <v>102.34497833251901</v>
      </c>
      <c r="ES2917">
        <v>100.31240081787099</v>
      </c>
      <c r="ET2917">
        <v>96.049453735351506</v>
      </c>
      <c r="EU2917">
        <v>94.148353576660099</v>
      </c>
      <c r="EV2917">
        <v>86.509025573730398</v>
      </c>
      <c r="EW2917">
        <v>84.147171020507798</v>
      </c>
      <c r="EX2917">
        <v>83.589874267578097</v>
      </c>
      <c r="EY2917">
        <v>0.186948552727699</v>
      </c>
      <c r="EZ2917">
        <v>1.7302058637142102E-2</v>
      </c>
      <c r="FA2917">
        <v>1.7302058637142102E-2</v>
      </c>
      <c r="FB2917">
        <v>0</v>
      </c>
      <c r="FC2917">
        <v>0</v>
      </c>
    </row>
    <row r="2918" spans="1:159" x14ac:dyDescent="0.25">
      <c r="A2918" t="s">
        <v>46</v>
      </c>
      <c r="B2918" t="s">
        <v>41</v>
      </c>
      <c r="C2918" t="s">
        <v>42</v>
      </c>
      <c r="D2918" s="3">
        <v>45541</v>
      </c>
      <c r="FB2918">
        <v>0</v>
      </c>
      <c r="FC2918">
        <v>1</v>
      </c>
    </row>
    <row r="2919" spans="1:159" x14ac:dyDescent="0.25">
      <c r="A2919" t="s">
        <v>46</v>
      </c>
      <c r="B2919" t="s">
        <v>41</v>
      </c>
      <c r="C2919" t="s">
        <v>42</v>
      </c>
      <c r="D2919" s="3">
        <v>45558</v>
      </c>
      <c r="E2919" s="25">
        <v>18</v>
      </c>
      <c r="F2919">
        <v>20</v>
      </c>
      <c r="G2919">
        <v>18</v>
      </c>
      <c r="H2919">
        <v>20</v>
      </c>
      <c r="I2919">
        <v>9106</v>
      </c>
      <c r="J2919">
        <v>56652</v>
      </c>
      <c r="K2919">
        <v>0.91272985935211104</v>
      </c>
      <c r="L2919">
        <v>0.79944312572479204</v>
      </c>
      <c r="M2919">
        <v>0.72258663177490201</v>
      </c>
      <c r="N2919">
        <v>0.67550772428512496</v>
      </c>
      <c r="O2919">
        <v>0.67076283693313499</v>
      </c>
      <c r="P2919">
        <v>0.68845510482787997</v>
      </c>
      <c r="Q2919">
        <v>0.742326259613037</v>
      </c>
      <c r="R2919">
        <v>0.67849504947662298</v>
      </c>
      <c r="S2919">
        <v>0.533089399337768</v>
      </c>
      <c r="T2919">
        <v>0.50302588939666704</v>
      </c>
      <c r="U2919">
        <v>0.55228954553604104</v>
      </c>
      <c r="V2919">
        <v>0.63527548313140803</v>
      </c>
      <c r="W2919">
        <v>0.776189565658569</v>
      </c>
      <c r="X2919">
        <v>0.98055928945541304</v>
      </c>
      <c r="Y2919">
        <v>1.23183405399322</v>
      </c>
      <c r="Z2919">
        <v>1.5429891347885101</v>
      </c>
      <c r="AA2919">
        <v>1.88232421875</v>
      </c>
      <c r="AB2919">
        <v>2.20244169235229</v>
      </c>
      <c r="AC2919">
        <v>2.31530737876892</v>
      </c>
      <c r="AD2919">
        <v>2.1331658363342201</v>
      </c>
      <c r="AE2919">
        <v>1.93693363666534</v>
      </c>
      <c r="AF2919">
        <v>1.7036149501800499</v>
      </c>
      <c r="AG2919">
        <v>1.41925585269927</v>
      </c>
      <c r="AH2919">
        <v>1.1611574888229299</v>
      </c>
      <c r="AI2919">
        <v>-1.93341374397277E-2</v>
      </c>
      <c r="AJ2919">
        <v>-2.5863859802484498E-2</v>
      </c>
      <c r="AK2919">
        <v>-1.50064751505851E-2</v>
      </c>
      <c r="AL2919">
        <v>-8.4259733557701093E-3</v>
      </c>
      <c r="AM2919">
        <v>-7.2630876675248103E-3</v>
      </c>
      <c r="AN2919">
        <v>-1.3436854816973201E-2</v>
      </c>
      <c r="AO2919">
        <v>-5.8421590365469404E-3</v>
      </c>
      <c r="AP2919">
        <v>-7.3575177229940796E-3</v>
      </c>
      <c r="AQ2919">
        <v>-1.7688456922769501E-2</v>
      </c>
      <c r="AR2919">
        <v>-2.25579515099525E-2</v>
      </c>
      <c r="AS2919">
        <v>-3.2702174503356201E-3</v>
      </c>
      <c r="AT2919">
        <v>-2.0649654790759E-2</v>
      </c>
      <c r="AU2919">
        <v>-3.0740587040781898E-2</v>
      </c>
      <c r="AV2919">
        <v>-1.8402971327304798E-2</v>
      </c>
      <c r="AW2919">
        <v>3.3036207314580601E-3</v>
      </c>
      <c r="AX2919">
        <v>-1.7480712383985499E-2</v>
      </c>
      <c r="AY2919">
        <v>-4.1600242257118197E-2</v>
      </c>
      <c r="AZ2919">
        <v>2.9633350670337601E-2</v>
      </c>
      <c r="BA2919">
        <v>4.0346268564462599E-2</v>
      </c>
      <c r="BB2919">
        <v>-2.6036104187369302E-2</v>
      </c>
      <c r="BC2919">
        <v>-0.108151219785213</v>
      </c>
      <c r="BD2919">
        <v>-5.6099731475114802E-2</v>
      </c>
      <c r="BE2919">
        <v>-2.2204345092177301E-2</v>
      </c>
      <c r="BF2919">
        <v>-2.2256834432482699E-2</v>
      </c>
      <c r="BG2919">
        <v>-8.5586612112820105E-4</v>
      </c>
      <c r="BH2919">
        <v>-8.9911185204982706E-3</v>
      </c>
      <c r="BI2919">
        <v>-1.00789024145342E-4</v>
      </c>
      <c r="BJ2919">
        <v>5.0567467696964697E-3</v>
      </c>
      <c r="BK2919">
        <v>5.5929715745151E-3</v>
      </c>
      <c r="BL2919">
        <v>-1.16059149149805E-3</v>
      </c>
      <c r="BM2919">
        <v>6.7331921309232703E-3</v>
      </c>
      <c r="BN2919">
        <v>5.6150448508560597E-3</v>
      </c>
      <c r="BO2919">
        <v>-4.13636490702629E-3</v>
      </c>
      <c r="BP2919">
        <v>-8.3935381844639691E-3</v>
      </c>
      <c r="BQ2919">
        <v>1.24786095693707E-2</v>
      </c>
      <c r="BR2919">
        <v>-2.8802878223359498E-3</v>
      </c>
      <c r="BS2919">
        <v>-1.0829932987689901E-2</v>
      </c>
      <c r="BT2919">
        <v>3.94035596400499E-3</v>
      </c>
      <c r="BU2919">
        <v>2.7081312611699101E-2</v>
      </c>
      <c r="BV2919">
        <v>7.8638652339577605E-3</v>
      </c>
      <c r="BW2919">
        <v>-1.4395113103091699E-2</v>
      </c>
      <c r="BX2919">
        <v>5.7577215135097497E-2</v>
      </c>
      <c r="BY2919">
        <v>6.7713968455791404E-2</v>
      </c>
      <c r="BZ2919">
        <v>0</v>
      </c>
      <c r="CA2919">
        <v>-8.2661412656307207E-2</v>
      </c>
      <c r="CB2919">
        <v>-3.2252583652734701E-2</v>
      </c>
      <c r="CC2919">
        <v>-3.7360668648034302E-4</v>
      </c>
      <c r="CD2919">
        <v>-2.35507101751863E-3</v>
      </c>
      <c r="CE2919">
        <v>1.7622405663132602E-2</v>
      </c>
      <c r="CF2919">
        <v>7.8816218301653793E-3</v>
      </c>
      <c r="CG2919">
        <v>1.48048968985676E-2</v>
      </c>
      <c r="CH2919">
        <v>1.8539465963840401E-2</v>
      </c>
      <c r="CI2919">
        <v>1.8449030816554999E-2</v>
      </c>
      <c r="CJ2919">
        <v>1.1115671135485099E-2</v>
      </c>
      <c r="CK2919">
        <v>1.9308542832732201E-2</v>
      </c>
      <c r="CL2919">
        <v>1.8587607890367501E-2</v>
      </c>
      <c r="CM2919">
        <v>9.4157271087169595E-3</v>
      </c>
      <c r="CN2919">
        <v>5.7708756066858699E-3</v>
      </c>
      <c r="CO2919">
        <v>2.8227437287569001E-2</v>
      </c>
      <c r="CP2919">
        <v>1.4889080077409699E-2</v>
      </c>
      <c r="CQ2919">
        <v>9.0807201340794494E-3</v>
      </c>
      <c r="CR2919">
        <v>2.6283683255314799E-2</v>
      </c>
      <c r="CS2919">
        <v>5.08590042591094E-2</v>
      </c>
      <c r="CT2919">
        <v>3.3208440989255898E-2</v>
      </c>
      <c r="CU2919">
        <v>1.28100160509347E-2</v>
      </c>
      <c r="CV2919">
        <v>8.5521079599857303E-2</v>
      </c>
      <c r="CW2919">
        <v>9.5081664621829903E-2</v>
      </c>
      <c r="CX2919">
        <v>2.6036104187369302E-2</v>
      </c>
      <c r="CY2919">
        <v>-5.71716092526912E-2</v>
      </c>
      <c r="CZ2919">
        <v>-8.4054376929998294E-3</v>
      </c>
      <c r="DA2919">
        <v>2.1457131952047299E-2</v>
      </c>
      <c r="DB2919">
        <v>1.75466928631067E-2</v>
      </c>
      <c r="DC2919">
        <v>1.12339910119771E-2</v>
      </c>
      <c r="DD2919">
        <v>1.02578978985548E-2</v>
      </c>
      <c r="DE2919">
        <v>9.0620135888457194E-3</v>
      </c>
      <c r="DF2919">
        <v>8.1969117745757103E-3</v>
      </c>
      <c r="DG2919">
        <v>7.8159291297197307E-3</v>
      </c>
      <c r="DH2919">
        <v>7.4634379707276804E-3</v>
      </c>
      <c r="DI2919">
        <v>7.6452707871794701E-3</v>
      </c>
      <c r="DJ2919">
        <v>7.8867580741643906E-3</v>
      </c>
      <c r="DK2919">
        <v>8.2390867173671705E-3</v>
      </c>
      <c r="DL2919">
        <v>8.6113521829247405E-3</v>
      </c>
      <c r="DM2919">
        <v>9.57460701465606E-3</v>
      </c>
      <c r="DN2919">
        <v>1.08030084520578E-2</v>
      </c>
      <c r="DO2919">
        <v>1.21048176661133E-2</v>
      </c>
      <c r="DP2919">
        <v>1.3583778403699299E-2</v>
      </c>
      <c r="DQ2919">
        <v>1.44558101892471E-2</v>
      </c>
      <c r="DR2919">
        <v>1.54084088280797E-2</v>
      </c>
      <c r="DS2919">
        <v>1.6539543867111199E-2</v>
      </c>
      <c r="DT2919">
        <v>1.6988663002848601E-2</v>
      </c>
      <c r="DU2919">
        <v>1.6638379544019598E-2</v>
      </c>
      <c r="DV2919">
        <v>1.5828827396035101E-2</v>
      </c>
      <c r="DW2919">
        <v>1.5496701002120901E-2</v>
      </c>
      <c r="DX2919">
        <v>1.44980354234576E-2</v>
      </c>
      <c r="DY2919">
        <v>1.3272146694362099E-2</v>
      </c>
      <c r="DZ2919">
        <v>1.20994132012128E-2</v>
      </c>
      <c r="EA2919">
        <v>75.103851318359304</v>
      </c>
      <c r="EB2919">
        <v>73.2830810546875</v>
      </c>
      <c r="EC2919">
        <v>72.239395141601506</v>
      </c>
      <c r="ED2919">
        <v>70.418617248535099</v>
      </c>
      <c r="EE2919">
        <v>68.825233459472599</v>
      </c>
      <c r="EF2919">
        <v>68.168594360351506</v>
      </c>
      <c r="EG2919">
        <v>67.391510009765597</v>
      </c>
      <c r="EH2919">
        <v>68.597846984863196</v>
      </c>
      <c r="EI2919">
        <v>74.591789245605398</v>
      </c>
      <c r="EJ2919">
        <v>79.429145812988196</v>
      </c>
      <c r="EK2919">
        <v>84.727325439453097</v>
      </c>
      <c r="EL2919">
        <v>87.950248718261705</v>
      </c>
      <c r="EM2919">
        <v>91.183692932128906</v>
      </c>
      <c r="EN2919">
        <v>93.075263977050696</v>
      </c>
      <c r="EO2919">
        <v>94.271072387695298</v>
      </c>
      <c r="EP2919">
        <v>96.091842651367102</v>
      </c>
      <c r="EQ2919">
        <v>96.902091979980398</v>
      </c>
      <c r="ER2919">
        <v>95.837356567382798</v>
      </c>
      <c r="ES2919">
        <v>93.506004333495994</v>
      </c>
      <c r="ET2919">
        <v>90.326774597167898</v>
      </c>
      <c r="EU2919">
        <v>87.299667358398395</v>
      </c>
      <c r="EV2919">
        <v>84.326774597167898</v>
      </c>
      <c r="EW2919">
        <v>78.908157348632798</v>
      </c>
      <c r="EX2919">
        <v>78.783142089843693</v>
      </c>
      <c r="EY2919">
        <v>0.12685500085353801</v>
      </c>
      <c r="EZ2919">
        <v>9.5219174399971893E-3</v>
      </c>
      <c r="FA2919">
        <v>9.5219174399971893E-3</v>
      </c>
      <c r="FB2919">
        <v>0</v>
      </c>
      <c r="FC2919">
        <v>0</v>
      </c>
    </row>
    <row r="2920" spans="1:159" x14ac:dyDescent="0.25">
      <c r="A2920" t="s">
        <v>46</v>
      </c>
      <c r="B2920" t="s">
        <v>41</v>
      </c>
      <c r="C2920" t="s">
        <v>42</v>
      </c>
      <c r="D2920" s="3">
        <v>45559</v>
      </c>
      <c r="FB2920">
        <v>0</v>
      </c>
      <c r="FC2920">
        <v>1</v>
      </c>
    </row>
    <row r="2921" spans="1:159" x14ac:dyDescent="0.25">
      <c r="A2921" t="s">
        <v>46</v>
      </c>
      <c r="B2921" t="s">
        <v>41</v>
      </c>
      <c r="C2921" t="s">
        <v>42</v>
      </c>
      <c r="D2921" s="3">
        <v>45566</v>
      </c>
      <c r="FB2921">
        <v>0</v>
      </c>
      <c r="FC2921">
        <v>1</v>
      </c>
    </row>
    <row r="2922" spans="1:159" x14ac:dyDescent="0.25">
      <c r="A2922" t="s">
        <v>46</v>
      </c>
      <c r="B2922" t="s">
        <v>41</v>
      </c>
      <c r="C2922" t="s">
        <v>42</v>
      </c>
      <c r="D2922" s="3">
        <v>45567</v>
      </c>
      <c r="E2922" s="25">
        <v>18</v>
      </c>
      <c r="F2922">
        <v>20</v>
      </c>
      <c r="G2922">
        <v>18</v>
      </c>
      <c r="H2922">
        <v>20</v>
      </c>
      <c r="I2922">
        <v>9087</v>
      </c>
      <c r="J2922">
        <v>56580</v>
      </c>
      <c r="K2922">
        <v>0.95699709653854304</v>
      </c>
      <c r="L2922">
        <v>0.84039354324340798</v>
      </c>
      <c r="M2922">
        <v>0.75596022605895896</v>
      </c>
      <c r="N2922">
        <v>0.70721220970153797</v>
      </c>
      <c r="O2922">
        <v>0.69653409719467096</v>
      </c>
      <c r="P2922">
        <v>0.70810353755950906</v>
      </c>
      <c r="Q2922">
        <v>0.76502919197082497</v>
      </c>
      <c r="R2922">
        <v>0.72033447027206399</v>
      </c>
      <c r="S2922">
        <v>0.562935531139373</v>
      </c>
      <c r="T2922">
        <v>0.54015308618545499</v>
      </c>
      <c r="U2922">
        <v>0.59474843740463201</v>
      </c>
      <c r="V2922">
        <v>0.71495777368545499</v>
      </c>
      <c r="W2922">
        <v>0.89989870786666804</v>
      </c>
      <c r="X2922">
        <v>1.1477574110031099</v>
      </c>
      <c r="Y2922">
        <v>1.4603532552719101</v>
      </c>
      <c r="Z2922">
        <v>1.83511662483215</v>
      </c>
      <c r="AA2922">
        <v>2.24433422088623</v>
      </c>
      <c r="AB2922">
        <v>2.5316362380981401</v>
      </c>
      <c r="AC2922">
        <v>2.4947218894958398</v>
      </c>
      <c r="AD2922">
        <v>2.2574045658111501</v>
      </c>
      <c r="AE2922">
        <v>2.0090131759643501</v>
      </c>
      <c r="AF2922">
        <v>1.7623875141143699</v>
      </c>
      <c r="AG2922">
        <v>1.4697185754776001</v>
      </c>
      <c r="AH2922">
        <v>1.1779489517211901</v>
      </c>
      <c r="AI2922">
        <v>-2.4928495287895199E-2</v>
      </c>
      <c r="AJ2922">
        <v>-1.54587598517537E-2</v>
      </c>
      <c r="AK2922">
        <v>-2.01219525188207E-2</v>
      </c>
      <c r="AL2922">
        <v>-6.8323933519422999E-3</v>
      </c>
      <c r="AM2922">
        <v>-3.0407567974179901E-3</v>
      </c>
      <c r="AN2922">
        <v>-1.00355427712202E-2</v>
      </c>
      <c r="AO2922">
        <v>4.0248740697279502E-4</v>
      </c>
      <c r="AP2922">
        <v>-1.2199730612337501E-2</v>
      </c>
      <c r="AQ2922">
        <v>-2.64622922986745E-2</v>
      </c>
      <c r="AR2922">
        <v>-1.8830223008990201E-2</v>
      </c>
      <c r="AS2922">
        <v>-1.21698696166276E-2</v>
      </c>
      <c r="AT2922">
        <v>-2.18794774264097E-3</v>
      </c>
      <c r="AU2922">
        <v>-1.91648844629526E-2</v>
      </c>
      <c r="AV2922">
        <v>-3.8533615879714398E-3</v>
      </c>
      <c r="AW2922">
        <v>-1.39658991247415E-2</v>
      </c>
      <c r="AX2922">
        <v>-2.6738438755273802E-2</v>
      </c>
      <c r="AY2922">
        <v>-4.1939443908631802E-3</v>
      </c>
      <c r="AZ2922">
        <v>5.98033182322978E-2</v>
      </c>
      <c r="BA2922">
        <v>3.5499010235071099E-2</v>
      </c>
      <c r="BB2922">
        <v>-2.56580132991075E-2</v>
      </c>
      <c r="BC2922">
        <v>-8.8820427656173706E-2</v>
      </c>
      <c r="BD2922">
        <v>-2.5007162243127799E-2</v>
      </c>
      <c r="BE2922">
        <v>-6.7829964682459797E-3</v>
      </c>
      <c r="BF2922">
        <v>-2.31203138828277E-2</v>
      </c>
      <c r="BG2922">
        <v>-6.96047162637114E-3</v>
      </c>
      <c r="BH2922">
        <v>7.9810287570580797E-4</v>
      </c>
      <c r="BI2922">
        <v>-5.6913229636847903E-3</v>
      </c>
      <c r="BJ2922">
        <v>6.1554606072604604E-3</v>
      </c>
      <c r="BK2922">
        <v>9.2767775058746303E-3</v>
      </c>
      <c r="BL2922">
        <v>1.57907081302255E-3</v>
      </c>
      <c r="BM2922">
        <v>1.2217581272125201E-2</v>
      </c>
      <c r="BN2922">
        <v>7.7364273602142898E-4</v>
      </c>
      <c r="BO2922">
        <v>-1.31243215873837E-2</v>
      </c>
      <c r="BP2922">
        <v>-4.6377703547477696E-3</v>
      </c>
      <c r="BQ2922">
        <v>3.646872472018E-3</v>
      </c>
      <c r="BR2922">
        <v>1.5427703969180501E-2</v>
      </c>
      <c r="BS2922">
        <v>1.10102794133126E-3</v>
      </c>
      <c r="BT2922">
        <v>1.8533399328589401E-2</v>
      </c>
      <c r="BU2922">
        <v>1.05434749275445E-2</v>
      </c>
      <c r="BV2922">
        <v>-1.0513709275983199E-4</v>
      </c>
      <c r="BW2922">
        <v>2.4168085306882799E-2</v>
      </c>
      <c r="BX2922">
        <v>8.8788054883480003E-2</v>
      </c>
      <c r="BY2922">
        <v>6.2550023198127705E-2</v>
      </c>
      <c r="BZ2922">
        <v>0</v>
      </c>
      <c r="CA2922">
        <v>-6.3409797847270896E-2</v>
      </c>
      <c r="CB2922">
        <v>-1.6342706512659699E-3</v>
      </c>
      <c r="CC2922">
        <v>1.5076768584549399E-2</v>
      </c>
      <c r="CD2922">
        <v>-3.38290515355765E-3</v>
      </c>
      <c r="CE2922">
        <v>1.10075529664754E-2</v>
      </c>
      <c r="CF2922">
        <v>1.7054965719580598E-2</v>
      </c>
      <c r="CG2922">
        <v>8.7393075227737392E-3</v>
      </c>
      <c r="CH2922">
        <v>1.9143315032124499E-2</v>
      </c>
      <c r="CI2922">
        <v>2.1594312041997899E-2</v>
      </c>
      <c r="CJ2922">
        <v>1.3193683698773301E-2</v>
      </c>
      <c r="CK2922">
        <v>2.4032674729824E-2</v>
      </c>
      <c r="CL2922">
        <v>1.37470159679651E-2</v>
      </c>
      <c r="CM2922">
        <v>2.13648716453462E-4</v>
      </c>
      <c r="CN2922">
        <v>9.5546832308173093E-3</v>
      </c>
      <c r="CO2922">
        <v>1.9463613629341101E-2</v>
      </c>
      <c r="CP2922">
        <v>3.3043354749679503E-2</v>
      </c>
      <c r="CQ2922">
        <v>2.1366940811276401E-2</v>
      </c>
      <c r="CR2922">
        <v>4.0920160710811601E-2</v>
      </c>
      <c r="CS2922">
        <v>3.5052850842475801E-2</v>
      </c>
      <c r="CT2922">
        <v>2.6528164744377102E-2</v>
      </c>
      <c r="CU2922">
        <v>5.2530113607645E-2</v>
      </c>
      <c r="CV2922">
        <v>0.117772795259952</v>
      </c>
      <c r="CW2922">
        <v>8.9601032435893999E-2</v>
      </c>
      <c r="CX2922">
        <v>2.56580132991075E-2</v>
      </c>
      <c r="CY2922">
        <v>-3.7999171763658503E-2</v>
      </c>
      <c r="CZ2922">
        <v>2.1738620474934502E-2</v>
      </c>
      <c r="DA2922">
        <v>3.69365327060222E-2</v>
      </c>
      <c r="DB2922">
        <v>1.63545031100511E-2</v>
      </c>
      <c r="DC2922">
        <v>1.09237832948565E-2</v>
      </c>
      <c r="DD2922">
        <v>9.8834708333015407E-3</v>
      </c>
      <c r="DE2922">
        <v>8.7732002139091405E-3</v>
      </c>
      <c r="DF2922">
        <v>7.8960545361042005E-3</v>
      </c>
      <c r="DG2922">
        <v>7.4885291978716798E-3</v>
      </c>
      <c r="DH2922">
        <v>7.0611834526062003E-3</v>
      </c>
      <c r="DI2922">
        <v>7.1830670349299899E-3</v>
      </c>
      <c r="DJ2922">
        <v>7.8872507438063604E-3</v>
      </c>
      <c r="DK2922">
        <v>8.1089101731777104E-3</v>
      </c>
      <c r="DL2922">
        <v>8.6283991113305005E-3</v>
      </c>
      <c r="DM2922">
        <v>9.6158962696790608E-3</v>
      </c>
      <c r="DN2922">
        <v>1.07095558196306E-2</v>
      </c>
      <c r="DO2922">
        <v>1.23207997530698E-2</v>
      </c>
      <c r="DP2922">
        <v>1.36101841926574E-2</v>
      </c>
      <c r="DQ2922">
        <v>1.4900641515851E-2</v>
      </c>
      <c r="DR2922">
        <v>1.6191897913813501E-2</v>
      </c>
      <c r="DS2922">
        <v>1.72428898513317E-2</v>
      </c>
      <c r="DT2922">
        <v>1.7621468752622601E-2</v>
      </c>
      <c r="DU2922">
        <v>1.64458472281694E-2</v>
      </c>
      <c r="DV2922">
        <v>1.55989648774266E-2</v>
      </c>
      <c r="DW2922">
        <v>1.5448564663529301E-2</v>
      </c>
      <c r="DX2922">
        <v>1.42097091302275E-2</v>
      </c>
      <c r="DY2922">
        <v>1.32897933945059E-2</v>
      </c>
      <c r="DZ2922">
        <v>1.19994925335049E-2</v>
      </c>
      <c r="EA2922">
        <v>76.153694152832003</v>
      </c>
      <c r="EB2922">
        <v>74.436447143554602</v>
      </c>
      <c r="EC2922">
        <v>73.3546142578125</v>
      </c>
      <c r="ED2922">
        <v>72.081832885742102</v>
      </c>
      <c r="EE2922">
        <v>70.8330078125</v>
      </c>
      <c r="EF2922">
        <v>70.054557800292898</v>
      </c>
      <c r="EG2922">
        <v>68.955413818359304</v>
      </c>
      <c r="EH2922">
        <v>71.757133483886705</v>
      </c>
      <c r="EI2922">
        <v>77.278739929199205</v>
      </c>
      <c r="EJ2922">
        <v>82.432434082031193</v>
      </c>
      <c r="EK2922">
        <v>86.838966369628906</v>
      </c>
      <c r="EL2922">
        <v>91.811691284179602</v>
      </c>
      <c r="EM2922">
        <v>94.801719665527301</v>
      </c>
      <c r="EN2922">
        <v>97.252838134765597</v>
      </c>
      <c r="EO2922">
        <v>98.351974487304602</v>
      </c>
      <c r="EP2922">
        <v>100.29742431640599</v>
      </c>
      <c r="EQ2922">
        <v>100.29742431640599</v>
      </c>
      <c r="ER2922">
        <v>99.215583801269503</v>
      </c>
      <c r="ES2922">
        <v>95.662696838378906</v>
      </c>
      <c r="ET2922">
        <v>90.910827636718693</v>
      </c>
      <c r="EU2922">
        <v>87.419830322265597</v>
      </c>
      <c r="EV2922">
        <v>83.955413818359304</v>
      </c>
      <c r="EW2922">
        <v>81.3546142578125</v>
      </c>
      <c r="EX2922">
        <v>78.290084838867102</v>
      </c>
      <c r="EY2922">
        <v>0.12454897165298399</v>
      </c>
      <c r="EZ2922">
        <v>9.5702651888132009E-3</v>
      </c>
      <c r="FA2922">
        <v>9.5702651888132009E-3</v>
      </c>
      <c r="FB2922">
        <v>0</v>
      </c>
      <c r="FC2922">
        <v>0</v>
      </c>
    </row>
    <row r="2923" spans="1:159" x14ac:dyDescent="0.25">
      <c r="A2923" t="s">
        <v>46</v>
      </c>
      <c r="B2923" t="s">
        <v>41</v>
      </c>
      <c r="C2923" t="s">
        <v>42</v>
      </c>
      <c r="D2923" s="3">
        <v>45568</v>
      </c>
      <c r="FB2923">
        <v>0</v>
      </c>
      <c r="FC2923">
        <v>1</v>
      </c>
    </row>
    <row r="2924" spans="1:159" x14ac:dyDescent="0.25">
      <c r="A2924" t="s">
        <v>46</v>
      </c>
      <c r="B2924" t="s">
        <v>41</v>
      </c>
      <c r="C2924" t="s">
        <v>42</v>
      </c>
      <c r="D2924" s="3">
        <v>45570</v>
      </c>
      <c r="FB2924">
        <v>0</v>
      </c>
      <c r="FC2924">
        <v>1</v>
      </c>
    </row>
    <row r="2925" spans="1:159" x14ac:dyDescent="0.25">
      <c r="A2925" t="s">
        <v>46</v>
      </c>
      <c r="B2925" t="s">
        <v>41</v>
      </c>
      <c r="C2925" t="s">
        <v>42</v>
      </c>
      <c r="D2925" s="3">
        <v>45571</v>
      </c>
      <c r="FB2925">
        <v>0</v>
      </c>
      <c r="FC2925">
        <v>1</v>
      </c>
    </row>
    <row r="2926" spans="1:159" x14ac:dyDescent="0.25">
      <c r="A2926" t="s">
        <v>46</v>
      </c>
      <c r="B2926" t="s">
        <v>41</v>
      </c>
      <c r="C2926" t="s">
        <v>74</v>
      </c>
      <c r="D2926" s="3">
        <v>45475</v>
      </c>
      <c r="FB2926">
        <v>0</v>
      </c>
      <c r="FC2926">
        <v>1</v>
      </c>
    </row>
    <row r="2927" spans="1:159" x14ac:dyDescent="0.25">
      <c r="A2927" t="s">
        <v>46</v>
      </c>
      <c r="B2927" t="s">
        <v>41</v>
      </c>
      <c r="C2927" t="s">
        <v>74</v>
      </c>
      <c r="D2927" s="3">
        <v>45476</v>
      </c>
      <c r="FB2927">
        <v>0</v>
      </c>
      <c r="FC2927">
        <v>1</v>
      </c>
    </row>
    <row r="2928" spans="1:159" x14ac:dyDescent="0.25">
      <c r="A2928" t="s">
        <v>46</v>
      </c>
      <c r="B2928" t="s">
        <v>41</v>
      </c>
      <c r="C2928" t="s">
        <v>74</v>
      </c>
      <c r="D2928" s="3">
        <v>45478</v>
      </c>
      <c r="FB2928">
        <v>0</v>
      </c>
      <c r="FC2928">
        <v>1</v>
      </c>
    </row>
    <row r="2929" spans="1:159" x14ac:dyDescent="0.25">
      <c r="A2929" t="s">
        <v>46</v>
      </c>
      <c r="B2929" t="s">
        <v>41</v>
      </c>
      <c r="C2929" t="s">
        <v>74</v>
      </c>
      <c r="D2929" s="3">
        <v>45479</v>
      </c>
      <c r="FB2929">
        <v>0</v>
      </c>
      <c r="FC2929">
        <v>1</v>
      </c>
    </row>
    <row r="2930" spans="1:159" x14ac:dyDescent="0.25">
      <c r="A2930" t="s">
        <v>46</v>
      </c>
      <c r="B2930" t="s">
        <v>41</v>
      </c>
      <c r="C2930" t="s">
        <v>74</v>
      </c>
      <c r="D2930" s="3">
        <v>45484</v>
      </c>
      <c r="FB2930">
        <v>0</v>
      </c>
      <c r="FC2930">
        <v>1</v>
      </c>
    </row>
    <row r="2931" spans="1:159" x14ac:dyDescent="0.25">
      <c r="A2931" t="s">
        <v>46</v>
      </c>
      <c r="B2931" t="s">
        <v>41</v>
      </c>
      <c r="C2931" t="s">
        <v>74</v>
      </c>
      <c r="D2931" s="3">
        <v>45485</v>
      </c>
      <c r="FB2931">
        <v>0</v>
      </c>
      <c r="FC2931">
        <v>1</v>
      </c>
    </row>
    <row r="2932" spans="1:159" x14ac:dyDescent="0.25">
      <c r="A2932" t="s">
        <v>46</v>
      </c>
      <c r="B2932" t="s">
        <v>41</v>
      </c>
      <c r="C2932" t="s">
        <v>74</v>
      </c>
      <c r="D2932" s="3">
        <v>45496</v>
      </c>
      <c r="FB2932">
        <v>0</v>
      </c>
      <c r="FC2932">
        <v>1</v>
      </c>
    </row>
    <row r="2933" spans="1:159" x14ac:dyDescent="0.25">
      <c r="A2933" t="s">
        <v>46</v>
      </c>
      <c r="B2933" t="s">
        <v>41</v>
      </c>
      <c r="C2933" t="s">
        <v>74</v>
      </c>
      <c r="D2933" s="3">
        <v>45539</v>
      </c>
      <c r="FB2933">
        <v>0</v>
      </c>
      <c r="FC2933">
        <v>1</v>
      </c>
    </row>
    <row r="2934" spans="1:159" x14ac:dyDescent="0.25">
      <c r="A2934" t="s">
        <v>46</v>
      </c>
      <c r="B2934" t="s">
        <v>41</v>
      </c>
      <c r="C2934" t="s">
        <v>74</v>
      </c>
      <c r="D2934" s="3">
        <v>45540</v>
      </c>
      <c r="FB2934">
        <v>0</v>
      </c>
      <c r="FC2934">
        <v>1</v>
      </c>
    </row>
    <row r="2935" spans="1:159" x14ac:dyDescent="0.25">
      <c r="A2935" t="s">
        <v>46</v>
      </c>
      <c r="B2935" t="s">
        <v>41</v>
      </c>
      <c r="C2935" t="s">
        <v>74</v>
      </c>
      <c r="D2935" s="3">
        <v>45541</v>
      </c>
      <c r="FB2935">
        <v>0</v>
      </c>
      <c r="FC2935">
        <v>1</v>
      </c>
    </row>
    <row r="2936" spans="1:159" x14ac:dyDescent="0.25">
      <c r="A2936" t="s">
        <v>46</v>
      </c>
      <c r="B2936" t="s">
        <v>41</v>
      </c>
      <c r="C2936" t="s">
        <v>74</v>
      </c>
      <c r="D2936" s="3">
        <v>45558</v>
      </c>
      <c r="FB2936">
        <v>0</v>
      </c>
      <c r="FC2936">
        <v>1</v>
      </c>
    </row>
    <row r="2937" spans="1:159" x14ac:dyDescent="0.25">
      <c r="A2937" t="s">
        <v>46</v>
      </c>
      <c r="B2937" t="s">
        <v>41</v>
      </c>
      <c r="C2937" t="s">
        <v>74</v>
      </c>
      <c r="D2937" s="3">
        <v>45559</v>
      </c>
      <c r="FB2937">
        <v>0</v>
      </c>
      <c r="FC2937">
        <v>1</v>
      </c>
    </row>
    <row r="2938" spans="1:159" x14ac:dyDescent="0.25">
      <c r="A2938" t="s">
        <v>46</v>
      </c>
      <c r="B2938" t="s">
        <v>41</v>
      </c>
      <c r="C2938" t="s">
        <v>74</v>
      </c>
      <c r="D2938" s="3">
        <v>45566</v>
      </c>
      <c r="FB2938">
        <v>0</v>
      </c>
      <c r="FC2938">
        <v>1</v>
      </c>
    </row>
    <row r="2939" spans="1:159" x14ac:dyDescent="0.25">
      <c r="A2939" t="s">
        <v>46</v>
      </c>
      <c r="B2939" t="s">
        <v>41</v>
      </c>
      <c r="C2939" t="s">
        <v>74</v>
      </c>
      <c r="D2939" s="3">
        <v>45567</v>
      </c>
      <c r="FB2939">
        <v>0</v>
      </c>
      <c r="FC2939">
        <v>1</v>
      </c>
    </row>
    <row r="2940" spans="1:159" x14ac:dyDescent="0.25">
      <c r="A2940" t="s">
        <v>46</v>
      </c>
      <c r="B2940" t="s">
        <v>41</v>
      </c>
      <c r="C2940" t="s">
        <v>74</v>
      </c>
      <c r="D2940" s="3">
        <v>45568</v>
      </c>
      <c r="FB2940">
        <v>0</v>
      </c>
      <c r="FC2940">
        <v>1</v>
      </c>
    </row>
    <row r="2941" spans="1:159" x14ac:dyDescent="0.25">
      <c r="A2941" t="s">
        <v>46</v>
      </c>
      <c r="B2941" t="s">
        <v>41</v>
      </c>
      <c r="C2941" t="s">
        <v>74</v>
      </c>
      <c r="D2941" s="3">
        <v>45570</v>
      </c>
      <c r="FB2941">
        <v>0</v>
      </c>
      <c r="FC2941">
        <v>1</v>
      </c>
    </row>
    <row r="2942" spans="1:159" x14ac:dyDescent="0.25">
      <c r="A2942" t="s">
        <v>46</v>
      </c>
      <c r="B2942" t="s">
        <v>41</v>
      </c>
      <c r="C2942" t="s">
        <v>74</v>
      </c>
      <c r="D2942" s="3">
        <v>45571</v>
      </c>
      <c r="FB2942">
        <v>0</v>
      </c>
      <c r="FC2942">
        <v>1</v>
      </c>
    </row>
    <row r="2943" spans="1:159" x14ac:dyDescent="0.25">
      <c r="A2943" t="s">
        <v>46</v>
      </c>
      <c r="B2943" t="s">
        <v>41</v>
      </c>
      <c r="C2943" t="s">
        <v>83</v>
      </c>
      <c r="D2943" s="3">
        <v>45475</v>
      </c>
      <c r="FB2943">
        <v>0</v>
      </c>
      <c r="FC2943">
        <v>1</v>
      </c>
    </row>
    <row r="2944" spans="1:159" x14ac:dyDescent="0.25">
      <c r="A2944" t="s">
        <v>46</v>
      </c>
      <c r="B2944" t="s">
        <v>41</v>
      </c>
      <c r="C2944" t="s">
        <v>83</v>
      </c>
      <c r="D2944" s="3">
        <v>45476</v>
      </c>
      <c r="FB2944">
        <v>0</v>
      </c>
      <c r="FC2944">
        <v>1</v>
      </c>
    </row>
    <row r="2945" spans="1:159" x14ac:dyDescent="0.25">
      <c r="A2945" t="s">
        <v>46</v>
      </c>
      <c r="B2945" t="s">
        <v>41</v>
      </c>
      <c r="C2945" t="s">
        <v>83</v>
      </c>
      <c r="D2945" s="3">
        <v>45478</v>
      </c>
      <c r="FB2945">
        <v>0</v>
      </c>
      <c r="FC2945">
        <v>1</v>
      </c>
    </row>
    <row r="2946" spans="1:159" x14ac:dyDescent="0.25">
      <c r="A2946" t="s">
        <v>46</v>
      </c>
      <c r="B2946" t="s">
        <v>41</v>
      </c>
      <c r="C2946" t="s">
        <v>83</v>
      </c>
      <c r="D2946" s="3">
        <v>45479</v>
      </c>
      <c r="FB2946">
        <v>0</v>
      </c>
      <c r="FC2946">
        <v>1</v>
      </c>
    </row>
    <row r="2947" spans="1:159" x14ac:dyDescent="0.25">
      <c r="A2947" t="s">
        <v>46</v>
      </c>
      <c r="B2947" t="s">
        <v>41</v>
      </c>
      <c r="C2947" t="s">
        <v>83</v>
      </c>
      <c r="D2947" s="3">
        <v>45484</v>
      </c>
      <c r="FB2947">
        <v>0</v>
      </c>
      <c r="FC2947">
        <v>1</v>
      </c>
    </row>
    <row r="2948" spans="1:159" x14ac:dyDescent="0.25">
      <c r="A2948" t="s">
        <v>46</v>
      </c>
      <c r="B2948" t="s">
        <v>41</v>
      </c>
      <c r="C2948" t="s">
        <v>83</v>
      </c>
      <c r="D2948" s="3">
        <v>45485</v>
      </c>
      <c r="FB2948">
        <v>0</v>
      </c>
      <c r="FC2948">
        <v>1</v>
      </c>
    </row>
    <row r="2949" spans="1:159" x14ac:dyDescent="0.25">
      <c r="A2949" t="s">
        <v>46</v>
      </c>
      <c r="B2949" t="s">
        <v>41</v>
      </c>
      <c r="C2949" t="s">
        <v>83</v>
      </c>
      <c r="D2949" s="3">
        <v>45496</v>
      </c>
      <c r="FB2949">
        <v>0</v>
      </c>
      <c r="FC2949">
        <v>1</v>
      </c>
    </row>
    <row r="2950" spans="1:159" x14ac:dyDescent="0.25">
      <c r="A2950" t="s">
        <v>46</v>
      </c>
      <c r="B2950" t="s">
        <v>41</v>
      </c>
      <c r="C2950" t="s">
        <v>83</v>
      </c>
      <c r="D2950" s="3">
        <v>45539</v>
      </c>
      <c r="FB2950">
        <v>0</v>
      </c>
      <c r="FC2950">
        <v>1</v>
      </c>
    </row>
    <row r="2951" spans="1:159" x14ac:dyDescent="0.25">
      <c r="A2951" t="s">
        <v>46</v>
      </c>
      <c r="B2951" t="s">
        <v>41</v>
      </c>
      <c r="C2951" t="s">
        <v>83</v>
      </c>
      <c r="D2951" s="3">
        <v>45540</v>
      </c>
      <c r="FB2951">
        <v>0</v>
      </c>
      <c r="FC2951">
        <v>1</v>
      </c>
    </row>
    <row r="2952" spans="1:159" x14ac:dyDescent="0.25">
      <c r="A2952" t="s">
        <v>46</v>
      </c>
      <c r="B2952" t="s">
        <v>41</v>
      </c>
      <c r="C2952" t="s">
        <v>83</v>
      </c>
      <c r="D2952" s="3">
        <v>45541</v>
      </c>
      <c r="FB2952">
        <v>0</v>
      </c>
      <c r="FC2952">
        <v>1</v>
      </c>
    </row>
    <row r="2953" spans="1:159" x14ac:dyDescent="0.25">
      <c r="A2953" t="s">
        <v>46</v>
      </c>
      <c r="B2953" t="s">
        <v>41</v>
      </c>
      <c r="C2953" t="s">
        <v>83</v>
      </c>
      <c r="D2953" s="3">
        <v>45558</v>
      </c>
      <c r="FB2953">
        <v>0</v>
      </c>
      <c r="FC2953">
        <v>1</v>
      </c>
    </row>
    <row r="2954" spans="1:159" x14ac:dyDescent="0.25">
      <c r="A2954" t="s">
        <v>46</v>
      </c>
      <c r="B2954" t="s">
        <v>41</v>
      </c>
      <c r="C2954" t="s">
        <v>83</v>
      </c>
      <c r="D2954" s="3">
        <v>45559</v>
      </c>
      <c r="FB2954">
        <v>0</v>
      </c>
      <c r="FC2954">
        <v>1</v>
      </c>
    </row>
    <row r="2955" spans="1:159" x14ac:dyDescent="0.25">
      <c r="A2955" t="s">
        <v>46</v>
      </c>
      <c r="B2955" t="s">
        <v>41</v>
      </c>
      <c r="C2955" t="s">
        <v>83</v>
      </c>
      <c r="D2955" s="3">
        <v>45566</v>
      </c>
      <c r="FB2955">
        <v>0</v>
      </c>
      <c r="FC2955">
        <v>1</v>
      </c>
    </row>
    <row r="2956" spans="1:159" x14ac:dyDescent="0.25">
      <c r="A2956" t="s">
        <v>46</v>
      </c>
      <c r="B2956" t="s">
        <v>41</v>
      </c>
      <c r="C2956" t="s">
        <v>83</v>
      </c>
      <c r="D2956" s="3">
        <v>45567</v>
      </c>
      <c r="FB2956">
        <v>0</v>
      </c>
      <c r="FC2956">
        <v>1</v>
      </c>
    </row>
    <row r="2957" spans="1:159" x14ac:dyDescent="0.25">
      <c r="A2957" t="s">
        <v>46</v>
      </c>
      <c r="B2957" t="s">
        <v>41</v>
      </c>
      <c r="C2957" t="s">
        <v>83</v>
      </c>
      <c r="D2957" s="3">
        <v>45568</v>
      </c>
      <c r="FB2957">
        <v>0</v>
      </c>
      <c r="FC2957">
        <v>1</v>
      </c>
    </row>
    <row r="2958" spans="1:159" x14ac:dyDescent="0.25">
      <c r="A2958" t="s">
        <v>46</v>
      </c>
      <c r="B2958" t="s">
        <v>41</v>
      </c>
      <c r="C2958" t="s">
        <v>83</v>
      </c>
      <c r="D2958" s="3">
        <v>45570</v>
      </c>
      <c r="FB2958">
        <v>0</v>
      </c>
      <c r="FC2958">
        <v>1</v>
      </c>
    </row>
    <row r="2959" spans="1:159" x14ac:dyDescent="0.25">
      <c r="A2959" t="s">
        <v>46</v>
      </c>
      <c r="B2959" t="s">
        <v>41</v>
      </c>
      <c r="C2959" t="s">
        <v>83</v>
      </c>
      <c r="D2959" s="3">
        <v>45571</v>
      </c>
      <c r="FB2959">
        <v>0</v>
      </c>
      <c r="FC2959">
        <v>1</v>
      </c>
    </row>
    <row r="2960" spans="1:159" x14ac:dyDescent="0.25">
      <c r="A2960" t="s">
        <v>46</v>
      </c>
      <c r="B2960" t="s">
        <v>41</v>
      </c>
      <c r="C2960" t="s">
        <v>73</v>
      </c>
      <c r="D2960" s="3">
        <v>45475</v>
      </c>
      <c r="FB2960">
        <v>0</v>
      </c>
      <c r="FC2960">
        <v>1</v>
      </c>
    </row>
    <row r="2961" spans="1:159" x14ac:dyDescent="0.25">
      <c r="A2961" t="s">
        <v>46</v>
      </c>
      <c r="B2961" t="s">
        <v>41</v>
      </c>
      <c r="C2961" t="s">
        <v>73</v>
      </c>
      <c r="D2961" s="3">
        <v>45476</v>
      </c>
      <c r="FB2961">
        <v>0</v>
      </c>
      <c r="FC2961">
        <v>1</v>
      </c>
    </row>
    <row r="2962" spans="1:159" x14ac:dyDescent="0.25">
      <c r="A2962" t="s">
        <v>46</v>
      </c>
      <c r="B2962" t="s">
        <v>41</v>
      </c>
      <c r="C2962" t="s">
        <v>73</v>
      </c>
      <c r="D2962" s="3">
        <v>45478</v>
      </c>
      <c r="FB2962">
        <v>0</v>
      </c>
      <c r="FC2962">
        <v>1</v>
      </c>
    </row>
    <row r="2963" spans="1:159" x14ac:dyDescent="0.25">
      <c r="A2963" t="s">
        <v>46</v>
      </c>
      <c r="B2963" t="s">
        <v>41</v>
      </c>
      <c r="C2963" t="s">
        <v>73</v>
      </c>
      <c r="D2963" s="3">
        <v>45479</v>
      </c>
      <c r="FB2963">
        <v>0</v>
      </c>
      <c r="FC2963">
        <v>1</v>
      </c>
    </row>
    <row r="2964" spans="1:159" x14ac:dyDescent="0.25">
      <c r="A2964" t="s">
        <v>46</v>
      </c>
      <c r="B2964" t="s">
        <v>41</v>
      </c>
      <c r="C2964" t="s">
        <v>73</v>
      </c>
      <c r="D2964" s="3">
        <v>45484</v>
      </c>
      <c r="FB2964">
        <v>0</v>
      </c>
      <c r="FC2964">
        <v>1</v>
      </c>
    </row>
    <row r="2965" spans="1:159" x14ac:dyDescent="0.25">
      <c r="A2965" t="s">
        <v>46</v>
      </c>
      <c r="B2965" t="s">
        <v>41</v>
      </c>
      <c r="C2965" t="s">
        <v>73</v>
      </c>
      <c r="D2965" s="3">
        <v>45485</v>
      </c>
      <c r="FB2965">
        <v>0</v>
      </c>
      <c r="FC2965">
        <v>1</v>
      </c>
    </row>
    <row r="2966" spans="1:159" x14ac:dyDescent="0.25">
      <c r="A2966" t="s">
        <v>46</v>
      </c>
      <c r="B2966" t="s">
        <v>41</v>
      </c>
      <c r="C2966" t="s">
        <v>73</v>
      </c>
      <c r="D2966" s="3">
        <v>45496</v>
      </c>
      <c r="FB2966">
        <v>0</v>
      </c>
      <c r="FC2966">
        <v>1</v>
      </c>
    </row>
    <row r="2967" spans="1:159" x14ac:dyDescent="0.25">
      <c r="A2967" t="s">
        <v>46</v>
      </c>
      <c r="B2967" t="s">
        <v>41</v>
      </c>
      <c r="C2967" t="s">
        <v>73</v>
      </c>
      <c r="D2967" s="3">
        <v>45539</v>
      </c>
      <c r="FB2967">
        <v>0</v>
      </c>
      <c r="FC2967">
        <v>1</v>
      </c>
    </row>
    <row r="2968" spans="1:159" x14ac:dyDescent="0.25">
      <c r="A2968" t="s">
        <v>46</v>
      </c>
      <c r="B2968" t="s">
        <v>41</v>
      </c>
      <c r="C2968" t="s">
        <v>73</v>
      </c>
      <c r="D2968" s="3">
        <v>45540</v>
      </c>
      <c r="FB2968">
        <v>0</v>
      </c>
      <c r="FC2968">
        <v>1</v>
      </c>
    </row>
    <row r="2969" spans="1:159" x14ac:dyDescent="0.25">
      <c r="A2969" t="s">
        <v>46</v>
      </c>
      <c r="B2969" t="s">
        <v>41</v>
      </c>
      <c r="C2969" t="s">
        <v>73</v>
      </c>
      <c r="D2969" s="3">
        <v>45541</v>
      </c>
      <c r="FB2969">
        <v>0</v>
      </c>
      <c r="FC2969">
        <v>1</v>
      </c>
    </row>
    <row r="2970" spans="1:159" x14ac:dyDescent="0.25">
      <c r="A2970" t="s">
        <v>46</v>
      </c>
      <c r="B2970" t="s">
        <v>41</v>
      </c>
      <c r="C2970" t="s">
        <v>73</v>
      </c>
      <c r="D2970" s="3">
        <v>45558</v>
      </c>
      <c r="FB2970">
        <v>0</v>
      </c>
      <c r="FC2970">
        <v>1</v>
      </c>
    </row>
    <row r="2971" spans="1:159" x14ac:dyDescent="0.25">
      <c r="A2971" t="s">
        <v>46</v>
      </c>
      <c r="B2971" t="s">
        <v>41</v>
      </c>
      <c r="C2971" t="s">
        <v>73</v>
      </c>
      <c r="D2971" s="3">
        <v>45559</v>
      </c>
      <c r="FB2971">
        <v>0</v>
      </c>
      <c r="FC2971">
        <v>1</v>
      </c>
    </row>
    <row r="2972" spans="1:159" x14ac:dyDescent="0.25">
      <c r="A2972" t="s">
        <v>46</v>
      </c>
      <c r="B2972" t="s">
        <v>41</v>
      </c>
      <c r="C2972" t="s">
        <v>73</v>
      </c>
      <c r="D2972" s="3">
        <v>45566</v>
      </c>
      <c r="FB2972">
        <v>0</v>
      </c>
      <c r="FC2972">
        <v>1</v>
      </c>
    </row>
    <row r="2973" spans="1:159" x14ac:dyDescent="0.25">
      <c r="A2973" t="s">
        <v>46</v>
      </c>
      <c r="B2973" t="s">
        <v>41</v>
      </c>
      <c r="C2973" t="s">
        <v>73</v>
      </c>
      <c r="D2973" s="3">
        <v>45567</v>
      </c>
      <c r="FB2973">
        <v>0</v>
      </c>
      <c r="FC2973">
        <v>1</v>
      </c>
    </row>
    <row r="2974" spans="1:159" x14ac:dyDescent="0.25">
      <c r="A2974" t="s">
        <v>46</v>
      </c>
      <c r="B2974" t="s">
        <v>41</v>
      </c>
      <c r="C2974" t="s">
        <v>73</v>
      </c>
      <c r="D2974" s="3">
        <v>45568</v>
      </c>
      <c r="FB2974">
        <v>0</v>
      </c>
      <c r="FC2974">
        <v>1</v>
      </c>
    </row>
    <row r="2975" spans="1:159" x14ac:dyDescent="0.25">
      <c r="A2975" t="s">
        <v>46</v>
      </c>
      <c r="B2975" t="s">
        <v>41</v>
      </c>
      <c r="C2975" t="s">
        <v>73</v>
      </c>
      <c r="D2975" s="3">
        <v>45570</v>
      </c>
      <c r="FB2975">
        <v>0</v>
      </c>
      <c r="FC2975">
        <v>1</v>
      </c>
    </row>
    <row r="2976" spans="1:159" x14ac:dyDescent="0.25">
      <c r="A2976" t="s">
        <v>46</v>
      </c>
      <c r="B2976" t="s">
        <v>41</v>
      </c>
      <c r="C2976" t="s">
        <v>73</v>
      </c>
      <c r="D2976" s="3">
        <v>45571</v>
      </c>
      <c r="FB2976">
        <v>0</v>
      </c>
      <c r="FC2976">
        <v>1</v>
      </c>
    </row>
    <row r="2977" spans="1:159" x14ac:dyDescent="0.25">
      <c r="A2977" t="s">
        <v>46</v>
      </c>
      <c r="B2977" t="s">
        <v>41</v>
      </c>
      <c r="C2977" t="s">
        <v>81</v>
      </c>
      <c r="D2977" s="3">
        <v>45475</v>
      </c>
      <c r="FB2977">
        <v>0</v>
      </c>
      <c r="FC2977">
        <v>1</v>
      </c>
    </row>
    <row r="2978" spans="1:159" x14ac:dyDescent="0.25">
      <c r="A2978" t="s">
        <v>46</v>
      </c>
      <c r="B2978" t="s">
        <v>41</v>
      </c>
      <c r="C2978" t="s">
        <v>81</v>
      </c>
      <c r="D2978" s="3">
        <v>45476</v>
      </c>
      <c r="FB2978">
        <v>0</v>
      </c>
      <c r="FC2978">
        <v>1</v>
      </c>
    </row>
    <row r="2979" spans="1:159" x14ac:dyDescent="0.25">
      <c r="A2979" t="s">
        <v>46</v>
      </c>
      <c r="B2979" t="s">
        <v>41</v>
      </c>
      <c r="C2979" t="s">
        <v>81</v>
      </c>
      <c r="D2979" s="3">
        <v>45478</v>
      </c>
      <c r="FB2979">
        <v>0</v>
      </c>
      <c r="FC2979">
        <v>1</v>
      </c>
    </row>
    <row r="2980" spans="1:159" x14ac:dyDescent="0.25">
      <c r="A2980" t="s">
        <v>46</v>
      </c>
      <c r="B2980" t="s">
        <v>41</v>
      </c>
      <c r="C2980" t="s">
        <v>81</v>
      </c>
      <c r="D2980" s="3">
        <v>45479</v>
      </c>
      <c r="FB2980">
        <v>0</v>
      </c>
      <c r="FC2980">
        <v>1</v>
      </c>
    </row>
    <row r="2981" spans="1:159" x14ac:dyDescent="0.25">
      <c r="A2981" t="s">
        <v>46</v>
      </c>
      <c r="B2981" t="s">
        <v>41</v>
      </c>
      <c r="C2981" t="s">
        <v>81</v>
      </c>
      <c r="D2981" s="3">
        <v>45484</v>
      </c>
      <c r="FB2981">
        <v>0</v>
      </c>
      <c r="FC2981">
        <v>1</v>
      </c>
    </row>
    <row r="2982" spans="1:159" x14ac:dyDescent="0.25">
      <c r="A2982" t="s">
        <v>46</v>
      </c>
      <c r="B2982" t="s">
        <v>41</v>
      </c>
      <c r="C2982" t="s">
        <v>81</v>
      </c>
      <c r="D2982" s="3">
        <v>45485</v>
      </c>
      <c r="FB2982">
        <v>0</v>
      </c>
      <c r="FC2982">
        <v>1</v>
      </c>
    </row>
    <row r="2983" spans="1:159" x14ac:dyDescent="0.25">
      <c r="A2983" t="s">
        <v>46</v>
      </c>
      <c r="B2983" t="s">
        <v>41</v>
      </c>
      <c r="C2983" t="s">
        <v>81</v>
      </c>
      <c r="D2983" s="3">
        <v>45496</v>
      </c>
      <c r="FB2983">
        <v>0</v>
      </c>
      <c r="FC2983">
        <v>1</v>
      </c>
    </row>
    <row r="2984" spans="1:159" x14ac:dyDescent="0.25">
      <c r="A2984" t="s">
        <v>46</v>
      </c>
      <c r="B2984" t="s">
        <v>41</v>
      </c>
      <c r="C2984" t="s">
        <v>81</v>
      </c>
      <c r="D2984" s="3">
        <v>45539</v>
      </c>
      <c r="FB2984">
        <v>0</v>
      </c>
      <c r="FC2984">
        <v>1</v>
      </c>
    </row>
    <row r="2985" spans="1:159" x14ac:dyDescent="0.25">
      <c r="A2985" t="s">
        <v>46</v>
      </c>
      <c r="B2985" t="s">
        <v>41</v>
      </c>
      <c r="C2985" t="s">
        <v>81</v>
      </c>
      <c r="D2985" s="3">
        <v>45540</v>
      </c>
      <c r="FB2985">
        <v>0</v>
      </c>
      <c r="FC2985">
        <v>1</v>
      </c>
    </row>
    <row r="2986" spans="1:159" x14ac:dyDescent="0.25">
      <c r="A2986" t="s">
        <v>46</v>
      </c>
      <c r="B2986" t="s">
        <v>41</v>
      </c>
      <c r="C2986" t="s">
        <v>81</v>
      </c>
      <c r="D2986" s="3">
        <v>45541</v>
      </c>
      <c r="FB2986">
        <v>0</v>
      </c>
      <c r="FC2986">
        <v>1</v>
      </c>
    </row>
    <row r="2987" spans="1:159" x14ac:dyDescent="0.25">
      <c r="A2987" t="s">
        <v>46</v>
      </c>
      <c r="B2987" t="s">
        <v>41</v>
      </c>
      <c r="C2987" t="s">
        <v>81</v>
      </c>
      <c r="D2987" s="3">
        <v>45558</v>
      </c>
      <c r="FB2987">
        <v>0</v>
      </c>
      <c r="FC2987">
        <v>1</v>
      </c>
    </row>
    <row r="2988" spans="1:159" x14ac:dyDescent="0.25">
      <c r="A2988" t="s">
        <v>46</v>
      </c>
      <c r="B2988" t="s">
        <v>41</v>
      </c>
      <c r="C2988" t="s">
        <v>81</v>
      </c>
      <c r="D2988" s="3">
        <v>45559</v>
      </c>
      <c r="FB2988">
        <v>0</v>
      </c>
      <c r="FC2988">
        <v>1</v>
      </c>
    </row>
    <row r="2989" spans="1:159" x14ac:dyDescent="0.25">
      <c r="A2989" t="s">
        <v>46</v>
      </c>
      <c r="B2989" t="s">
        <v>41</v>
      </c>
      <c r="C2989" t="s">
        <v>81</v>
      </c>
      <c r="D2989" s="3">
        <v>45566</v>
      </c>
      <c r="FB2989">
        <v>0</v>
      </c>
      <c r="FC2989">
        <v>1</v>
      </c>
    </row>
    <row r="2990" spans="1:159" x14ac:dyDescent="0.25">
      <c r="A2990" t="s">
        <v>46</v>
      </c>
      <c r="B2990" t="s">
        <v>41</v>
      </c>
      <c r="C2990" t="s">
        <v>81</v>
      </c>
      <c r="D2990" s="3">
        <v>45567</v>
      </c>
      <c r="FB2990">
        <v>0</v>
      </c>
      <c r="FC2990">
        <v>1</v>
      </c>
    </row>
    <row r="2991" spans="1:159" x14ac:dyDescent="0.25">
      <c r="A2991" t="s">
        <v>46</v>
      </c>
      <c r="B2991" t="s">
        <v>41</v>
      </c>
      <c r="C2991" t="s">
        <v>81</v>
      </c>
      <c r="D2991" s="3">
        <v>45568</v>
      </c>
      <c r="FB2991">
        <v>0</v>
      </c>
      <c r="FC2991">
        <v>1</v>
      </c>
    </row>
    <row r="2992" spans="1:159" x14ac:dyDescent="0.25">
      <c r="A2992" t="s">
        <v>46</v>
      </c>
      <c r="B2992" t="s">
        <v>41</v>
      </c>
      <c r="C2992" t="s">
        <v>81</v>
      </c>
      <c r="D2992" s="3">
        <v>45570</v>
      </c>
      <c r="FB2992">
        <v>0</v>
      </c>
      <c r="FC2992">
        <v>1</v>
      </c>
    </row>
    <row r="2993" spans="1:159" x14ac:dyDescent="0.25">
      <c r="A2993" t="s">
        <v>46</v>
      </c>
      <c r="B2993" t="s">
        <v>41</v>
      </c>
      <c r="C2993" t="s">
        <v>81</v>
      </c>
      <c r="D2993" s="3">
        <v>45571</v>
      </c>
      <c r="FB2993">
        <v>0</v>
      </c>
      <c r="FC2993">
        <v>1</v>
      </c>
    </row>
    <row r="2994" spans="1:159" x14ac:dyDescent="0.25">
      <c r="A2994" t="s">
        <v>46</v>
      </c>
      <c r="B2994" t="s">
        <v>41</v>
      </c>
      <c r="C2994" t="s">
        <v>82</v>
      </c>
      <c r="D2994" s="3">
        <v>45475</v>
      </c>
      <c r="FB2994">
        <v>0</v>
      </c>
      <c r="FC2994">
        <v>1</v>
      </c>
    </row>
    <row r="2995" spans="1:159" x14ac:dyDescent="0.25">
      <c r="A2995" t="s">
        <v>46</v>
      </c>
      <c r="B2995" t="s">
        <v>41</v>
      </c>
      <c r="C2995" t="s">
        <v>82</v>
      </c>
      <c r="D2995" s="3">
        <v>45476</v>
      </c>
      <c r="FB2995">
        <v>0</v>
      </c>
      <c r="FC2995">
        <v>1</v>
      </c>
    </row>
    <row r="2996" spans="1:159" x14ac:dyDescent="0.25">
      <c r="A2996" t="s">
        <v>46</v>
      </c>
      <c r="B2996" t="s">
        <v>41</v>
      </c>
      <c r="C2996" t="s">
        <v>82</v>
      </c>
      <c r="D2996" s="3">
        <v>45478</v>
      </c>
      <c r="FB2996">
        <v>0</v>
      </c>
      <c r="FC2996">
        <v>1</v>
      </c>
    </row>
    <row r="2997" spans="1:159" x14ac:dyDescent="0.25">
      <c r="A2997" t="s">
        <v>46</v>
      </c>
      <c r="B2997" t="s">
        <v>41</v>
      </c>
      <c r="C2997" t="s">
        <v>82</v>
      </c>
      <c r="D2997" s="3">
        <v>45479</v>
      </c>
      <c r="FB2997">
        <v>0</v>
      </c>
      <c r="FC2997">
        <v>1</v>
      </c>
    </row>
    <row r="2998" spans="1:159" x14ac:dyDescent="0.25">
      <c r="A2998" t="s">
        <v>46</v>
      </c>
      <c r="B2998" t="s">
        <v>41</v>
      </c>
      <c r="C2998" t="s">
        <v>82</v>
      </c>
      <c r="D2998" s="3">
        <v>45484</v>
      </c>
      <c r="FB2998">
        <v>0</v>
      </c>
      <c r="FC2998">
        <v>1</v>
      </c>
    </row>
    <row r="2999" spans="1:159" x14ac:dyDescent="0.25">
      <c r="A2999" t="s">
        <v>46</v>
      </c>
      <c r="B2999" t="s">
        <v>41</v>
      </c>
      <c r="C2999" t="s">
        <v>82</v>
      </c>
      <c r="D2999" s="3">
        <v>45485</v>
      </c>
      <c r="FB2999">
        <v>0</v>
      </c>
      <c r="FC2999">
        <v>1</v>
      </c>
    </row>
    <row r="3000" spans="1:159" x14ac:dyDescent="0.25">
      <c r="A3000" t="s">
        <v>46</v>
      </c>
      <c r="B3000" t="s">
        <v>41</v>
      </c>
      <c r="C3000" t="s">
        <v>82</v>
      </c>
      <c r="D3000" s="3">
        <v>45496</v>
      </c>
      <c r="FB3000">
        <v>0</v>
      </c>
      <c r="FC3000">
        <v>1</v>
      </c>
    </row>
    <row r="3001" spans="1:159" x14ac:dyDescent="0.25">
      <c r="A3001" t="s">
        <v>46</v>
      </c>
      <c r="B3001" t="s">
        <v>41</v>
      </c>
      <c r="C3001" t="s">
        <v>82</v>
      </c>
      <c r="D3001" s="3">
        <v>45539</v>
      </c>
      <c r="FB3001">
        <v>0</v>
      </c>
      <c r="FC3001">
        <v>1</v>
      </c>
    </row>
    <row r="3002" spans="1:159" x14ac:dyDescent="0.25">
      <c r="A3002" t="s">
        <v>46</v>
      </c>
      <c r="B3002" t="s">
        <v>41</v>
      </c>
      <c r="C3002" t="s">
        <v>82</v>
      </c>
      <c r="D3002" s="3">
        <v>45540</v>
      </c>
      <c r="FB3002">
        <v>0</v>
      </c>
      <c r="FC3002">
        <v>1</v>
      </c>
    </row>
    <row r="3003" spans="1:159" x14ac:dyDescent="0.25">
      <c r="A3003" t="s">
        <v>46</v>
      </c>
      <c r="B3003" t="s">
        <v>41</v>
      </c>
      <c r="C3003" t="s">
        <v>82</v>
      </c>
      <c r="D3003" s="3">
        <v>45541</v>
      </c>
      <c r="FB3003">
        <v>0</v>
      </c>
      <c r="FC3003">
        <v>1</v>
      </c>
    </row>
    <row r="3004" spans="1:159" x14ac:dyDescent="0.25">
      <c r="A3004" t="s">
        <v>46</v>
      </c>
      <c r="B3004" t="s">
        <v>41</v>
      </c>
      <c r="C3004" t="s">
        <v>82</v>
      </c>
      <c r="D3004" s="3">
        <v>45558</v>
      </c>
      <c r="FB3004">
        <v>0</v>
      </c>
      <c r="FC3004">
        <v>1</v>
      </c>
    </row>
    <row r="3005" spans="1:159" x14ac:dyDescent="0.25">
      <c r="A3005" t="s">
        <v>46</v>
      </c>
      <c r="B3005" t="s">
        <v>41</v>
      </c>
      <c r="C3005" t="s">
        <v>82</v>
      </c>
      <c r="D3005" s="3">
        <v>45559</v>
      </c>
      <c r="FB3005">
        <v>0</v>
      </c>
      <c r="FC3005">
        <v>1</v>
      </c>
    </row>
    <row r="3006" spans="1:159" x14ac:dyDescent="0.25">
      <c r="A3006" t="s">
        <v>46</v>
      </c>
      <c r="B3006" t="s">
        <v>41</v>
      </c>
      <c r="C3006" t="s">
        <v>82</v>
      </c>
      <c r="D3006" s="3">
        <v>45566</v>
      </c>
      <c r="FB3006">
        <v>0</v>
      </c>
      <c r="FC3006">
        <v>1</v>
      </c>
    </row>
    <row r="3007" spans="1:159" x14ac:dyDescent="0.25">
      <c r="A3007" t="s">
        <v>46</v>
      </c>
      <c r="B3007" t="s">
        <v>41</v>
      </c>
      <c r="C3007" t="s">
        <v>82</v>
      </c>
      <c r="D3007" s="3">
        <v>45567</v>
      </c>
      <c r="FB3007">
        <v>0</v>
      </c>
      <c r="FC3007">
        <v>1</v>
      </c>
    </row>
    <row r="3008" spans="1:159" x14ac:dyDescent="0.25">
      <c r="A3008" t="s">
        <v>46</v>
      </c>
      <c r="B3008" t="s">
        <v>41</v>
      </c>
      <c r="C3008" t="s">
        <v>82</v>
      </c>
      <c r="D3008" s="3">
        <v>45568</v>
      </c>
      <c r="FB3008">
        <v>0</v>
      </c>
      <c r="FC3008">
        <v>1</v>
      </c>
    </row>
    <row r="3009" spans="1:159" x14ac:dyDescent="0.25">
      <c r="A3009" t="s">
        <v>46</v>
      </c>
      <c r="B3009" t="s">
        <v>41</v>
      </c>
      <c r="C3009" t="s">
        <v>82</v>
      </c>
      <c r="D3009" s="3">
        <v>45570</v>
      </c>
      <c r="FB3009">
        <v>0</v>
      </c>
      <c r="FC3009">
        <v>1</v>
      </c>
    </row>
    <row r="3010" spans="1:159" x14ac:dyDescent="0.25">
      <c r="A3010" t="s">
        <v>46</v>
      </c>
      <c r="B3010" t="s">
        <v>41</v>
      </c>
      <c r="C3010" t="s">
        <v>82</v>
      </c>
      <c r="D3010" s="3">
        <v>45571</v>
      </c>
      <c r="FB3010">
        <v>0</v>
      </c>
      <c r="FC3010">
        <v>1</v>
      </c>
    </row>
    <row r="3011" spans="1:159" x14ac:dyDescent="0.25">
      <c r="A3011" t="s">
        <v>46</v>
      </c>
      <c r="B3011" t="s">
        <v>41</v>
      </c>
      <c r="C3011" t="s">
        <v>87</v>
      </c>
      <c r="D3011" s="3">
        <v>45475</v>
      </c>
      <c r="FB3011">
        <v>0</v>
      </c>
      <c r="FC3011">
        <v>1</v>
      </c>
    </row>
    <row r="3012" spans="1:159" x14ac:dyDescent="0.25">
      <c r="A3012" t="s">
        <v>46</v>
      </c>
      <c r="B3012" t="s">
        <v>41</v>
      </c>
      <c r="C3012" t="s">
        <v>87</v>
      </c>
      <c r="D3012" s="3">
        <v>45476</v>
      </c>
      <c r="FB3012">
        <v>0</v>
      </c>
      <c r="FC3012">
        <v>1</v>
      </c>
    </row>
    <row r="3013" spans="1:159" x14ac:dyDescent="0.25">
      <c r="A3013" t="s">
        <v>46</v>
      </c>
      <c r="B3013" t="s">
        <v>41</v>
      </c>
      <c r="C3013" t="s">
        <v>87</v>
      </c>
      <c r="D3013" s="3">
        <v>45478</v>
      </c>
      <c r="FB3013">
        <v>0</v>
      </c>
      <c r="FC3013">
        <v>1</v>
      </c>
    </row>
    <row r="3014" spans="1:159" x14ac:dyDescent="0.25">
      <c r="A3014" t="s">
        <v>46</v>
      </c>
      <c r="B3014" t="s">
        <v>41</v>
      </c>
      <c r="C3014" t="s">
        <v>87</v>
      </c>
      <c r="D3014" s="3">
        <v>45479</v>
      </c>
      <c r="FB3014">
        <v>0</v>
      </c>
      <c r="FC3014">
        <v>1</v>
      </c>
    </row>
    <row r="3015" spans="1:159" x14ac:dyDescent="0.25">
      <c r="A3015" t="s">
        <v>46</v>
      </c>
      <c r="B3015" t="s">
        <v>41</v>
      </c>
      <c r="C3015" t="s">
        <v>87</v>
      </c>
      <c r="D3015" s="3">
        <v>45484</v>
      </c>
      <c r="FB3015">
        <v>0</v>
      </c>
      <c r="FC3015">
        <v>1</v>
      </c>
    </row>
    <row r="3016" spans="1:159" x14ac:dyDescent="0.25">
      <c r="A3016" t="s">
        <v>46</v>
      </c>
      <c r="B3016" t="s">
        <v>41</v>
      </c>
      <c r="C3016" t="s">
        <v>87</v>
      </c>
      <c r="D3016" s="3">
        <v>45485</v>
      </c>
      <c r="FB3016">
        <v>0</v>
      </c>
      <c r="FC3016">
        <v>1</v>
      </c>
    </row>
    <row r="3017" spans="1:159" x14ac:dyDescent="0.25">
      <c r="A3017" t="s">
        <v>46</v>
      </c>
      <c r="B3017" t="s">
        <v>41</v>
      </c>
      <c r="C3017" t="s">
        <v>87</v>
      </c>
      <c r="D3017" s="3">
        <v>45496</v>
      </c>
      <c r="FB3017">
        <v>0</v>
      </c>
      <c r="FC3017">
        <v>1</v>
      </c>
    </row>
    <row r="3018" spans="1:159" x14ac:dyDescent="0.25">
      <c r="A3018" t="s">
        <v>46</v>
      </c>
      <c r="B3018" t="s">
        <v>41</v>
      </c>
      <c r="C3018" t="s">
        <v>87</v>
      </c>
      <c r="D3018" s="3">
        <v>45539</v>
      </c>
      <c r="FB3018">
        <v>0</v>
      </c>
      <c r="FC3018">
        <v>1</v>
      </c>
    </row>
    <row r="3019" spans="1:159" x14ac:dyDescent="0.25">
      <c r="A3019" t="s">
        <v>46</v>
      </c>
      <c r="B3019" t="s">
        <v>41</v>
      </c>
      <c r="C3019" t="s">
        <v>87</v>
      </c>
      <c r="D3019" s="3">
        <v>45540</v>
      </c>
      <c r="FB3019">
        <v>0</v>
      </c>
      <c r="FC3019">
        <v>1</v>
      </c>
    </row>
    <row r="3020" spans="1:159" x14ac:dyDescent="0.25">
      <c r="A3020" t="s">
        <v>46</v>
      </c>
      <c r="B3020" t="s">
        <v>41</v>
      </c>
      <c r="C3020" t="s">
        <v>87</v>
      </c>
      <c r="D3020" s="3">
        <v>45541</v>
      </c>
      <c r="FB3020">
        <v>0</v>
      </c>
      <c r="FC3020">
        <v>1</v>
      </c>
    </row>
    <row r="3021" spans="1:159" x14ac:dyDescent="0.25">
      <c r="A3021" t="s">
        <v>46</v>
      </c>
      <c r="B3021" t="s">
        <v>41</v>
      </c>
      <c r="C3021" t="s">
        <v>87</v>
      </c>
      <c r="D3021" s="3">
        <v>45558</v>
      </c>
      <c r="FB3021">
        <v>0</v>
      </c>
      <c r="FC3021">
        <v>1</v>
      </c>
    </row>
    <row r="3022" spans="1:159" x14ac:dyDescent="0.25">
      <c r="A3022" t="s">
        <v>46</v>
      </c>
      <c r="B3022" t="s">
        <v>41</v>
      </c>
      <c r="C3022" t="s">
        <v>87</v>
      </c>
      <c r="D3022" s="3">
        <v>45559</v>
      </c>
      <c r="FB3022">
        <v>0</v>
      </c>
      <c r="FC3022">
        <v>1</v>
      </c>
    </row>
    <row r="3023" spans="1:159" x14ac:dyDescent="0.25">
      <c r="A3023" t="s">
        <v>46</v>
      </c>
      <c r="B3023" t="s">
        <v>41</v>
      </c>
      <c r="C3023" t="s">
        <v>87</v>
      </c>
      <c r="D3023" s="3">
        <v>45566</v>
      </c>
      <c r="FB3023">
        <v>0</v>
      </c>
      <c r="FC3023">
        <v>1</v>
      </c>
    </row>
    <row r="3024" spans="1:159" x14ac:dyDescent="0.25">
      <c r="A3024" t="s">
        <v>46</v>
      </c>
      <c r="B3024" t="s">
        <v>41</v>
      </c>
      <c r="C3024" t="s">
        <v>87</v>
      </c>
      <c r="D3024" s="3">
        <v>45567</v>
      </c>
      <c r="FB3024">
        <v>0</v>
      </c>
      <c r="FC3024">
        <v>1</v>
      </c>
    </row>
    <row r="3025" spans="1:159" x14ac:dyDescent="0.25">
      <c r="A3025" t="s">
        <v>46</v>
      </c>
      <c r="B3025" t="s">
        <v>41</v>
      </c>
      <c r="C3025" t="s">
        <v>87</v>
      </c>
      <c r="D3025" s="3">
        <v>45568</v>
      </c>
      <c r="FB3025">
        <v>0</v>
      </c>
      <c r="FC3025">
        <v>1</v>
      </c>
    </row>
    <row r="3026" spans="1:159" x14ac:dyDescent="0.25">
      <c r="A3026" t="s">
        <v>46</v>
      </c>
      <c r="B3026" t="s">
        <v>41</v>
      </c>
      <c r="C3026" t="s">
        <v>87</v>
      </c>
      <c r="D3026" s="3">
        <v>45570</v>
      </c>
      <c r="FB3026">
        <v>0</v>
      </c>
      <c r="FC3026">
        <v>1</v>
      </c>
    </row>
    <row r="3027" spans="1:159" x14ac:dyDescent="0.25">
      <c r="A3027" t="s">
        <v>46</v>
      </c>
      <c r="B3027" t="s">
        <v>41</v>
      </c>
      <c r="C3027" t="s">
        <v>87</v>
      </c>
      <c r="D3027" s="3">
        <v>45571</v>
      </c>
      <c r="FB3027">
        <v>0</v>
      </c>
      <c r="FC3027">
        <v>1</v>
      </c>
    </row>
    <row r="3028" spans="1:159" x14ac:dyDescent="0.25">
      <c r="A3028" t="s">
        <v>46</v>
      </c>
      <c r="B3028" t="s">
        <v>41</v>
      </c>
      <c r="C3028" t="s">
        <v>85</v>
      </c>
      <c r="D3028" s="3">
        <v>45475</v>
      </c>
      <c r="FB3028">
        <v>0</v>
      </c>
      <c r="FC3028">
        <v>1</v>
      </c>
    </row>
    <row r="3029" spans="1:159" x14ac:dyDescent="0.25">
      <c r="A3029" t="s">
        <v>46</v>
      </c>
      <c r="B3029" t="s">
        <v>41</v>
      </c>
      <c r="C3029" t="s">
        <v>85</v>
      </c>
      <c r="D3029" s="3">
        <v>45476</v>
      </c>
      <c r="FB3029">
        <v>0</v>
      </c>
      <c r="FC3029">
        <v>1</v>
      </c>
    </row>
    <row r="3030" spans="1:159" x14ac:dyDescent="0.25">
      <c r="A3030" t="s">
        <v>46</v>
      </c>
      <c r="B3030" t="s">
        <v>41</v>
      </c>
      <c r="C3030" t="s">
        <v>85</v>
      </c>
      <c r="D3030" s="3">
        <v>45478</v>
      </c>
      <c r="FB3030">
        <v>0</v>
      </c>
      <c r="FC3030">
        <v>1</v>
      </c>
    </row>
    <row r="3031" spans="1:159" x14ac:dyDescent="0.25">
      <c r="A3031" t="s">
        <v>46</v>
      </c>
      <c r="B3031" t="s">
        <v>41</v>
      </c>
      <c r="C3031" t="s">
        <v>85</v>
      </c>
      <c r="D3031" s="3">
        <v>45479</v>
      </c>
      <c r="FB3031">
        <v>0</v>
      </c>
      <c r="FC3031">
        <v>1</v>
      </c>
    </row>
    <row r="3032" spans="1:159" x14ac:dyDescent="0.25">
      <c r="A3032" t="s">
        <v>46</v>
      </c>
      <c r="B3032" t="s">
        <v>41</v>
      </c>
      <c r="C3032" t="s">
        <v>85</v>
      </c>
      <c r="D3032" s="3">
        <v>45484</v>
      </c>
      <c r="FB3032">
        <v>0</v>
      </c>
      <c r="FC3032">
        <v>1</v>
      </c>
    </row>
    <row r="3033" spans="1:159" x14ac:dyDescent="0.25">
      <c r="A3033" t="s">
        <v>46</v>
      </c>
      <c r="B3033" t="s">
        <v>41</v>
      </c>
      <c r="C3033" t="s">
        <v>85</v>
      </c>
      <c r="D3033" s="3">
        <v>45485</v>
      </c>
      <c r="FB3033">
        <v>0</v>
      </c>
      <c r="FC3033">
        <v>1</v>
      </c>
    </row>
    <row r="3034" spans="1:159" x14ac:dyDescent="0.25">
      <c r="A3034" t="s">
        <v>46</v>
      </c>
      <c r="B3034" t="s">
        <v>41</v>
      </c>
      <c r="C3034" t="s">
        <v>85</v>
      </c>
      <c r="D3034" s="3">
        <v>45496</v>
      </c>
      <c r="FB3034">
        <v>0</v>
      </c>
      <c r="FC3034">
        <v>1</v>
      </c>
    </row>
    <row r="3035" spans="1:159" x14ac:dyDescent="0.25">
      <c r="A3035" t="s">
        <v>46</v>
      </c>
      <c r="B3035" t="s">
        <v>41</v>
      </c>
      <c r="C3035" t="s">
        <v>85</v>
      </c>
      <c r="D3035" s="3">
        <v>45539</v>
      </c>
      <c r="FB3035">
        <v>0</v>
      </c>
      <c r="FC3035">
        <v>1</v>
      </c>
    </row>
    <row r="3036" spans="1:159" x14ac:dyDescent="0.25">
      <c r="A3036" t="s">
        <v>46</v>
      </c>
      <c r="B3036" t="s">
        <v>41</v>
      </c>
      <c r="C3036" t="s">
        <v>85</v>
      </c>
      <c r="D3036" s="3">
        <v>45540</v>
      </c>
      <c r="FB3036">
        <v>0</v>
      </c>
      <c r="FC3036">
        <v>1</v>
      </c>
    </row>
    <row r="3037" spans="1:159" x14ac:dyDescent="0.25">
      <c r="A3037" t="s">
        <v>46</v>
      </c>
      <c r="B3037" t="s">
        <v>41</v>
      </c>
      <c r="C3037" t="s">
        <v>85</v>
      </c>
      <c r="D3037" s="3">
        <v>45541</v>
      </c>
      <c r="FB3037">
        <v>0</v>
      </c>
      <c r="FC3037">
        <v>1</v>
      </c>
    </row>
    <row r="3038" spans="1:159" x14ac:dyDescent="0.25">
      <c r="A3038" t="s">
        <v>46</v>
      </c>
      <c r="B3038" t="s">
        <v>41</v>
      </c>
      <c r="C3038" t="s">
        <v>85</v>
      </c>
      <c r="D3038" s="3">
        <v>45558</v>
      </c>
      <c r="FB3038">
        <v>0</v>
      </c>
      <c r="FC3038">
        <v>1</v>
      </c>
    </row>
    <row r="3039" spans="1:159" x14ac:dyDescent="0.25">
      <c r="A3039" t="s">
        <v>46</v>
      </c>
      <c r="B3039" t="s">
        <v>41</v>
      </c>
      <c r="C3039" t="s">
        <v>85</v>
      </c>
      <c r="D3039" s="3">
        <v>45559</v>
      </c>
      <c r="FB3039">
        <v>0</v>
      </c>
      <c r="FC3039">
        <v>1</v>
      </c>
    </row>
    <row r="3040" spans="1:159" x14ac:dyDescent="0.25">
      <c r="A3040" t="s">
        <v>46</v>
      </c>
      <c r="B3040" t="s">
        <v>41</v>
      </c>
      <c r="C3040" t="s">
        <v>85</v>
      </c>
      <c r="D3040" s="3">
        <v>45566</v>
      </c>
      <c r="FB3040">
        <v>0</v>
      </c>
      <c r="FC3040">
        <v>1</v>
      </c>
    </row>
    <row r="3041" spans="1:159" x14ac:dyDescent="0.25">
      <c r="A3041" t="s">
        <v>46</v>
      </c>
      <c r="B3041" t="s">
        <v>41</v>
      </c>
      <c r="C3041" t="s">
        <v>85</v>
      </c>
      <c r="D3041" s="3">
        <v>45567</v>
      </c>
      <c r="FB3041">
        <v>0</v>
      </c>
      <c r="FC3041">
        <v>1</v>
      </c>
    </row>
    <row r="3042" spans="1:159" x14ac:dyDescent="0.25">
      <c r="A3042" t="s">
        <v>46</v>
      </c>
      <c r="B3042" t="s">
        <v>41</v>
      </c>
      <c r="C3042" t="s">
        <v>85</v>
      </c>
      <c r="D3042" s="3">
        <v>45568</v>
      </c>
      <c r="FB3042">
        <v>0</v>
      </c>
      <c r="FC3042">
        <v>1</v>
      </c>
    </row>
    <row r="3043" spans="1:159" x14ac:dyDescent="0.25">
      <c r="A3043" t="s">
        <v>46</v>
      </c>
      <c r="B3043" t="s">
        <v>41</v>
      </c>
      <c r="C3043" t="s">
        <v>85</v>
      </c>
      <c r="D3043" s="3">
        <v>45570</v>
      </c>
      <c r="FB3043">
        <v>0</v>
      </c>
      <c r="FC3043">
        <v>1</v>
      </c>
    </row>
    <row r="3044" spans="1:159" x14ac:dyDescent="0.25">
      <c r="A3044" t="s">
        <v>46</v>
      </c>
      <c r="B3044" t="s">
        <v>41</v>
      </c>
      <c r="C3044" t="s">
        <v>85</v>
      </c>
      <c r="D3044" s="3">
        <v>45571</v>
      </c>
      <c r="FB3044">
        <v>0</v>
      </c>
      <c r="FC3044">
        <v>1</v>
      </c>
    </row>
    <row r="3045" spans="1:159" x14ac:dyDescent="0.25">
      <c r="A3045" t="s">
        <v>46</v>
      </c>
      <c r="B3045" t="s">
        <v>41</v>
      </c>
      <c r="C3045" t="s">
        <v>86</v>
      </c>
      <c r="D3045" s="3">
        <v>45475</v>
      </c>
      <c r="FB3045">
        <v>0</v>
      </c>
      <c r="FC3045">
        <v>1</v>
      </c>
    </row>
    <row r="3046" spans="1:159" x14ac:dyDescent="0.25">
      <c r="A3046" t="s">
        <v>46</v>
      </c>
      <c r="B3046" t="s">
        <v>41</v>
      </c>
      <c r="C3046" t="s">
        <v>86</v>
      </c>
      <c r="D3046" s="3">
        <v>45476</v>
      </c>
      <c r="FB3046">
        <v>0</v>
      </c>
      <c r="FC3046">
        <v>1</v>
      </c>
    </row>
    <row r="3047" spans="1:159" x14ac:dyDescent="0.25">
      <c r="A3047" t="s">
        <v>46</v>
      </c>
      <c r="B3047" t="s">
        <v>41</v>
      </c>
      <c r="C3047" t="s">
        <v>86</v>
      </c>
      <c r="D3047" s="3">
        <v>45478</v>
      </c>
      <c r="FB3047">
        <v>0</v>
      </c>
      <c r="FC3047">
        <v>1</v>
      </c>
    </row>
    <row r="3048" spans="1:159" x14ac:dyDescent="0.25">
      <c r="A3048" t="s">
        <v>46</v>
      </c>
      <c r="B3048" t="s">
        <v>41</v>
      </c>
      <c r="C3048" t="s">
        <v>86</v>
      </c>
      <c r="D3048" s="3">
        <v>45479</v>
      </c>
      <c r="FB3048">
        <v>0</v>
      </c>
      <c r="FC3048">
        <v>1</v>
      </c>
    </row>
    <row r="3049" spans="1:159" x14ac:dyDescent="0.25">
      <c r="A3049" t="s">
        <v>46</v>
      </c>
      <c r="B3049" t="s">
        <v>41</v>
      </c>
      <c r="C3049" t="s">
        <v>86</v>
      </c>
      <c r="D3049" s="3">
        <v>45484</v>
      </c>
      <c r="FB3049">
        <v>0</v>
      </c>
      <c r="FC3049">
        <v>1</v>
      </c>
    </row>
    <row r="3050" spans="1:159" x14ac:dyDescent="0.25">
      <c r="A3050" t="s">
        <v>46</v>
      </c>
      <c r="B3050" t="s">
        <v>41</v>
      </c>
      <c r="C3050" t="s">
        <v>86</v>
      </c>
      <c r="D3050" s="3">
        <v>45485</v>
      </c>
      <c r="FB3050">
        <v>0</v>
      </c>
      <c r="FC3050">
        <v>1</v>
      </c>
    </row>
    <row r="3051" spans="1:159" x14ac:dyDescent="0.25">
      <c r="A3051" t="s">
        <v>46</v>
      </c>
      <c r="B3051" t="s">
        <v>41</v>
      </c>
      <c r="C3051" t="s">
        <v>86</v>
      </c>
      <c r="D3051" s="3">
        <v>45496</v>
      </c>
      <c r="FB3051">
        <v>0</v>
      </c>
      <c r="FC3051">
        <v>1</v>
      </c>
    </row>
    <row r="3052" spans="1:159" x14ac:dyDescent="0.25">
      <c r="A3052" t="s">
        <v>46</v>
      </c>
      <c r="B3052" t="s">
        <v>41</v>
      </c>
      <c r="C3052" t="s">
        <v>86</v>
      </c>
      <c r="D3052" s="3">
        <v>45539</v>
      </c>
      <c r="FB3052">
        <v>0</v>
      </c>
      <c r="FC3052">
        <v>1</v>
      </c>
    </row>
    <row r="3053" spans="1:159" x14ac:dyDescent="0.25">
      <c r="A3053" t="s">
        <v>46</v>
      </c>
      <c r="B3053" t="s">
        <v>41</v>
      </c>
      <c r="C3053" t="s">
        <v>86</v>
      </c>
      <c r="D3053" s="3">
        <v>45540</v>
      </c>
      <c r="FB3053">
        <v>0</v>
      </c>
      <c r="FC3053">
        <v>1</v>
      </c>
    </row>
    <row r="3054" spans="1:159" x14ac:dyDescent="0.25">
      <c r="A3054" t="s">
        <v>46</v>
      </c>
      <c r="B3054" t="s">
        <v>41</v>
      </c>
      <c r="C3054" t="s">
        <v>86</v>
      </c>
      <c r="D3054" s="3">
        <v>45541</v>
      </c>
      <c r="FB3054">
        <v>0</v>
      </c>
      <c r="FC3054">
        <v>1</v>
      </c>
    </row>
    <row r="3055" spans="1:159" x14ac:dyDescent="0.25">
      <c r="A3055" t="s">
        <v>46</v>
      </c>
      <c r="B3055" t="s">
        <v>41</v>
      </c>
      <c r="C3055" t="s">
        <v>86</v>
      </c>
      <c r="D3055" s="3">
        <v>45558</v>
      </c>
      <c r="FB3055">
        <v>0</v>
      </c>
      <c r="FC3055">
        <v>1</v>
      </c>
    </row>
    <row r="3056" spans="1:159" x14ac:dyDescent="0.25">
      <c r="A3056" t="s">
        <v>46</v>
      </c>
      <c r="B3056" t="s">
        <v>41</v>
      </c>
      <c r="C3056" t="s">
        <v>86</v>
      </c>
      <c r="D3056" s="3">
        <v>45559</v>
      </c>
      <c r="FB3056">
        <v>0</v>
      </c>
      <c r="FC3056">
        <v>1</v>
      </c>
    </row>
    <row r="3057" spans="1:159" x14ac:dyDescent="0.25">
      <c r="A3057" t="s">
        <v>46</v>
      </c>
      <c r="B3057" t="s">
        <v>41</v>
      </c>
      <c r="C3057" t="s">
        <v>86</v>
      </c>
      <c r="D3057" s="3">
        <v>45566</v>
      </c>
      <c r="FB3057">
        <v>0</v>
      </c>
      <c r="FC3057">
        <v>1</v>
      </c>
    </row>
    <row r="3058" spans="1:159" x14ac:dyDescent="0.25">
      <c r="A3058" t="s">
        <v>46</v>
      </c>
      <c r="B3058" t="s">
        <v>41</v>
      </c>
      <c r="C3058" t="s">
        <v>86</v>
      </c>
      <c r="D3058" s="3">
        <v>45567</v>
      </c>
      <c r="FB3058">
        <v>0</v>
      </c>
      <c r="FC3058">
        <v>1</v>
      </c>
    </row>
    <row r="3059" spans="1:159" x14ac:dyDescent="0.25">
      <c r="A3059" t="s">
        <v>46</v>
      </c>
      <c r="B3059" t="s">
        <v>41</v>
      </c>
      <c r="C3059" t="s">
        <v>86</v>
      </c>
      <c r="D3059" s="3">
        <v>45568</v>
      </c>
      <c r="FB3059">
        <v>0</v>
      </c>
      <c r="FC3059">
        <v>1</v>
      </c>
    </row>
    <row r="3060" spans="1:159" x14ac:dyDescent="0.25">
      <c r="A3060" t="s">
        <v>46</v>
      </c>
      <c r="B3060" t="s">
        <v>41</v>
      </c>
      <c r="C3060" t="s">
        <v>86</v>
      </c>
      <c r="D3060" s="3">
        <v>45570</v>
      </c>
      <c r="FB3060">
        <v>0</v>
      </c>
      <c r="FC3060">
        <v>1</v>
      </c>
    </row>
    <row r="3061" spans="1:159" x14ac:dyDescent="0.25">
      <c r="A3061" t="s">
        <v>46</v>
      </c>
      <c r="B3061" t="s">
        <v>41</v>
      </c>
      <c r="C3061" t="s">
        <v>86</v>
      </c>
      <c r="D3061" s="3">
        <v>45571</v>
      </c>
      <c r="FB3061">
        <v>0</v>
      </c>
      <c r="FC3061">
        <v>1</v>
      </c>
    </row>
    <row r="3062" spans="1:159" x14ac:dyDescent="0.25">
      <c r="A3062" t="s">
        <v>46</v>
      </c>
      <c r="B3062" t="s">
        <v>41</v>
      </c>
      <c r="C3062" t="s">
        <v>76</v>
      </c>
      <c r="D3062" s="3">
        <v>45475</v>
      </c>
      <c r="FB3062">
        <v>0</v>
      </c>
      <c r="FC3062">
        <v>1</v>
      </c>
    </row>
    <row r="3063" spans="1:159" x14ac:dyDescent="0.25">
      <c r="A3063" t="s">
        <v>46</v>
      </c>
      <c r="B3063" t="s">
        <v>41</v>
      </c>
      <c r="C3063" t="s">
        <v>76</v>
      </c>
      <c r="D3063" s="3">
        <v>45476</v>
      </c>
      <c r="FB3063">
        <v>0</v>
      </c>
      <c r="FC3063">
        <v>1</v>
      </c>
    </row>
    <row r="3064" spans="1:159" x14ac:dyDescent="0.25">
      <c r="A3064" t="s">
        <v>46</v>
      </c>
      <c r="B3064" t="s">
        <v>41</v>
      </c>
      <c r="C3064" t="s">
        <v>76</v>
      </c>
      <c r="D3064" s="3">
        <v>45478</v>
      </c>
      <c r="FB3064">
        <v>0</v>
      </c>
      <c r="FC3064">
        <v>1</v>
      </c>
    </row>
    <row r="3065" spans="1:159" x14ac:dyDescent="0.25">
      <c r="A3065" t="s">
        <v>46</v>
      </c>
      <c r="B3065" t="s">
        <v>41</v>
      </c>
      <c r="C3065" t="s">
        <v>76</v>
      </c>
      <c r="D3065" s="3">
        <v>45479</v>
      </c>
      <c r="FB3065">
        <v>0</v>
      </c>
      <c r="FC3065">
        <v>1</v>
      </c>
    </row>
    <row r="3066" spans="1:159" x14ac:dyDescent="0.25">
      <c r="A3066" t="s">
        <v>46</v>
      </c>
      <c r="B3066" t="s">
        <v>41</v>
      </c>
      <c r="C3066" t="s">
        <v>76</v>
      </c>
      <c r="D3066" s="3">
        <v>45484</v>
      </c>
      <c r="FB3066">
        <v>0</v>
      </c>
      <c r="FC3066">
        <v>1</v>
      </c>
    </row>
    <row r="3067" spans="1:159" x14ac:dyDescent="0.25">
      <c r="A3067" t="s">
        <v>46</v>
      </c>
      <c r="B3067" t="s">
        <v>41</v>
      </c>
      <c r="C3067" t="s">
        <v>76</v>
      </c>
      <c r="D3067" s="3">
        <v>45485</v>
      </c>
      <c r="FB3067">
        <v>0</v>
      </c>
      <c r="FC3067">
        <v>1</v>
      </c>
    </row>
    <row r="3068" spans="1:159" x14ac:dyDescent="0.25">
      <c r="A3068" t="s">
        <v>46</v>
      </c>
      <c r="B3068" t="s">
        <v>41</v>
      </c>
      <c r="C3068" t="s">
        <v>76</v>
      </c>
      <c r="D3068" s="3">
        <v>45496</v>
      </c>
      <c r="FB3068">
        <v>0</v>
      </c>
      <c r="FC3068">
        <v>1</v>
      </c>
    </row>
    <row r="3069" spans="1:159" x14ac:dyDescent="0.25">
      <c r="A3069" t="s">
        <v>46</v>
      </c>
      <c r="B3069" t="s">
        <v>41</v>
      </c>
      <c r="C3069" t="s">
        <v>76</v>
      </c>
      <c r="D3069" s="3">
        <v>45539</v>
      </c>
      <c r="FB3069">
        <v>0</v>
      </c>
      <c r="FC3069">
        <v>1</v>
      </c>
    </row>
    <row r="3070" spans="1:159" x14ac:dyDescent="0.25">
      <c r="A3070" t="s">
        <v>46</v>
      </c>
      <c r="B3070" t="s">
        <v>41</v>
      </c>
      <c r="C3070" t="s">
        <v>76</v>
      </c>
      <c r="D3070" s="3">
        <v>45540</v>
      </c>
      <c r="FB3070">
        <v>0</v>
      </c>
      <c r="FC3070">
        <v>1</v>
      </c>
    </row>
    <row r="3071" spans="1:159" x14ac:dyDescent="0.25">
      <c r="A3071" t="s">
        <v>46</v>
      </c>
      <c r="B3071" t="s">
        <v>41</v>
      </c>
      <c r="C3071" t="s">
        <v>76</v>
      </c>
      <c r="D3071" s="3">
        <v>45541</v>
      </c>
      <c r="FB3071">
        <v>0</v>
      </c>
      <c r="FC3071">
        <v>1</v>
      </c>
    </row>
    <row r="3072" spans="1:159" x14ac:dyDescent="0.25">
      <c r="A3072" t="s">
        <v>46</v>
      </c>
      <c r="B3072" t="s">
        <v>41</v>
      </c>
      <c r="C3072" t="s">
        <v>76</v>
      </c>
      <c r="D3072" s="3">
        <v>45558</v>
      </c>
      <c r="FB3072">
        <v>0</v>
      </c>
      <c r="FC3072">
        <v>1</v>
      </c>
    </row>
    <row r="3073" spans="1:159" x14ac:dyDescent="0.25">
      <c r="A3073" t="s">
        <v>46</v>
      </c>
      <c r="B3073" t="s">
        <v>41</v>
      </c>
      <c r="C3073" t="s">
        <v>76</v>
      </c>
      <c r="D3073" s="3">
        <v>45559</v>
      </c>
      <c r="FB3073">
        <v>0</v>
      </c>
      <c r="FC3073">
        <v>1</v>
      </c>
    </row>
    <row r="3074" spans="1:159" x14ac:dyDescent="0.25">
      <c r="A3074" t="s">
        <v>46</v>
      </c>
      <c r="B3074" t="s">
        <v>41</v>
      </c>
      <c r="C3074" t="s">
        <v>76</v>
      </c>
      <c r="D3074" s="3">
        <v>45566</v>
      </c>
      <c r="FB3074">
        <v>0</v>
      </c>
      <c r="FC3074">
        <v>1</v>
      </c>
    </row>
    <row r="3075" spans="1:159" x14ac:dyDescent="0.25">
      <c r="A3075" t="s">
        <v>46</v>
      </c>
      <c r="B3075" t="s">
        <v>41</v>
      </c>
      <c r="C3075" t="s">
        <v>76</v>
      </c>
      <c r="D3075" s="3">
        <v>45567</v>
      </c>
      <c r="FB3075">
        <v>0</v>
      </c>
      <c r="FC3075">
        <v>1</v>
      </c>
    </row>
    <row r="3076" spans="1:159" x14ac:dyDescent="0.25">
      <c r="A3076" t="s">
        <v>46</v>
      </c>
      <c r="B3076" t="s">
        <v>41</v>
      </c>
      <c r="C3076" t="s">
        <v>76</v>
      </c>
      <c r="D3076" s="3">
        <v>45568</v>
      </c>
      <c r="FB3076">
        <v>0</v>
      </c>
      <c r="FC3076">
        <v>1</v>
      </c>
    </row>
    <row r="3077" spans="1:159" x14ac:dyDescent="0.25">
      <c r="A3077" t="s">
        <v>46</v>
      </c>
      <c r="B3077" t="s">
        <v>41</v>
      </c>
      <c r="C3077" t="s">
        <v>76</v>
      </c>
      <c r="D3077" s="3">
        <v>45570</v>
      </c>
      <c r="FB3077">
        <v>0</v>
      </c>
      <c r="FC3077">
        <v>1</v>
      </c>
    </row>
    <row r="3078" spans="1:159" x14ac:dyDescent="0.25">
      <c r="A3078" t="s">
        <v>46</v>
      </c>
      <c r="B3078" t="s">
        <v>41</v>
      </c>
      <c r="C3078" t="s">
        <v>76</v>
      </c>
      <c r="D3078" s="3">
        <v>45571</v>
      </c>
      <c r="FB3078">
        <v>0</v>
      </c>
      <c r="FC3078">
        <v>1</v>
      </c>
    </row>
    <row r="3079" spans="1:159" x14ac:dyDescent="0.25">
      <c r="A3079" t="s">
        <v>46</v>
      </c>
      <c r="B3079" t="s">
        <v>41</v>
      </c>
      <c r="C3079" t="s">
        <v>75</v>
      </c>
      <c r="D3079" s="3">
        <v>45475</v>
      </c>
      <c r="FB3079">
        <v>0</v>
      </c>
      <c r="FC3079">
        <v>1</v>
      </c>
    </row>
    <row r="3080" spans="1:159" x14ac:dyDescent="0.25">
      <c r="A3080" t="s">
        <v>46</v>
      </c>
      <c r="B3080" t="s">
        <v>41</v>
      </c>
      <c r="C3080" t="s">
        <v>75</v>
      </c>
      <c r="D3080" s="3">
        <v>45476</v>
      </c>
      <c r="FB3080">
        <v>0</v>
      </c>
      <c r="FC3080">
        <v>1</v>
      </c>
    </row>
    <row r="3081" spans="1:159" x14ac:dyDescent="0.25">
      <c r="A3081" t="s">
        <v>46</v>
      </c>
      <c r="B3081" t="s">
        <v>41</v>
      </c>
      <c r="C3081" t="s">
        <v>75</v>
      </c>
      <c r="D3081" s="3">
        <v>45478</v>
      </c>
      <c r="FB3081">
        <v>0</v>
      </c>
      <c r="FC3081">
        <v>1</v>
      </c>
    </row>
    <row r="3082" spans="1:159" x14ac:dyDescent="0.25">
      <c r="A3082" t="s">
        <v>46</v>
      </c>
      <c r="B3082" t="s">
        <v>41</v>
      </c>
      <c r="C3082" t="s">
        <v>75</v>
      </c>
      <c r="D3082" s="3">
        <v>45479</v>
      </c>
      <c r="FB3082">
        <v>0</v>
      </c>
      <c r="FC3082">
        <v>1</v>
      </c>
    </row>
    <row r="3083" spans="1:159" x14ac:dyDescent="0.25">
      <c r="A3083" t="s">
        <v>46</v>
      </c>
      <c r="B3083" t="s">
        <v>41</v>
      </c>
      <c r="C3083" t="s">
        <v>75</v>
      </c>
      <c r="D3083" s="3">
        <v>45484</v>
      </c>
      <c r="FB3083">
        <v>0</v>
      </c>
      <c r="FC3083">
        <v>1</v>
      </c>
    </row>
    <row r="3084" spans="1:159" x14ac:dyDescent="0.25">
      <c r="A3084" t="s">
        <v>46</v>
      </c>
      <c r="B3084" t="s">
        <v>41</v>
      </c>
      <c r="C3084" t="s">
        <v>75</v>
      </c>
      <c r="D3084" s="3">
        <v>45485</v>
      </c>
      <c r="FB3084">
        <v>0</v>
      </c>
      <c r="FC3084">
        <v>1</v>
      </c>
    </row>
    <row r="3085" spans="1:159" x14ac:dyDescent="0.25">
      <c r="A3085" t="s">
        <v>46</v>
      </c>
      <c r="B3085" t="s">
        <v>41</v>
      </c>
      <c r="C3085" t="s">
        <v>75</v>
      </c>
      <c r="D3085" s="3">
        <v>45496</v>
      </c>
      <c r="FB3085">
        <v>0</v>
      </c>
      <c r="FC3085">
        <v>1</v>
      </c>
    </row>
    <row r="3086" spans="1:159" x14ac:dyDescent="0.25">
      <c r="A3086" t="s">
        <v>46</v>
      </c>
      <c r="B3086" t="s">
        <v>41</v>
      </c>
      <c r="C3086" t="s">
        <v>75</v>
      </c>
      <c r="D3086" s="3">
        <v>45539</v>
      </c>
      <c r="FB3086">
        <v>0</v>
      </c>
      <c r="FC3086">
        <v>1</v>
      </c>
    </row>
    <row r="3087" spans="1:159" x14ac:dyDescent="0.25">
      <c r="A3087" t="s">
        <v>46</v>
      </c>
      <c r="B3087" t="s">
        <v>41</v>
      </c>
      <c r="C3087" t="s">
        <v>75</v>
      </c>
      <c r="D3087" s="3">
        <v>45540</v>
      </c>
      <c r="FB3087">
        <v>0</v>
      </c>
      <c r="FC3087">
        <v>1</v>
      </c>
    </row>
    <row r="3088" spans="1:159" x14ac:dyDescent="0.25">
      <c r="A3088" t="s">
        <v>46</v>
      </c>
      <c r="B3088" t="s">
        <v>41</v>
      </c>
      <c r="C3088" t="s">
        <v>75</v>
      </c>
      <c r="D3088" s="3">
        <v>45541</v>
      </c>
      <c r="FB3088">
        <v>0</v>
      </c>
      <c r="FC3088">
        <v>1</v>
      </c>
    </row>
    <row r="3089" spans="1:159" x14ac:dyDescent="0.25">
      <c r="A3089" t="s">
        <v>46</v>
      </c>
      <c r="B3089" t="s">
        <v>41</v>
      </c>
      <c r="C3089" t="s">
        <v>75</v>
      </c>
      <c r="D3089" s="3">
        <v>45558</v>
      </c>
      <c r="FB3089">
        <v>0</v>
      </c>
      <c r="FC3089">
        <v>1</v>
      </c>
    </row>
    <row r="3090" spans="1:159" x14ac:dyDescent="0.25">
      <c r="A3090" t="s">
        <v>46</v>
      </c>
      <c r="B3090" t="s">
        <v>41</v>
      </c>
      <c r="C3090" t="s">
        <v>75</v>
      </c>
      <c r="D3090" s="3">
        <v>45559</v>
      </c>
      <c r="FB3090">
        <v>0</v>
      </c>
      <c r="FC3090">
        <v>1</v>
      </c>
    </row>
    <row r="3091" spans="1:159" x14ac:dyDescent="0.25">
      <c r="A3091" t="s">
        <v>46</v>
      </c>
      <c r="B3091" t="s">
        <v>41</v>
      </c>
      <c r="C3091" t="s">
        <v>75</v>
      </c>
      <c r="D3091" s="3">
        <v>45566</v>
      </c>
      <c r="FB3091">
        <v>0</v>
      </c>
      <c r="FC3091">
        <v>1</v>
      </c>
    </row>
    <row r="3092" spans="1:159" x14ac:dyDescent="0.25">
      <c r="A3092" t="s">
        <v>46</v>
      </c>
      <c r="B3092" t="s">
        <v>41</v>
      </c>
      <c r="C3092" t="s">
        <v>75</v>
      </c>
      <c r="D3092" s="3">
        <v>45567</v>
      </c>
      <c r="FB3092">
        <v>0</v>
      </c>
      <c r="FC3092">
        <v>1</v>
      </c>
    </row>
    <row r="3093" spans="1:159" x14ac:dyDescent="0.25">
      <c r="A3093" t="s">
        <v>46</v>
      </c>
      <c r="B3093" t="s">
        <v>41</v>
      </c>
      <c r="C3093" t="s">
        <v>75</v>
      </c>
      <c r="D3093" s="3">
        <v>45568</v>
      </c>
      <c r="FB3093">
        <v>0</v>
      </c>
      <c r="FC3093">
        <v>1</v>
      </c>
    </row>
    <row r="3094" spans="1:159" x14ac:dyDescent="0.25">
      <c r="A3094" t="s">
        <v>46</v>
      </c>
      <c r="B3094" t="s">
        <v>41</v>
      </c>
      <c r="C3094" t="s">
        <v>75</v>
      </c>
      <c r="D3094" s="3">
        <v>45570</v>
      </c>
      <c r="FB3094">
        <v>0</v>
      </c>
      <c r="FC3094">
        <v>1</v>
      </c>
    </row>
    <row r="3095" spans="1:159" x14ac:dyDescent="0.25">
      <c r="A3095" t="s">
        <v>46</v>
      </c>
      <c r="B3095" t="s">
        <v>41</v>
      </c>
      <c r="C3095" t="s">
        <v>75</v>
      </c>
      <c r="D3095" s="3">
        <v>45571</v>
      </c>
      <c r="FB3095">
        <v>0</v>
      </c>
      <c r="FC3095">
        <v>1</v>
      </c>
    </row>
    <row r="3096" spans="1:159" x14ac:dyDescent="0.25">
      <c r="A3096" t="s">
        <v>46</v>
      </c>
      <c r="B3096" t="s">
        <v>41</v>
      </c>
      <c r="C3096" t="s">
        <v>77</v>
      </c>
      <c r="D3096" s="3">
        <v>45475</v>
      </c>
      <c r="FB3096">
        <v>0</v>
      </c>
      <c r="FC3096">
        <v>1</v>
      </c>
    </row>
    <row r="3097" spans="1:159" x14ac:dyDescent="0.25">
      <c r="A3097" t="s">
        <v>46</v>
      </c>
      <c r="B3097" t="s">
        <v>41</v>
      </c>
      <c r="C3097" t="s">
        <v>77</v>
      </c>
      <c r="D3097" s="3">
        <v>45476</v>
      </c>
      <c r="FB3097">
        <v>0</v>
      </c>
      <c r="FC3097">
        <v>1</v>
      </c>
    </row>
    <row r="3098" spans="1:159" x14ac:dyDescent="0.25">
      <c r="A3098" t="s">
        <v>46</v>
      </c>
      <c r="B3098" t="s">
        <v>41</v>
      </c>
      <c r="C3098" t="s">
        <v>77</v>
      </c>
      <c r="D3098" s="3">
        <v>45478</v>
      </c>
      <c r="FB3098">
        <v>0</v>
      </c>
      <c r="FC3098">
        <v>1</v>
      </c>
    </row>
    <row r="3099" spans="1:159" x14ac:dyDescent="0.25">
      <c r="A3099" t="s">
        <v>46</v>
      </c>
      <c r="B3099" t="s">
        <v>41</v>
      </c>
      <c r="C3099" t="s">
        <v>77</v>
      </c>
      <c r="D3099" s="3">
        <v>45479</v>
      </c>
      <c r="FB3099">
        <v>0</v>
      </c>
      <c r="FC3099">
        <v>1</v>
      </c>
    </row>
    <row r="3100" spans="1:159" x14ac:dyDescent="0.25">
      <c r="A3100" t="s">
        <v>46</v>
      </c>
      <c r="B3100" t="s">
        <v>41</v>
      </c>
      <c r="C3100" t="s">
        <v>77</v>
      </c>
      <c r="D3100" s="3">
        <v>45484</v>
      </c>
      <c r="FB3100">
        <v>0</v>
      </c>
      <c r="FC3100">
        <v>1</v>
      </c>
    </row>
    <row r="3101" spans="1:159" x14ac:dyDescent="0.25">
      <c r="A3101" t="s">
        <v>46</v>
      </c>
      <c r="B3101" t="s">
        <v>41</v>
      </c>
      <c r="C3101" t="s">
        <v>77</v>
      </c>
      <c r="D3101" s="3">
        <v>45485</v>
      </c>
      <c r="FB3101">
        <v>0</v>
      </c>
      <c r="FC3101">
        <v>1</v>
      </c>
    </row>
    <row r="3102" spans="1:159" x14ac:dyDescent="0.25">
      <c r="A3102" t="s">
        <v>46</v>
      </c>
      <c r="B3102" t="s">
        <v>41</v>
      </c>
      <c r="C3102" t="s">
        <v>77</v>
      </c>
      <c r="D3102" s="3">
        <v>45496</v>
      </c>
      <c r="FB3102">
        <v>0</v>
      </c>
      <c r="FC3102">
        <v>1</v>
      </c>
    </row>
    <row r="3103" spans="1:159" x14ac:dyDescent="0.25">
      <c r="A3103" t="s">
        <v>46</v>
      </c>
      <c r="B3103" t="s">
        <v>41</v>
      </c>
      <c r="C3103" t="s">
        <v>77</v>
      </c>
      <c r="D3103" s="3">
        <v>45539</v>
      </c>
      <c r="FB3103">
        <v>0</v>
      </c>
      <c r="FC3103">
        <v>1</v>
      </c>
    </row>
    <row r="3104" spans="1:159" x14ac:dyDescent="0.25">
      <c r="A3104" t="s">
        <v>46</v>
      </c>
      <c r="B3104" t="s">
        <v>41</v>
      </c>
      <c r="C3104" t="s">
        <v>77</v>
      </c>
      <c r="D3104" s="3">
        <v>45540</v>
      </c>
      <c r="FB3104">
        <v>0</v>
      </c>
      <c r="FC3104">
        <v>1</v>
      </c>
    </row>
    <row r="3105" spans="1:159" x14ac:dyDescent="0.25">
      <c r="A3105" t="s">
        <v>46</v>
      </c>
      <c r="B3105" t="s">
        <v>41</v>
      </c>
      <c r="C3105" t="s">
        <v>77</v>
      </c>
      <c r="D3105" s="3">
        <v>45541</v>
      </c>
      <c r="FB3105">
        <v>0</v>
      </c>
      <c r="FC3105">
        <v>1</v>
      </c>
    </row>
    <row r="3106" spans="1:159" x14ac:dyDescent="0.25">
      <c r="A3106" t="s">
        <v>46</v>
      </c>
      <c r="B3106" t="s">
        <v>41</v>
      </c>
      <c r="C3106" t="s">
        <v>77</v>
      </c>
      <c r="D3106" s="3">
        <v>45558</v>
      </c>
      <c r="FB3106">
        <v>0</v>
      </c>
      <c r="FC3106">
        <v>1</v>
      </c>
    </row>
    <row r="3107" spans="1:159" x14ac:dyDescent="0.25">
      <c r="A3107" t="s">
        <v>46</v>
      </c>
      <c r="B3107" t="s">
        <v>41</v>
      </c>
      <c r="C3107" t="s">
        <v>77</v>
      </c>
      <c r="D3107" s="3">
        <v>45559</v>
      </c>
      <c r="FB3107">
        <v>0</v>
      </c>
      <c r="FC3107">
        <v>1</v>
      </c>
    </row>
    <row r="3108" spans="1:159" x14ac:dyDescent="0.25">
      <c r="A3108" t="s">
        <v>46</v>
      </c>
      <c r="B3108" t="s">
        <v>41</v>
      </c>
      <c r="C3108" t="s">
        <v>77</v>
      </c>
      <c r="D3108" s="3">
        <v>45566</v>
      </c>
      <c r="FB3108">
        <v>0</v>
      </c>
      <c r="FC3108">
        <v>1</v>
      </c>
    </row>
    <row r="3109" spans="1:159" x14ac:dyDescent="0.25">
      <c r="A3109" t="s">
        <v>46</v>
      </c>
      <c r="B3109" t="s">
        <v>41</v>
      </c>
      <c r="C3109" t="s">
        <v>77</v>
      </c>
      <c r="D3109" s="3">
        <v>45567</v>
      </c>
      <c r="FB3109">
        <v>0</v>
      </c>
      <c r="FC3109">
        <v>1</v>
      </c>
    </row>
    <row r="3110" spans="1:159" x14ac:dyDescent="0.25">
      <c r="A3110" t="s">
        <v>46</v>
      </c>
      <c r="B3110" t="s">
        <v>41</v>
      </c>
      <c r="C3110" t="s">
        <v>77</v>
      </c>
      <c r="D3110" s="3">
        <v>45568</v>
      </c>
      <c r="FB3110">
        <v>0</v>
      </c>
      <c r="FC3110">
        <v>1</v>
      </c>
    </row>
    <row r="3111" spans="1:159" x14ac:dyDescent="0.25">
      <c r="A3111" t="s">
        <v>46</v>
      </c>
      <c r="B3111" t="s">
        <v>41</v>
      </c>
      <c r="C3111" t="s">
        <v>77</v>
      </c>
      <c r="D3111" s="3">
        <v>45570</v>
      </c>
      <c r="FB3111">
        <v>0</v>
      </c>
      <c r="FC3111">
        <v>1</v>
      </c>
    </row>
    <row r="3112" spans="1:159" x14ac:dyDescent="0.25">
      <c r="A3112" t="s">
        <v>46</v>
      </c>
      <c r="B3112" t="s">
        <v>41</v>
      </c>
      <c r="C3112" t="s">
        <v>77</v>
      </c>
      <c r="D3112" s="3">
        <v>45571</v>
      </c>
      <c r="FB3112">
        <v>0</v>
      </c>
      <c r="FC3112">
        <v>1</v>
      </c>
    </row>
    <row r="3113" spans="1:159" x14ac:dyDescent="0.25">
      <c r="A3113" t="s">
        <v>46</v>
      </c>
      <c r="B3113" t="s">
        <v>41</v>
      </c>
      <c r="C3113" t="s">
        <v>84</v>
      </c>
      <c r="D3113" s="3">
        <v>45475</v>
      </c>
      <c r="FB3113">
        <v>0</v>
      </c>
      <c r="FC3113">
        <v>1</v>
      </c>
    </row>
    <row r="3114" spans="1:159" x14ac:dyDescent="0.25">
      <c r="A3114" t="s">
        <v>46</v>
      </c>
      <c r="B3114" t="s">
        <v>41</v>
      </c>
      <c r="C3114" t="s">
        <v>84</v>
      </c>
      <c r="D3114" s="3">
        <v>45476</v>
      </c>
      <c r="FB3114">
        <v>0</v>
      </c>
      <c r="FC3114">
        <v>1</v>
      </c>
    </row>
    <row r="3115" spans="1:159" x14ac:dyDescent="0.25">
      <c r="A3115" t="s">
        <v>46</v>
      </c>
      <c r="B3115" t="s">
        <v>41</v>
      </c>
      <c r="C3115" t="s">
        <v>84</v>
      </c>
      <c r="D3115" s="3">
        <v>45478</v>
      </c>
      <c r="FB3115">
        <v>0</v>
      </c>
      <c r="FC3115">
        <v>1</v>
      </c>
    </row>
    <row r="3116" spans="1:159" x14ac:dyDescent="0.25">
      <c r="A3116" t="s">
        <v>46</v>
      </c>
      <c r="B3116" t="s">
        <v>41</v>
      </c>
      <c r="C3116" t="s">
        <v>84</v>
      </c>
      <c r="D3116" s="3">
        <v>45479</v>
      </c>
      <c r="FB3116">
        <v>0</v>
      </c>
      <c r="FC3116">
        <v>1</v>
      </c>
    </row>
    <row r="3117" spans="1:159" x14ac:dyDescent="0.25">
      <c r="A3117" t="s">
        <v>46</v>
      </c>
      <c r="B3117" t="s">
        <v>41</v>
      </c>
      <c r="C3117" t="s">
        <v>84</v>
      </c>
      <c r="D3117" s="3">
        <v>45484</v>
      </c>
      <c r="FB3117">
        <v>0</v>
      </c>
      <c r="FC3117">
        <v>1</v>
      </c>
    </row>
    <row r="3118" spans="1:159" x14ac:dyDescent="0.25">
      <c r="A3118" t="s">
        <v>46</v>
      </c>
      <c r="B3118" t="s">
        <v>41</v>
      </c>
      <c r="C3118" t="s">
        <v>84</v>
      </c>
      <c r="D3118" s="3">
        <v>45485</v>
      </c>
      <c r="FB3118">
        <v>0</v>
      </c>
      <c r="FC3118">
        <v>1</v>
      </c>
    </row>
    <row r="3119" spans="1:159" x14ac:dyDescent="0.25">
      <c r="A3119" t="s">
        <v>46</v>
      </c>
      <c r="B3119" t="s">
        <v>41</v>
      </c>
      <c r="C3119" t="s">
        <v>84</v>
      </c>
      <c r="D3119" s="3">
        <v>45496</v>
      </c>
      <c r="FB3119">
        <v>0</v>
      </c>
      <c r="FC3119">
        <v>1</v>
      </c>
    </row>
    <row r="3120" spans="1:159" x14ac:dyDescent="0.25">
      <c r="A3120" t="s">
        <v>46</v>
      </c>
      <c r="B3120" t="s">
        <v>41</v>
      </c>
      <c r="C3120" t="s">
        <v>84</v>
      </c>
      <c r="D3120" s="3">
        <v>45539</v>
      </c>
      <c r="FB3120">
        <v>0</v>
      </c>
      <c r="FC3120">
        <v>1</v>
      </c>
    </row>
    <row r="3121" spans="1:159" x14ac:dyDescent="0.25">
      <c r="A3121" t="s">
        <v>46</v>
      </c>
      <c r="B3121" t="s">
        <v>41</v>
      </c>
      <c r="C3121" t="s">
        <v>84</v>
      </c>
      <c r="D3121" s="3">
        <v>45540</v>
      </c>
      <c r="FB3121">
        <v>0</v>
      </c>
      <c r="FC3121">
        <v>1</v>
      </c>
    </row>
    <row r="3122" spans="1:159" x14ac:dyDescent="0.25">
      <c r="A3122" t="s">
        <v>46</v>
      </c>
      <c r="B3122" t="s">
        <v>41</v>
      </c>
      <c r="C3122" t="s">
        <v>84</v>
      </c>
      <c r="D3122" s="3">
        <v>45541</v>
      </c>
      <c r="FB3122">
        <v>0</v>
      </c>
      <c r="FC3122">
        <v>1</v>
      </c>
    </row>
    <row r="3123" spans="1:159" x14ac:dyDescent="0.25">
      <c r="A3123" t="s">
        <v>46</v>
      </c>
      <c r="B3123" t="s">
        <v>41</v>
      </c>
      <c r="C3123" t="s">
        <v>84</v>
      </c>
      <c r="D3123" s="3">
        <v>45558</v>
      </c>
      <c r="FB3123">
        <v>0</v>
      </c>
      <c r="FC3123">
        <v>1</v>
      </c>
    </row>
    <row r="3124" spans="1:159" x14ac:dyDescent="0.25">
      <c r="A3124" t="s">
        <v>46</v>
      </c>
      <c r="B3124" t="s">
        <v>41</v>
      </c>
      <c r="C3124" t="s">
        <v>84</v>
      </c>
      <c r="D3124" s="3">
        <v>45559</v>
      </c>
      <c r="FB3124">
        <v>0</v>
      </c>
      <c r="FC3124">
        <v>1</v>
      </c>
    </row>
    <row r="3125" spans="1:159" x14ac:dyDescent="0.25">
      <c r="A3125" t="s">
        <v>46</v>
      </c>
      <c r="B3125" t="s">
        <v>41</v>
      </c>
      <c r="C3125" t="s">
        <v>84</v>
      </c>
      <c r="D3125" s="3">
        <v>45566</v>
      </c>
      <c r="FB3125">
        <v>0</v>
      </c>
      <c r="FC3125">
        <v>1</v>
      </c>
    </row>
    <row r="3126" spans="1:159" x14ac:dyDescent="0.25">
      <c r="A3126" t="s">
        <v>46</v>
      </c>
      <c r="B3126" t="s">
        <v>41</v>
      </c>
      <c r="C3126" t="s">
        <v>84</v>
      </c>
      <c r="D3126" s="3">
        <v>45567</v>
      </c>
      <c r="FB3126">
        <v>0</v>
      </c>
      <c r="FC3126">
        <v>1</v>
      </c>
    </row>
    <row r="3127" spans="1:159" x14ac:dyDescent="0.25">
      <c r="A3127" t="s">
        <v>46</v>
      </c>
      <c r="B3127" t="s">
        <v>41</v>
      </c>
      <c r="C3127" t="s">
        <v>84</v>
      </c>
      <c r="D3127" s="3">
        <v>45568</v>
      </c>
      <c r="FB3127">
        <v>0</v>
      </c>
      <c r="FC3127">
        <v>1</v>
      </c>
    </row>
    <row r="3128" spans="1:159" x14ac:dyDescent="0.25">
      <c r="A3128" t="s">
        <v>46</v>
      </c>
      <c r="B3128" t="s">
        <v>41</v>
      </c>
      <c r="C3128" t="s">
        <v>84</v>
      </c>
      <c r="D3128" s="3">
        <v>45570</v>
      </c>
      <c r="FB3128">
        <v>0</v>
      </c>
      <c r="FC3128">
        <v>1</v>
      </c>
    </row>
    <row r="3129" spans="1:159" x14ac:dyDescent="0.25">
      <c r="A3129" t="s">
        <v>46</v>
      </c>
      <c r="B3129" t="s">
        <v>41</v>
      </c>
      <c r="C3129" t="s">
        <v>84</v>
      </c>
      <c r="D3129" s="3">
        <v>45571</v>
      </c>
      <c r="FB3129">
        <v>0</v>
      </c>
      <c r="FC3129">
        <v>1</v>
      </c>
    </row>
    <row r="3130" spans="1:159" x14ac:dyDescent="0.25">
      <c r="A3130" t="s">
        <v>46</v>
      </c>
      <c r="B3130" t="s">
        <v>41</v>
      </c>
      <c r="C3130" t="s">
        <v>72</v>
      </c>
      <c r="D3130" s="3">
        <v>45475</v>
      </c>
      <c r="FB3130">
        <v>0</v>
      </c>
      <c r="FC3130">
        <v>1</v>
      </c>
    </row>
    <row r="3131" spans="1:159" x14ac:dyDescent="0.25">
      <c r="A3131" t="s">
        <v>46</v>
      </c>
      <c r="B3131" t="s">
        <v>41</v>
      </c>
      <c r="C3131" t="s">
        <v>72</v>
      </c>
      <c r="D3131" s="3">
        <v>45476</v>
      </c>
      <c r="FB3131">
        <v>0</v>
      </c>
      <c r="FC3131">
        <v>1</v>
      </c>
    </row>
    <row r="3132" spans="1:159" x14ac:dyDescent="0.25">
      <c r="A3132" t="s">
        <v>46</v>
      </c>
      <c r="B3132" t="s">
        <v>41</v>
      </c>
      <c r="C3132" t="s">
        <v>72</v>
      </c>
      <c r="D3132" s="3">
        <v>45478</v>
      </c>
      <c r="FB3132">
        <v>0</v>
      </c>
      <c r="FC3132">
        <v>1</v>
      </c>
    </row>
    <row r="3133" spans="1:159" x14ac:dyDescent="0.25">
      <c r="A3133" t="s">
        <v>46</v>
      </c>
      <c r="B3133" t="s">
        <v>41</v>
      </c>
      <c r="C3133" t="s">
        <v>72</v>
      </c>
      <c r="D3133" s="3">
        <v>45479</v>
      </c>
      <c r="FB3133">
        <v>0</v>
      </c>
      <c r="FC3133">
        <v>1</v>
      </c>
    </row>
    <row r="3134" spans="1:159" x14ac:dyDescent="0.25">
      <c r="A3134" t="s">
        <v>46</v>
      </c>
      <c r="B3134" t="s">
        <v>41</v>
      </c>
      <c r="C3134" t="s">
        <v>72</v>
      </c>
      <c r="D3134" s="3">
        <v>45484</v>
      </c>
      <c r="FB3134">
        <v>0</v>
      </c>
      <c r="FC3134">
        <v>1</v>
      </c>
    </row>
    <row r="3135" spans="1:159" x14ac:dyDescent="0.25">
      <c r="A3135" t="s">
        <v>46</v>
      </c>
      <c r="B3135" t="s">
        <v>41</v>
      </c>
      <c r="C3135" t="s">
        <v>72</v>
      </c>
      <c r="D3135" s="3">
        <v>45485</v>
      </c>
      <c r="FB3135">
        <v>0</v>
      </c>
      <c r="FC3135">
        <v>1</v>
      </c>
    </row>
    <row r="3136" spans="1:159" x14ac:dyDescent="0.25">
      <c r="A3136" t="s">
        <v>46</v>
      </c>
      <c r="B3136" t="s">
        <v>41</v>
      </c>
      <c r="C3136" t="s">
        <v>72</v>
      </c>
      <c r="D3136" s="3">
        <v>45496</v>
      </c>
      <c r="FB3136">
        <v>0</v>
      </c>
      <c r="FC3136">
        <v>1</v>
      </c>
    </row>
    <row r="3137" spans="1:159" x14ac:dyDescent="0.25">
      <c r="A3137" t="s">
        <v>46</v>
      </c>
      <c r="B3137" t="s">
        <v>41</v>
      </c>
      <c r="C3137" t="s">
        <v>72</v>
      </c>
      <c r="D3137" s="3">
        <v>45539</v>
      </c>
      <c r="FB3137">
        <v>0</v>
      </c>
      <c r="FC3137">
        <v>1</v>
      </c>
    </row>
    <row r="3138" spans="1:159" x14ac:dyDescent="0.25">
      <c r="A3138" t="s">
        <v>46</v>
      </c>
      <c r="B3138" t="s">
        <v>41</v>
      </c>
      <c r="C3138" t="s">
        <v>72</v>
      </c>
      <c r="D3138" s="3">
        <v>45540</v>
      </c>
      <c r="FB3138">
        <v>0</v>
      </c>
      <c r="FC3138">
        <v>1</v>
      </c>
    </row>
    <row r="3139" spans="1:159" x14ac:dyDescent="0.25">
      <c r="A3139" t="s">
        <v>46</v>
      </c>
      <c r="B3139" t="s">
        <v>41</v>
      </c>
      <c r="C3139" t="s">
        <v>72</v>
      </c>
      <c r="D3139" s="3">
        <v>45541</v>
      </c>
      <c r="FB3139">
        <v>0</v>
      </c>
      <c r="FC3139">
        <v>1</v>
      </c>
    </row>
    <row r="3140" spans="1:159" x14ac:dyDescent="0.25">
      <c r="A3140" t="s">
        <v>46</v>
      </c>
      <c r="B3140" t="s">
        <v>41</v>
      </c>
      <c r="C3140" t="s">
        <v>72</v>
      </c>
      <c r="D3140" s="3">
        <v>45558</v>
      </c>
      <c r="FB3140">
        <v>0</v>
      </c>
      <c r="FC3140">
        <v>1</v>
      </c>
    </row>
    <row r="3141" spans="1:159" x14ac:dyDescent="0.25">
      <c r="A3141" t="s">
        <v>46</v>
      </c>
      <c r="B3141" t="s">
        <v>41</v>
      </c>
      <c r="C3141" t="s">
        <v>72</v>
      </c>
      <c r="D3141" s="3">
        <v>45559</v>
      </c>
      <c r="FB3141">
        <v>0</v>
      </c>
      <c r="FC3141">
        <v>1</v>
      </c>
    </row>
    <row r="3142" spans="1:159" x14ac:dyDescent="0.25">
      <c r="A3142" t="s">
        <v>46</v>
      </c>
      <c r="B3142" t="s">
        <v>41</v>
      </c>
      <c r="C3142" t="s">
        <v>72</v>
      </c>
      <c r="D3142" s="3">
        <v>45566</v>
      </c>
      <c r="FB3142">
        <v>0</v>
      </c>
      <c r="FC3142">
        <v>1</v>
      </c>
    </row>
    <row r="3143" spans="1:159" x14ac:dyDescent="0.25">
      <c r="A3143" t="s">
        <v>46</v>
      </c>
      <c r="B3143" t="s">
        <v>41</v>
      </c>
      <c r="C3143" t="s">
        <v>72</v>
      </c>
      <c r="D3143" s="3">
        <v>45567</v>
      </c>
      <c r="FB3143">
        <v>0</v>
      </c>
      <c r="FC3143">
        <v>1</v>
      </c>
    </row>
    <row r="3144" spans="1:159" x14ac:dyDescent="0.25">
      <c r="A3144" t="s">
        <v>46</v>
      </c>
      <c r="B3144" t="s">
        <v>41</v>
      </c>
      <c r="C3144" t="s">
        <v>72</v>
      </c>
      <c r="D3144" s="3">
        <v>45568</v>
      </c>
      <c r="FB3144">
        <v>0</v>
      </c>
      <c r="FC3144">
        <v>1</v>
      </c>
    </row>
    <row r="3145" spans="1:159" x14ac:dyDescent="0.25">
      <c r="A3145" t="s">
        <v>46</v>
      </c>
      <c r="B3145" t="s">
        <v>41</v>
      </c>
      <c r="C3145" t="s">
        <v>72</v>
      </c>
      <c r="D3145" s="3">
        <v>45570</v>
      </c>
      <c r="FB3145">
        <v>0</v>
      </c>
      <c r="FC3145">
        <v>1</v>
      </c>
    </row>
    <row r="3146" spans="1:159" x14ac:dyDescent="0.25">
      <c r="A3146" t="s">
        <v>46</v>
      </c>
      <c r="B3146" t="s">
        <v>41</v>
      </c>
      <c r="C3146" t="s">
        <v>72</v>
      </c>
      <c r="D3146" s="3">
        <v>45571</v>
      </c>
      <c r="FB3146">
        <v>0</v>
      </c>
      <c r="FC3146">
        <v>1</v>
      </c>
    </row>
    <row r="3147" spans="1:159" x14ac:dyDescent="0.25">
      <c r="A3147" t="s">
        <v>46</v>
      </c>
      <c r="B3147" t="s">
        <v>41</v>
      </c>
      <c r="C3147" t="s">
        <v>80</v>
      </c>
      <c r="D3147" s="3">
        <v>45475</v>
      </c>
      <c r="FB3147">
        <v>0</v>
      </c>
      <c r="FC3147">
        <v>1</v>
      </c>
    </row>
    <row r="3148" spans="1:159" x14ac:dyDescent="0.25">
      <c r="A3148" t="s">
        <v>46</v>
      </c>
      <c r="B3148" t="s">
        <v>41</v>
      </c>
      <c r="C3148" t="s">
        <v>80</v>
      </c>
      <c r="D3148" s="3">
        <v>45476</v>
      </c>
      <c r="FB3148">
        <v>0</v>
      </c>
      <c r="FC3148">
        <v>1</v>
      </c>
    </row>
    <row r="3149" spans="1:159" x14ac:dyDescent="0.25">
      <c r="A3149" t="s">
        <v>46</v>
      </c>
      <c r="B3149" t="s">
        <v>41</v>
      </c>
      <c r="C3149" t="s">
        <v>80</v>
      </c>
      <c r="D3149" s="3">
        <v>45478</v>
      </c>
      <c r="FB3149">
        <v>0</v>
      </c>
      <c r="FC3149">
        <v>1</v>
      </c>
    </row>
    <row r="3150" spans="1:159" x14ac:dyDescent="0.25">
      <c r="A3150" t="s">
        <v>46</v>
      </c>
      <c r="B3150" t="s">
        <v>41</v>
      </c>
      <c r="C3150" t="s">
        <v>80</v>
      </c>
      <c r="D3150" s="3">
        <v>45479</v>
      </c>
      <c r="FB3150">
        <v>0</v>
      </c>
      <c r="FC3150">
        <v>1</v>
      </c>
    </row>
    <row r="3151" spans="1:159" x14ac:dyDescent="0.25">
      <c r="A3151" t="s">
        <v>46</v>
      </c>
      <c r="B3151" t="s">
        <v>41</v>
      </c>
      <c r="C3151" t="s">
        <v>80</v>
      </c>
      <c r="D3151" s="3">
        <v>45484</v>
      </c>
      <c r="FB3151">
        <v>0</v>
      </c>
      <c r="FC3151">
        <v>1</v>
      </c>
    </row>
    <row r="3152" spans="1:159" x14ac:dyDescent="0.25">
      <c r="A3152" t="s">
        <v>46</v>
      </c>
      <c r="B3152" t="s">
        <v>41</v>
      </c>
      <c r="C3152" t="s">
        <v>80</v>
      </c>
      <c r="D3152" s="3">
        <v>45485</v>
      </c>
      <c r="FB3152">
        <v>0</v>
      </c>
      <c r="FC3152">
        <v>1</v>
      </c>
    </row>
    <row r="3153" spans="1:159" x14ac:dyDescent="0.25">
      <c r="A3153" t="s">
        <v>46</v>
      </c>
      <c r="B3153" t="s">
        <v>41</v>
      </c>
      <c r="C3153" t="s">
        <v>80</v>
      </c>
      <c r="D3153" s="3">
        <v>45496</v>
      </c>
      <c r="FB3153">
        <v>0</v>
      </c>
      <c r="FC3153">
        <v>1</v>
      </c>
    </row>
    <row r="3154" spans="1:159" x14ac:dyDescent="0.25">
      <c r="A3154" t="s">
        <v>46</v>
      </c>
      <c r="B3154" t="s">
        <v>41</v>
      </c>
      <c r="C3154" t="s">
        <v>80</v>
      </c>
      <c r="D3154" s="3">
        <v>45539</v>
      </c>
      <c r="FB3154">
        <v>0</v>
      </c>
      <c r="FC3154">
        <v>1</v>
      </c>
    </row>
    <row r="3155" spans="1:159" x14ac:dyDescent="0.25">
      <c r="A3155" t="s">
        <v>46</v>
      </c>
      <c r="B3155" t="s">
        <v>41</v>
      </c>
      <c r="C3155" t="s">
        <v>80</v>
      </c>
      <c r="D3155" s="3">
        <v>45540</v>
      </c>
      <c r="FB3155">
        <v>0</v>
      </c>
      <c r="FC3155">
        <v>1</v>
      </c>
    </row>
    <row r="3156" spans="1:159" x14ac:dyDescent="0.25">
      <c r="A3156" t="s">
        <v>46</v>
      </c>
      <c r="B3156" t="s">
        <v>41</v>
      </c>
      <c r="C3156" t="s">
        <v>80</v>
      </c>
      <c r="D3156" s="3">
        <v>45541</v>
      </c>
      <c r="FB3156">
        <v>0</v>
      </c>
      <c r="FC3156">
        <v>1</v>
      </c>
    </row>
    <row r="3157" spans="1:159" x14ac:dyDescent="0.25">
      <c r="A3157" t="s">
        <v>46</v>
      </c>
      <c r="B3157" t="s">
        <v>41</v>
      </c>
      <c r="C3157" t="s">
        <v>80</v>
      </c>
      <c r="D3157" s="3">
        <v>45558</v>
      </c>
      <c r="FB3157">
        <v>0</v>
      </c>
      <c r="FC3157">
        <v>1</v>
      </c>
    </row>
    <row r="3158" spans="1:159" x14ac:dyDescent="0.25">
      <c r="A3158" t="s">
        <v>46</v>
      </c>
      <c r="B3158" t="s">
        <v>41</v>
      </c>
      <c r="C3158" t="s">
        <v>80</v>
      </c>
      <c r="D3158" s="3">
        <v>45559</v>
      </c>
      <c r="FB3158">
        <v>0</v>
      </c>
      <c r="FC3158">
        <v>1</v>
      </c>
    </row>
    <row r="3159" spans="1:159" x14ac:dyDescent="0.25">
      <c r="A3159" t="s">
        <v>46</v>
      </c>
      <c r="B3159" t="s">
        <v>41</v>
      </c>
      <c r="C3159" t="s">
        <v>80</v>
      </c>
      <c r="D3159" s="3">
        <v>45566</v>
      </c>
      <c r="FB3159">
        <v>0</v>
      </c>
      <c r="FC3159">
        <v>1</v>
      </c>
    </row>
    <row r="3160" spans="1:159" x14ac:dyDescent="0.25">
      <c r="A3160" t="s">
        <v>46</v>
      </c>
      <c r="B3160" t="s">
        <v>41</v>
      </c>
      <c r="C3160" t="s">
        <v>80</v>
      </c>
      <c r="D3160" s="3">
        <v>45567</v>
      </c>
      <c r="FB3160">
        <v>0</v>
      </c>
      <c r="FC3160">
        <v>1</v>
      </c>
    </row>
    <row r="3161" spans="1:159" x14ac:dyDescent="0.25">
      <c r="A3161" t="s">
        <v>46</v>
      </c>
      <c r="B3161" t="s">
        <v>41</v>
      </c>
      <c r="C3161" t="s">
        <v>80</v>
      </c>
      <c r="D3161" s="3">
        <v>45568</v>
      </c>
      <c r="FB3161">
        <v>0</v>
      </c>
      <c r="FC3161">
        <v>1</v>
      </c>
    </row>
    <row r="3162" spans="1:159" x14ac:dyDescent="0.25">
      <c r="A3162" t="s">
        <v>46</v>
      </c>
      <c r="B3162" t="s">
        <v>41</v>
      </c>
      <c r="C3162" t="s">
        <v>80</v>
      </c>
      <c r="D3162" s="3">
        <v>45570</v>
      </c>
      <c r="FB3162">
        <v>0</v>
      </c>
      <c r="FC3162">
        <v>1</v>
      </c>
    </row>
    <row r="3163" spans="1:159" x14ac:dyDescent="0.25">
      <c r="A3163" t="s">
        <v>46</v>
      </c>
      <c r="B3163" t="s">
        <v>41</v>
      </c>
      <c r="C3163" t="s">
        <v>80</v>
      </c>
      <c r="D3163" s="3">
        <v>45571</v>
      </c>
      <c r="FB3163">
        <v>0</v>
      </c>
      <c r="FC3163">
        <v>1</v>
      </c>
    </row>
    <row r="3164" spans="1:159" x14ac:dyDescent="0.25">
      <c r="A3164" t="s">
        <v>47</v>
      </c>
      <c r="B3164" t="s">
        <v>41</v>
      </c>
      <c r="C3164" t="s">
        <v>78</v>
      </c>
      <c r="D3164" s="3">
        <v>45475</v>
      </c>
      <c r="FB3164">
        <v>0</v>
      </c>
      <c r="FC3164">
        <v>1</v>
      </c>
    </row>
    <row r="3165" spans="1:159" x14ac:dyDescent="0.25">
      <c r="A3165" t="s">
        <v>47</v>
      </c>
      <c r="B3165" t="s">
        <v>41</v>
      </c>
      <c r="C3165" t="s">
        <v>78</v>
      </c>
      <c r="D3165" s="3">
        <v>45476</v>
      </c>
      <c r="FB3165">
        <v>0</v>
      </c>
      <c r="FC3165">
        <v>1</v>
      </c>
    </row>
    <row r="3166" spans="1:159" x14ac:dyDescent="0.25">
      <c r="A3166" t="s">
        <v>47</v>
      </c>
      <c r="B3166" t="s">
        <v>41</v>
      </c>
      <c r="C3166" t="s">
        <v>78</v>
      </c>
      <c r="D3166" s="3">
        <v>45478</v>
      </c>
      <c r="FB3166">
        <v>0</v>
      </c>
      <c r="FC3166">
        <v>1</v>
      </c>
    </row>
    <row r="3167" spans="1:159" x14ac:dyDescent="0.25">
      <c r="A3167" t="s">
        <v>47</v>
      </c>
      <c r="B3167" t="s">
        <v>41</v>
      </c>
      <c r="C3167" t="s">
        <v>78</v>
      </c>
      <c r="D3167" s="3">
        <v>45479</v>
      </c>
      <c r="FB3167">
        <v>0</v>
      </c>
      <c r="FC3167">
        <v>1</v>
      </c>
    </row>
    <row r="3168" spans="1:159" x14ac:dyDescent="0.25">
      <c r="A3168" t="s">
        <v>47</v>
      </c>
      <c r="B3168" t="s">
        <v>41</v>
      </c>
      <c r="C3168" t="s">
        <v>78</v>
      </c>
      <c r="D3168" s="3">
        <v>45484</v>
      </c>
      <c r="FB3168">
        <v>0</v>
      </c>
      <c r="FC3168">
        <v>1</v>
      </c>
    </row>
    <row r="3169" spans="1:159" x14ac:dyDescent="0.25">
      <c r="A3169" t="s">
        <v>47</v>
      </c>
      <c r="B3169" t="s">
        <v>41</v>
      </c>
      <c r="C3169" t="s">
        <v>78</v>
      </c>
      <c r="D3169" s="3">
        <v>45485</v>
      </c>
      <c r="FB3169">
        <v>0</v>
      </c>
      <c r="FC3169">
        <v>1</v>
      </c>
    </row>
    <row r="3170" spans="1:159" x14ac:dyDescent="0.25">
      <c r="A3170" t="s">
        <v>47</v>
      </c>
      <c r="B3170" t="s">
        <v>41</v>
      </c>
      <c r="C3170" t="s">
        <v>78</v>
      </c>
      <c r="D3170" s="3">
        <v>45496</v>
      </c>
      <c r="FB3170">
        <v>0</v>
      </c>
      <c r="FC3170">
        <v>1</v>
      </c>
    </row>
    <row r="3171" spans="1:159" x14ac:dyDescent="0.25">
      <c r="A3171" t="s">
        <v>47</v>
      </c>
      <c r="B3171" t="s">
        <v>41</v>
      </c>
      <c r="C3171" t="s">
        <v>78</v>
      </c>
      <c r="D3171" s="3">
        <v>45539</v>
      </c>
      <c r="FB3171">
        <v>0</v>
      </c>
      <c r="FC3171">
        <v>1</v>
      </c>
    </row>
    <row r="3172" spans="1:159" x14ac:dyDescent="0.25">
      <c r="A3172" t="s">
        <v>47</v>
      </c>
      <c r="B3172" t="s">
        <v>41</v>
      </c>
      <c r="C3172" t="s">
        <v>78</v>
      </c>
      <c r="D3172" s="3">
        <v>45540</v>
      </c>
      <c r="FB3172">
        <v>0</v>
      </c>
      <c r="FC3172">
        <v>1</v>
      </c>
    </row>
    <row r="3173" spans="1:159" x14ac:dyDescent="0.25">
      <c r="A3173" t="s">
        <v>47</v>
      </c>
      <c r="B3173" t="s">
        <v>41</v>
      </c>
      <c r="C3173" t="s">
        <v>78</v>
      </c>
      <c r="D3173" s="3">
        <v>45541</v>
      </c>
      <c r="FB3173">
        <v>0</v>
      </c>
      <c r="FC3173">
        <v>1</v>
      </c>
    </row>
    <row r="3174" spans="1:159" x14ac:dyDescent="0.25">
      <c r="A3174" t="s">
        <v>47</v>
      </c>
      <c r="B3174" t="s">
        <v>41</v>
      </c>
      <c r="C3174" t="s">
        <v>78</v>
      </c>
      <c r="D3174" s="3">
        <v>45558</v>
      </c>
      <c r="FB3174">
        <v>0</v>
      </c>
      <c r="FC3174">
        <v>1</v>
      </c>
    </row>
    <row r="3175" spans="1:159" x14ac:dyDescent="0.25">
      <c r="A3175" t="s">
        <v>47</v>
      </c>
      <c r="B3175" t="s">
        <v>41</v>
      </c>
      <c r="C3175" t="s">
        <v>78</v>
      </c>
      <c r="D3175" s="3">
        <v>45559</v>
      </c>
      <c r="FB3175">
        <v>0</v>
      </c>
      <c r="FC3175">
        <v>1</v>
      </c>
    </row>
    <row r="3176" spans="1:159" x14ac:dyDescent="0.25">
      <c r="A3176" t="s">
        <v>47</v>
      </c>
      <c r="B3176" t="s">
        <v>41</v>
      </c>
      <c r="C3176" t="s">
        <v>78</v>
      </c>
      <c r="D3176" s="3">
        <v>45566</v>
      </c>
      <c r="FB3176">
        <v>0</v>
      </c>
      <c r="FC3176">
        <v>1</v>
      </c>
    </row>
    <row r="3177" spans="1:159" x14ac:dyDescent="0.25">
      <c r="A3177" t="s">
        <v>47</v>
      </c>
      <c r="B3177" t="s">
        <v>41</v>
      </c>
      <c r="C3177" t="s">
        <v>78</v>
      </c>
      <c r="D3177" s="3">
        <v>45567</v>
      </c>
      <c r="FB3177">
        <v>0</v>
      </c>
      <c r="FC3177">
        <v>1</v>
      </c>
    </row>
    <row r="3178" spans="1:159" x14ac:dyDescent="0.25">
      <c r="A3178" t="s">
        <v>47</v>
      </c>
      <c r="B3178" t="s">
        <v>41</v>
      </c>
      <c r="C3178" t="s">
        <v>78</v>
      </c>
      <c r="D3178" s="3">
        <v>45568</v>
      </c>
      <c r="FB3178">
        <v>0</v>
      </c>
      <c r="FC3178">
        <v>1</v>
      </c>
    </row>
    <row r="3179" spans="1:159" x14ac:dyDescent="0.25">
      <c r="A3179" t="s">
        <v>47</v>
      </c>
      <c r="B3179" t="s">
        <v>41</v>
      </c>
      <c r="C3179" t="s">
        <v>78</v>
      </c>
      <c r="D3179" s="3">
        <v>45570</v>
      </c>
      <c r="FB3179">
        <v>0</v>
      </c>
      <c r="FC3179">
        <v>1</v>
      </c>
    </row>
    <row r="3180" spans="1:159" x14ac:dyDescent="0.25">
      <c r="A3180" t="s">
        <v>47</v>
      </c>
      <c r="B3180" t="s">
        <v>41</v>
      </c>
      <c r="C3180" t="s">
        <v>78</v>
      </c>
      <c r="D3180" s="3">
        <v>45571</v>
      </c>
      <c r="FB3180">
        <v>0</v>
      </c>
      <c r="FC3180">
        <v>1</v>
      </c>
    </row>
    <row r="3181" spans="1:159" x14ac:dyDescent="0.25">
      <c r="A3181" t="s">
        <v>47</v>
      </c>
      <c r="B3181" t="s">
        <v>41</v>
      </c>
      <c r="C3181" t="s">
        <v>79</v>
      </c>
      <c r="D3181" s="3">
        <v>45475</v>
      </c>
      <c r="FB3181">
        <v>0</v>
      </c>
      <c r="FC3181">
        <v>1</v>
      </c>
    </row>
    <row r="3182" spans="1:159" x14ac:dyDescent="0.25">
      <c r="A3182" t="s">
        <v>47</v>
      </c>
      <c r="B3182" t="s">
        <v>41</v>
      </c>
      <c r="C3182" t="s">
        <v>79</v>
      </c>
      <c r="D3182" s="3">
        <v>45476</v>
      </c>
      <c r="FB3182">
        <v>0</v>
      </c>
      <c r="FC3182">
        <v>1</v>
      </c>
    </row>
    <row r="3183" spans="1:159" x14ac:dyDescent="0.25">
      <c r="A3183" t="s">
        <v>47</v>
      </c>
      <c r="B3183" t="s">
        <v>41</v>
      </c>
      <c r="C3183" t="s">
        <v>79</v>
      </c>
      <c r="D3183" s="3">
        <v>45478</v>
      </c>
      <c r="FB3183">
        <v>0</v>
      </c>
      <c r="FC3183">
        <v>1</v>
      </c>
    </row>
    <row r="3184" spans="1:159" x14ac:dyDescent="0.25">
      <c r="A3184" t="s">
        <v>47</v>
      </c>
      <c r="B3184" t="s">
        <v>41</v>
      </c>
      <c r="C3184" t="s">
        <v>79</v>
      </c>
      <c r="D3184" s="3">
        <v>45479</v>
      </c>
      <c r="FB3184">
        <v>0</v>
      </c>
      <c r="FC3184">
        <v>1</v>
      </c>
    </row>
    <row r="3185" spans="1:159" x14ac:dyDescent="0.25">
      <c r="A3185" t="s">
        <v>47</v>
      </c>
      <c r="B3185" t="s">
        <v>41</v>
      </c>
      <c r="C3185" t="s">
        <v>79</v>
      </c>
      <c r="D3185" s="3">
        <v>45484</v>
      </c>
      <c r="FB3185">
        <v>0</v>
      </c>
      <c r="FC3185">
        <v>1</v>
      </c>
    </row>
    <row r="3186" spans="1:159" x14ac:dyDescent="0.25">
      <c r="A3186" t="s">
        <v>47</v>
      </c>
      <c r="B3186" t="s">
        <v>41</v>
      </c>
      <c r="C3186" t="s">
        <v>79</v>
      </c>
      <c r="D3186" s="3">
        <v>45485</v>
      </c>
      <c r="FB3186">
        <v>0</v>
      </c>
      <c r="FC3186">
        <v>1</v>
      </c>
    </row>
    <row r="3187" spans="1:159" x14ac:dyDescent="0.25">
      <c r="A3187" t="s">
        <v>47</v>
      </c>
      <c r="B3187" t="s">
        <v>41</v>
      </c>
      <c r="C3187" t="s">
        <v>79</v>
      </c>
      <c r="D3187" s="3">
        <v>45496</v>
      </c>
      <c r="FB3187">
        <v>0</v>
      </c>
      <c r="FC3187">
        <v>1</v>
      </c>
    </row>
    <row r="3188" spans="1:159" x14ac:dyDescent="0.25">
      <c r="A3188" t="s">
        <v>47</v>
      </c>
      <c r="B3188" t="s">
        <v>41</v>
      </c>
      <c r="C3188" t="s">
        <v>79</v>
      </c>
      <c r="D3188" s="3">
        <v>45539</v>
      </c>
      <c r="FB3188">
        <v>0</v>
      </c>
      <c r="FC3188">
        <v>1</v>
      </c>
    </row>
    <row r="3189" spans="1:159" x14ac:dyDescent="0.25">
      <c r="A3189" t="s">
        <v>47</v>
      </c>
      <c r="B3189" t="s">
        <v>41</v>
      </c>
      <c r="C3189" t="s">
        <v>79</v>
      </c>
      <c r="D3189" s="3">
        <v>45540</v>
      </c>
      <c r="FB3189">
        <v>0</v>
      </c>
      <c r="FC3189">
        <v>1</v>
      </c>
    </row>
    <row r="3190" spans="1:159" x14ac:dyDescent="0.25">
      <c r="A3190" t="s">
        <v>47</v>
      </c>
      <c r="B3190" t="s">
        <v>41</v>
      </c>
      <c r="C3190" t="s">
        <v>79</v>
      </c>
      <c r="D3190" s="3">
        <v>45541</v>
      </c>
      <c r="FB3190">
        <v>0</v>
      </c>
      <c r="FC3190">
        <v>1</v>
      </c>
    </row>
    <row r="3191" spans="1:159" x14ac:dyDescent="0.25">
      <c r="A3191" t="s">
        <v>47</v>
      </c>
      <c r="B3191" t="s">
        <v>41</v>
      </c>
      <c r="C3191" t="s">
        <v>79</v>
      </c>
      <c r="D3191" s="3">
        <v>45558</v>
      </c>
      <c r="FB3191">
        <v>0</v>
      </c>
      <c r="FC3191">
        <v>1</v>
      </c>
    </row>
    <row r="3192" spans="1:159" x14ac:dyDescent="0.25">
      <c r="A3192" t="s">
        <v>47</v>
      </c>
      <c r="B3192" t="s">
        <v>41</v>
      </c>
      <c r="C3192" t="s">
        <v>79</v>
      </c>
      <c r="D3192" s="3">
        <v>45559</v>
      </c>
      <c r="FB3192">
        <v>0</v>
      </c>
      <c r="FC3192">
        <v>1</v>
      </c>
    </row>
    <row r="3193" spans="1:159" x14ac:dyDescent="0.25">
      <c r="A3193" t="s">
        <v>47</v>
      </c>
      <c r="B3193" t="s">
        <v>41</v>
      </c>
      <c r="C3193" t="s">
        <v>79</v>
      </c>
      <c r="D3193" s="3">
        <v>45566</v>
      </c>
      <c r="FB3193">
        <v>0</v>
      </c>
      <c r="FC3193">
        <v>1</v>
      </c>
    </row>
    <row r="3194" spans="1:159" x14ac:dyDescent="0.25">
      <c r="A3194" t="s">
        <v>47</v>
      </c>
      <c r="B3194" t="s">
        <v>41</v>
      </c>
      <c r="C3194" t="s">
        <v>79</v>
      </c>
      <c r="D3194" s="3">
        <v>45567</v>
      </c>
      <c r="FB3194">
        <v>0</v>
      </c>
      <c r="FC3194">
        <v>1</v>
      </c>
    </row>
    <row r="3195" spans="1:159" x14ac:dyDescent="0.25">
      <c r="A3195" t="s">
        <v>47</v>
      </c>
      <c r="B3195" t="s">
        <v>41</v>
      </c>
      <c r="C3195" t="s">
        <v>79</v>
      </c>
      <c r="D3195" s="3">
        <v>45568</v>
      </c>
      <c r="FB3195">
        <v>0</v>
      </c>
      <c r="FC3195">
        <v>1</v>
      </c>
    </row>
    <row r="3196" spans="1:159" x14ac:dyDescent="0.25">
      <c r="A3196" t="s">
        <v>47</v>
      </c>
      <c r="B3196" t="s">
        <v>41</v>
      </c>
      <c r="C3196" t="s">
        <v>79</v>
      </c>
      <c r="D3196" s="3">
        <v>45570</v>
      </c>
      <c r="FB3196">
        <v>0</v>
      </c>
      <c r="FC3196">
        <v>1</v>
      </c>
    </row>
    <row r="3197" spans="1:159" x14ac:dyDescent="0.25">
      <c r="A3197" t="s">
        <v>47</v>
      </c>
      <c r="B3197" t="s">
        <v>41</v>
      </c>
      <c r="C3197" t="s">
        <v>79</v>
      </c>
      <c r="D3197" s="3">
        <v>45571</v>
      </c>
      <c r="FB3197">
        <v>0</v>
      </c>
      <c r="FC3197">
        <v>1</v>
      </c>
    </row>
    <row r="3198" spans="1:159" x14ac:dyDescent="0.25">
      <c r="A3198" t="s">
        <v>47</v>
      </c>
      <c r="B3198" t="s">
        <v>41</v>
      </c>
      <c r="C3198" t="s">
        <v>42</v>
      </c>
      <c r="D3198" s="3">
        <v>45475</v>
      </c>
      <c r="E3198" s="25">
        <v>19</v>
      </c>
      <c r="F3198">
        <v>20</v>
      </c>
      <c r="G3198">
        <v>19</v>
      </c>
      <c r="H3198">
        <v>20</v>
      </c>
      <c r="I3198">
        <v>694</v>
      </c>
      <c r="J3198">
        <v>53699</v>
      </c>
      <c r="K3198">
        <v>0.86662465333938499</v>
      </c>
      <c r="L3198">
        <v>0.76734304428100497</v>
      </c>
      <c r="M3198">
        <v>0.70323556661605802</v>
      </c>
      <c r="N3198">
        <v>0.649200439453125</v>
      </c>
      <c r="O3198">
        <v>0.616041779518127</v>
      </c>
      <c r="P3198">
        <v>0.62264341115951505</v>
      </c>
      <c r="Q3198">
        <v>0.64160561561584395</v>
      </c>
      <c r="R3198">
        <v>0.725705206394195</v>
      </c>
      <c r="S3198">
        <v>0.77232128381729104</v>
      </c>
      <c r="T3198">
        <v>0.819039046764373</v>
      </c>
      <c r="U3198">
        <v>1.0119719505310001</v>
      </c>
      <c r="V3198">
        <v>1.2147239446639999</v>
      </c>
      <c r="W3198">
        <v>1.5387607812881401</v>
      </c>
      <c r="X3198">
        <v>1.88754522800445</v>
      </c>
      <c r="Y3198">
        <v>2.2356173992156898</v>
      </c>
      <c r="Z3198">
        <v>2.5389664173126198</v>
      </c>
      <c r="AA3198">
        <v>2.7577548027038499</v>
      </c>
      <c r="AB3198">
        <v>2.94273734092712</v>
      </c>
      <c r="AC3198">
        <v>3.10040950775146</v>
      </c>
      <c r="AD3198">
        <v>3.0430214405059801</v>
      </c>
      <c r="AE3198">
        <v>2.7294564247131299</v>
      </c>
      <c r="AF3198">
        <v>2.2642056941986</v>
      </c>
      <c r="AG3198">
        <v>1.7993146181106501</v>
      </c>
      <c r="AH3198">
        <v>1.36195957660675</v>
      </c>
      <c r="AI3198">
        <v>-0.13591031730174999</v>
      </c>
      <c r="AJ3198">
        <v>-5.1963768899440703E-2</v>
      </c>
      <c r="AK3198">
        <v>-1.9603526219725598E-2</v>
      </c>
      <c r="AL3198">
        <v>-5.3958326578140203E-2</v>
      </c>
      <c r="AM3198">
        <v>-2.9986552894115399E-2</v>
      </c>
      <c r="AN3198">
        <v>-9.37317498028278E-3</v>
      </c>
      <c r="AO3198">
        <v>-2.6311133056878998E-2</v>
      </c>
      <c r="AP3198">
        <v>-2.6817857287824102E-3</v>
      </c>
      <c r="AQ3198">
        <v>1.8847418949007901E-2</v>
      </c>
      <c r="AR3198">
        <v>-4.8804074525833102E-2</v>
      </c>
      <c r="AS3198">
        <v>7.9332582652568803E-2</v>
      </c>
      <c r="AT3198">
        <v>1.71965826302766E-2</v>
      </c>
      <c r="AU3198">
        <v>-0.1167983263731</v>
      </c>
      <c r="AV3198">
        <v>-0.16418918967247001</v>
      </c>
      <c r="AW3198">
        <v>-0.19859549403190599</v>
      </c>
      <c r="AX3198">
        <v>-0.22458668053150099</v>
      </c>
      <c r="AY3198">
        <v>-0.18123161792755099</v>
      </c>
      <c r="AZ3198">
        <v>-0.20726832747459401</v>
      </c>
      <c r="BA3198">
        <v>0.26467737555503801</v>
      </c>
      <c r="BB3198">
        <v>0.26789125800132702</v>
      </c>
      <c r="BC3198">
        <v>-0.13622561097145</v>
      </c>
      <c r="BD3198">
        <v>-0.23730066418647699</v>
      </c>
      <c r="BE3198">
        <v>-9.82347726821899E-2</v>
      </c>
      <c r="BF3198">
        <v>-0.170791000127792</v>
      </c>
      <c r="BG3198">
        <v>-6.4378336071967995E-2</v>
      </c>
      <c r="BH3198">
        <v>8.9897401630878396E-3</v>
      </c>
      <c r="BI3198">
        <v>3.39691117405891E-2</v>
      </c>
      <c r="BJ3198">
        <v>-3.7486806977540198E-3</v>
      </c>
      <c r="BK3198">
        <v>1.0892067104578001E-2</v>
      </c>
      <c r="BL3198">
        <v>2.69547831267118E-2</v>
      </c>
      <c r="BM3198">
        <v>1.23541234061121E-2</v>
      </c>
      <c r="BN3198">
        <v>4.4432763010263401E-2</v>
      </c>
      <c r="BO3198">
        <v>7.4476949870586298E-2</v>
      </c>
      <c r="BP3198">
        <v>1.6419269144534999E-2</v>
      </c>
      <c r="BQ3198">
        <v>0.156687557697296</v>
      </c>
      <c r="BR3198">
        <v>0.101475410163402</v>
      </c>
      <c r="BS3198">
        <v>-1.5176321379840299E-2</v>
      </c>
      <c r="BT3198">
        <v>-5.4116401821374803E-2</v>
      </c>
      <c r="BU3198">
        <v>-8.97569060325622E-2</v>
      </c>
      <c r="BV3198">
        <v>-0.110898815095424</v>
      </c>
      <c r="BW3198">
        <v>-7.4131451547145802E-2</v>
      </c>
      <c r="BX3198">
        <v>-0.10045126080513</v>
      </c>
      <c r="BY3198">
        <v>0.36684662103652899</v>
      </c>
      <c r="BZ3198">
        <v>0.36421912908553999</v>
      </c>
      <c r="CA3198">
        <v>-3.6097411066293703E-2</v>
      </c>
      <c r="CB3198">
        <v>-0.130809351801872</v>
      </c>
      <c r="CC3198">
        <v>-5.49078220501542E-3</v>
      </c>
      <c r="CD3198">
        <v>-8.6333781480789101E-2</v>
      </c>
      <c r="CE3198">
        <v>7.1536400355398603E-3</v>
      </c>
      <c r="CF3198">
        <v>6.99432492256164E-2</v>
      </c>
      <c r="CG3198">
        <v>8.7541751563549E-2</v>
      </c>
      <c r="CH3198">
        <v>4.6460963785648297E-2</v>
      </c>
      <c r="CI3198">
        <v>5.1770687103271401E-2</v>
      </c>
      <c r="CJ3198">
        <v>6.3282743096351596E-2</v>
      </c>
      <c r="CK3198">
        <v>5.1019381731748498E-2</v>
      </c>
      <c r="CL3198">
        <v>9.1547310352325398E-2</v>
      </c>
      <c r="CM3198">
        <v>0.13010647892951899</v>
      </c>
      <c r="CN3198">
        <v>8.1642612814903204E-2</v>
      </c>
      <c r="CO3198">
        <v>0.23404254019260401</v>
      </c>
      <c r="CP3198">
        <v>0.185754239559173</v>
      </c>
      <c r="CQ3198">
        <v>8.6445689201354897E-2</v>
      </c>
      <c r="CR3198">
        <v>5.5956389755010598E-2</v>
      </c>
      <c r="CS3198">
        <v>1.9081685692071901E-2</v>
      </c>
      <c r="CT3198">
        <v>2.78905127197504E-3</v>
      </c>
      <c r="CU3198">
        <v>3.2968714833259499E-2</v>
      </c>
      <c r="CV3198">
        <v>6.3658123835921201E-3</v>
      </c>
      <c r="CW3198">
        <v>0.46901586651802002</v>
      </c>
      <c r="CX3198">
        <v>0.46054700016975397</v>
      </c>
      <c r="CY3198">
        <v>6.40307962894439E-2</v>
      </c>
      <c r="CZ3198">
        <v>-2.4318043142557099E-2</v>
      </c>
      <c r="DA3198">
        <v>8.7253212928771903E-2</v>
      </c>
      <c r="DB3198">
        <v>-1.8765567801892701E-3</v>
      </c>
      <c r="DC3198">
        <v>4.3488353490829398E-2</v>
      </c>
      <c r="DD3198">
        <v>3.7057101726531899E-2</v>
      </c>
      <c r="DE3198">
        <v>3.2569851726293501E-2</v>
      </c>
      <c r="DF3198">
        <v>3.0525296926498399E-2</v>
      </c>
      <c r="DG3198">
        <v>2.4852436035871499E-2</v>
      </c>
      <c r="DH3198">
        <v>2.20858305692672E-2</v>
      </c>
      <c r="DI3198">
        <v>2.35068071633577E-2</v>
      </c>
      <c r="DJ3198">
        <v>2.8643611818552E-2</v>
      </c>
      <c r="DK3198">
        <v>3.3820353448390898E-2</v>
      </c>
      <c r="DL3198">
        <v>3.9652977138757699E-2</v>
      </c>
      <c r="DM3198">
        <v>4.7028485685586902E-2</v>
      </c>
      <c r="DN3198">
        <v>5.1237888634204802E-2</v>
      </c>
      <c r="DO3198">
        <v>6.1781793832778903E-2</v>
      </c>
      <c r="DP3198">
        <v>6.6919505596160805E-2</v>
      </c>
      <c r="DQ3198">
        <v>6.6169165074825204E-2</v>
      </c>
      <c r="DR3198">
        <v>6.9117315113544395E-2</v>
      </c>
      <c r="DS3198">
        <v>6.5112277865409796E-2</v>
      </c>
      <c r="DT3198">
        <v>6.4940169453620897E-2</v>
      </c>
      <c r="DU3198">
        <v>6.2114488333463599E-2</v>
      </c>
      <c r="DV3198">
        <v>5.8563183993101099E-2</v>
      </c>
      <c r="DW3198">
        <v>6.0873627662658601E-2</v>
      </c>
      <c r="DX3198">
        <v>6.4742118120193398E-2</v>
      </c>
      <c r="DY3198">
        <v>5.6384343653917299E-2</v>
      </c>
      <c r="DZ3198">
        <v>5.1346346735954201E-2</v>
      </c>
      <c r="EA3198">
        <v>67</v>
      </c>
      <c r="EB3198">
        <v>62</v>
      </c>
      <c r="EC3198">
        <v>62</v>
      </c>
      <c r="ED3198">
        <v>61</v>
      </c>
      <c r="EE3198">
        <v>61</v>
      </c>
      <c r="EF3198">
        <v>60</v>
      </c>
      <c r="EG3198">
        <v>62</v>
      </c>
      <c r="EH3198">
        <v>70</v>
      </c>
      <c r="EI3198">
        <v>80</v>
      </c>
      <c r="EJ3198">
        <v>89</v>
      </c>
      <c r="EK3198">
        <v>94</v>
      </c>
      <c r="EL3198">
        <v>98</v>
      </c>
      <c r="EM3198">
        <v>101</v>
      </c>
      <c r="EN3198">
        <v>103</v>
      </c>
      <c r="EO3198">
        <v>102</v>
      </c>
      <c r="EP3198">
        <v>101</v>
      </c>
      <c r="EQ3198">
        <v>101</v>
      </c>
      <c r="ER3198">
        <v>98</v>
      </c>
      <c r="ES3198">
        <v>95</v>
      </c>
      <c r="ET3198">
        <v>92</v>
      </c>
      <c r="EU3198">
        <v>87</v>
      </c>
      <c r="EV3198">
        <v>79</v>
      </c>
      <c r="EW3198">
        <v>74</v>
      </c>
      <c r="EX3198">
        <v>71</v>
      </c>
      <c r="EY3198">
        <v>0.58013713359832697</v>
      </c>
      <c r="EZ3198">
        <v>4.2684469372033997E-2</v>
      </c>
      <c r="FA3198">
        <v>4.2684469372033997E-2</v>
      </c>
      <c r="FB3198">
        <v>0</v>
      </c>
      <c r="FC3198">
        <v>0</v>
      </c>
    </row>
    <row r="3199" spans="1:159" x14ac:dyDescent="0.25">
      <c r="A3199" t="s">
        <v>47</v>
      </c>
      <c r="B3199" t="s">
        <v>41</v>
      </c>
      <c r="C3199" t="s">
        <v>42</v>
      </c>
      <c r="D3199" s="3">
        <v>45476</v>
      </c>
      <c r="E3199" s="25">
        <v>17</v>
      </c>
      <c r="F3199">
        <v>18</v>
      </c>
      <c r="G3199">
        <v>17</v>
      </c>
      <c r="H3199">
        <v>18</v>
      </c>
      <c r="I3199">
        <v>694</v>
      </c>
      <c r="J3199">
        <v>53694</v>
      </c>
      <c r="K3199">
        <v>1.1956983804702701</v>
      </c>
      <c r="L3199">
        <v>1.0304771661758401</v>
      </c>
      <c r="M3199">
        <v>0.86895972490310602</v>
      </c>
      <c r="N3199">
        <v>0.75252550840377797</v>
      </c>
      <c r="O3199">
        <v>0.70438438653945901</v>
      </c>
      <c r="P3199">
        <v>0.70615750551223699</v>
      </c>
      <c r="Q3199">
        <v>0.72197443246841397</v>
      </c>
      <c r="R3199">
        <v>0.753928422927856</v>
      </c>
      <c r="S3199">
        <v>0.80820327997207597</v>
      </c>
      <c r="T3199">
        <v>0.88525414466857899</v>
      </c>
      <c r="U3199">
        <v>1.0515432357787999</v>
      </c>
      <c r="V3199">
        <v>1.2599964141845701</v>
      </c>
      <c r="W3199">
        <v>1.57106149196624</v>
      </c>
      <c r="X3199">
        <v>1.96804523468017</v>
      </c>
      <c r="Y3199">
        <v>2.2734029293060298</v>
      </c>
      <c r="Z3199">
        <v>2.5324532985687198</v>
      </c>
      <c r="AA3199">
        <v>2.72636747360229</v>
      </c>
      <c r="AB3199">
        <v>2.9279916286468501</v>
      </c>
      <c r="AC3199">
        <v>2.9724345207214302</v>
      </c>
      <c r="AD3199">
        <v>2.74987292289733</v>
      </c>
      <c r="AE3199">
        <v>2.32277178764343</v>
      </c>
      <c r="AF3199">
        <v>1.9006890058517401</v>
      </c>
      <c r="AG3199">
        <v>1.5021502971649101</v>
      </c>
      <c r="AH3199">
        <v>1.2331899404525699</v>
      </c>
      <c r="AI3199">
        <v>-6.0974996536970097E-2</v>
      </c>
      <c r="AJ3199">
        <v>3.5569786559790299E-3</v>
      </c>
      <c r="AK3199">
        <v>-7.5800418853759696E-3</v>
      </c>
      <c r="AL3199">
        <v>-1.34564265608787E-2</v>
      </c>
      <c r="AM3199">
        <v>-6.5532239386811798E-4</v>
      </c>
      <c r="AN3199">
        <v>-2.1766650024801402E-3</v>
      </c>
      <c r="AO3199">
        <v>-3.8711667060852002E-2</v>
      </c>
      <c r="AP3199">
        <v>-3.91061380505561E-2</v>
      </c>
      <c r="AQ3199">
        <v>-2.38971086218953E-3</v>
      </c>
      <c r="AR3199">
        <v>3.31090167164802E-2</v>
      </c>
      <c r="AS3199">
        <v>5.6065216660499503E-2</v>
      </c>
      <c r="AT3199">
        <v>4.2072303593158701E-2</v>
      </c>
      <c r="AU3199">
        <v>-0.13386569917201899</v>
      </c>
      <c r="AV3199">
        <v>-9.8816804587841006E-2</v>
      </c>
      <c r="AW3199">
        <v>-0.13498839735984799</v>
      </c>
      <c r="AX3199">
        <v>-0.172171771526336</v>
      </c>
      <c r="AY3199">
        <v>0.20212298631667999</v>
      </c>
      <c r="AZ3199">
        <v>0.29880943894386203</v>
      </c>
      <c r="BA3199">
        <v>-0.19328221678733801</v>
      </c>
      <c r="BB3199">
        <v>-0.25461941957473699</v>
      </c>
      <c r="BC3199">
        <v>-0.222387209534645</v>
      </c>
      <c r="BD3199">
        <v>-9.9063061177730505E-2</v>
      </c>
      <c r="BE3199">
        <v>-0.15757149457931499</v>
      </c>
      <c r="BF3199">
        <v>-7.3425412178039495E-2</v>
      </c>
      <c r="BG3199">
        <v>2.3145802319049801E-2</v>
      </c>
      <c r="BH3199">
        <v>7.9306043684482505E-2</v>
      </c>
      <c r="BI3199">
        <v>6.05512931942939E-2</v>
      </c>
      <c r="BJ3199">
        <v>4.33062799274921E-2</v>
      </c>
      <c r="BK3199">
        <v>4.9099091440439203E-2</v>
      </c>
      <c r="BL3199">
        <v>4.1217561811208697E-2</v>
      </c>
      <c r="BM3199">
        <v>7.9654436558484996E-3</v>
      </c>
      <c r="BN3199">
        <v>1.86731740832328E-2</v>
      </c>
      <c r="BO3199">
        <v>5.8203276246786097E-2</v>
      </c>
      <c r="BP3199">
        <v>9.6455343067645999E-2</v>
      </c>
      <c r="BQ3199">
        <v>0.13152816891670199</v>
      </c>
      <c r="BR3199">
        <v>0.124561019241809</v>
      </c>
      <c r="BS3199">
        <v>-3.1445972621440797E-2</v>
      </c>
      <c r="BT3199">
        <v>1.0045194067060901E-2</v>
      </c>
      <c r="BU3199">
        <v>-2.0025597885251E-2</v>
      </c>
      <c r="BV3199">
        <v>-6.1225399374961798E-2</v>
      </c>
      <c r="BW3199">
        <v>0.30037647485732999</v>
      </c>
      <c r="BX3199">
        <v>0.40224084258079501</v>
      </c>
      <c r="BY3199">
        <v>-8.5238195955753299E-2</v>
      </c>
      <c r="BZ3199">
        <v>-0.148460358381271</v>
      </c>
      <c r="CA3199">
        <v>-0.120921991765499</v>
      </c>
      <c r="CB3199">
        <v>-2.0286797080188899E-3</v>
      </c>
      <c r="CC3199">
        <v>-6.42761811614036E-2</v>
      </c>
      <c r="CD3199">
        <v>1.40158142894506E-2</v>
      </c>
      <c r="CE3199">
        <v>0.107266597449779</v>
      </c>
      <c r="CF3199">
        <v>0.15505510568618699</v>
      </c>
      <c r="CG3199">
        <v>0.12868262827396301</v>
      </c>
      <c r="CH3199">
        <v>0.100068986415863</v>
      </c>
      <c r="CI3199">
        <v>9.8853506147861397E-2</v>
      </c>
      <c r="CJ3199">
        <v>8.46117883920669E-2</v>
      </c>
      <c r="CK3199">
        <v>5.4642554372549001E-2</v>
      </c>
      <c r="CL3199">
        <v>7.6452486217021901E-2</v>
      </c>
      <c r="CM3199">
        <v>0.11879626661539</v>
      </c>
      <c r="CN3199">
        <v>0.15980166196823101</v>
      </c>
      <c r="CO3199">
        <v>0.206991121172904</v>
      </c>
      <c r="CP3199">
        <v>0.20704974234104101</v>
      </c>
      <c r="CQ3199">
        <v>7.09737539291381E-2</v>
      </c>
      <c r="CR3199">
        <v>0.118907190859317</v>
      </c>
      <c r="CS3199">
        <v>9.4937205314636203E-2</v>
      </c>
      <c r="CT3199">
        <v>4.9720972776412901E-2</v>
      </c>
      <c r="CU3199">
        <v>0.39862996339797901</v>
      </c>
      <c r="CV3199">
        <v>0.50567227602005005</v>
      </c>
      <c r="CW3199">
        <v>2.2805823013186399E-2</v>
      </c>
      <c r="CX3199">
        <v>-4.2301286011934197E-2</v>
      </c>
      <c r="CY3199">
        <v>-1.9456770271062799E-2</v>
      </c>
      <c r="CZ3199">
        <v>9.5005698502063696E-2</v>
      </c>
      <c r="DA3199">
        <v>2.90191378444433E-2</v>
      </c>
      <c r="DB3199">
        <v>0.101457044482231</v>
      </c>
      <c r="DC3199">
        <v>5.1141813397407497E-2</v>
      </c>
      <c r="DD3199">
        <v>4.6052161604166003E-2</v>
      </c>
      <c r="DE3199">
        <v>4.1420910507440498E-2</v>
      </c>
      <c r="DF3199">
        <v>3.45092751085758E-2</v>
      </c>
      <c r="DG3199">
        <v>3.02485357969999E-2</v>
      </c>
      <c r="DH3199">
        <v>2.6381816715002001E-2</v>
      </c>
      <c r="DI3199">
        <v>2.8377668932080199E-2</v>
      </c>
      <c r="DJ3199">
        <v>3.51273268461227E-2</v>
      </c>
      <c r="DK3199">
        <v>3.6837920546531601E-2</v>
      </c>
      <c r="DL3199">
        <v>3.8511831313371603E-2</v>
      </c>
      <c r="DM3199">
        <v>4.58782166242599E-2</v>
      </c>
      <c r="DN3199">
        <v>5.0149578601121902E-2</v>
      </c>
      <c r="DO3199">
        <v>6.2266774475574403E-2</v>
      </c>
      <c r="DP3199">
        <v>6.6183395683765397E-2</v>
      </c>
      <c r="DQ3199">
        <v>6.9892421364784199E-2</v>
      </c>
      <c r="DR3199">
        <v>6.7450605332851396E-2</v>
      </c>
      <c r="DS3199">
        <v>5.9733875095844199E-2</v>
      </c>
      <c r="DT3199">
        <v>6.2881834805011694E-2</v>
      </c>
      <c r="DU3199">
        <v>6.5686099231243106E-2</v>
      </c>
      <c r="DV3199">
        <v>6.4540132880210793E-2</v>
      </c>
      <c r="DW3199">
        <v>6.1686474829912102E-2</v>
      </c>
      <c r="DX3199">
        <v>5.8992713689804001E-2</v>
      </c>
      <c r="DY3199">
        <v>5.6719526648521403E-2</v>
      </c>
      <c r="DZ3199">
        <v>5.3160492330789497E-2</v>
      </c>
      <c r="EA3199">
        <v>69</v>
      </c>
      <c r="EB3199">
        <v>66</v>
      </c>
      <c r="EC3199">
        <v>63</v>
      </c>
      <c r="ED3199">
        <v>64</v>
      </c>
      <c r="EE3199">
        <v>61</v>
      </c>
      <c r="EF3199">
        <v>63</v>
      </c>
      <c r="EG3199">
        <v>63</v>
      </c>
      <c r="EH3199">
        <v>71</v>
      </c>
      <c r="EI3199">
        <v>76</v>
      </c>
      <c r="EJ3199">
        <v>82</v>
      </c>
      <c r="EK3199">
        <v>88</v>
      </c>
      <c r="EL3199">
        <v>94</v>
      </c>
      <c r="EM3199">
        <v>98</v>
      </c>
      <c r="EN3199">
        <v>101</v>
      </c>
      <c r="EO3199">
        <v>101</v>
      </c>
      <c r="EP3199">
        <v>98</v>
      </c>
      <c r="EQ3199">
        <v>93</v>
      </c>
      <c r="ER3199">
        <v>89</v>
      </c>
      <c r="ES3199">
        <v>85</v>
      </c>
      <c r="ET3199">
        <v>80</v>
      </c>
      <c r="EU3199">
        <v>75</v>
      </c>
      <c r="EV3199">
        <v>73</v>
      </c>
      <c r="EW3199">
        <v>72</v>
      </c>
      <c r="EX3199">
        <v>71</v>
      </c>
      <c r="EY3199">
        <v>0.59840452671051003</v>
      </c>
      <c r="EZ3199">
        <v>4.3365482240915201E-2</v>
      </c>
      <c r="FA3199">
        <v>4.3365482240915201E-2</v>
      </c>
      <c r="FB3199">
        <v>0</v>
      </c>
      <c r="FC3199">
        <v>0</v>
      </c>
    </row>
    <row r="3200" spans="1:159" x14ac:dyDescent="0.25">
      <c r="A3200" t="s">
        <v>47</v>
      </c>
      <c r="B3200" t="s">
        <v>41</v>
      </c>
      <c r="C3200" t="s">
        <v>42</v>
      </c>
      <c r="D3200" s="3">
        <v>45478</v>
      </c>
      <c r="FB3200">
        <v>0</v>
      </c>
      <c r="FC3200">
        <v>1</v>
      </c>
    </row>
    <row r="3201" spans="1:159" x14ac:dyDescent="0.25">
      <c r="A3201" t="s">
        <v>47</v>
      </c>
      <c r="B3201" t="s">
        <v>41</v>
      </c>
      <c r="C3201" t="s">
        <v>42</v>
      </c>
      <c r="D3201" s="3">
        <v>45479</v>
      </c>
      <c r="FB3201">
        <v>0</v>
      </c>
      <c r="FC3201">
        <v>1</v>
      </c>
    </row>
    <row r="3202" spans="1:159" x14ac:dyDescent="0.25">
      <c r="A3202" t="s">
        <v>47</v>
      </c>
      <c r="B3202" t="s">
        <v>41</v>
      </c>
      <c r="C3202" t="s">
        <v>42</v>
      </c>
      <c r="D3202" s="3">
        <v>45484</v>
      </c>
      <c r="FB3202">
        <v>0</v>
      </c>
      <c r="FC3202">
        <v>1</v>
      </c>
    </row>
    <row r="3203" spans="1:159" x14ac:dyDescent="0.25">
      <c r="A3203" t="s">
        <v>47</v>
      </c>
      <c r="B3203" t="s">
        <v>41</v>
      </c>
      <c r="C3203" t="s">
        <v>42</v>
      </c>
      <c r="D3203" s="3">
        <v>45485</v>
      </c>
      <c r="FB3203">
        <v>0</v>
      </c>
      <c r="FC3203">
        <v>1</v>
      </c>
    </row>
    <row r="3204" spans="1:159" x14ac:dyDescent="0.25">
      <c r="A3204" t="s">
        <v>47</v>
      </c>
      <c r="B3204" t="s">
        <v>41</v>
      </c>
      <c r="C3204" t="s">
        <v>42</v>
      </c>
      <c r="D3204" s="3">
        <v>45496</v>
      </c>
      <c r="FB3204">
        <v>0</v>
      </c>
      <c r="FC3204">
        <v>1</v>
      </c>
    </row>
    <row r="3205" spans="1:159" x14ac:dyDescent="0.25">
      <c r="A3205" t="s">
        <v>47</v>
      </c>
      <c r="B3205" t="s">
        <v>41</v>
      </c>
      <c r="C3205" t="s">
        <v>42</v>
      </c>
      <c r="D3205" s="3">
        <v>45539</v>
      </c>
      <c r="E3205" s="25">
        <v>19</v>
      </c>
      <c r="F3205">
        <v>20</v>
      </c>
      <c r="G3205">
        <v>19</v>
      </c>
      <c r="H3205">
        <v>20</v>
      </c>
      <c r="I3205">
        <v>1084</v>
      </c>
      <c r="J3205">
        <v>52684</v>
      </c>
      <c r="K3205">
        <v>0.94111692905426003</v>
      </c>
      <c r="L3205">
        <v>0.81244862079620295</v>
      </c>
      <c r="M3205">
        <v>0.71274346113204901</v>
      </c>
      <c r="N3205">
        <v>0.63929110765457098</v>
      </c>
      <c r="O3205">
        <v>0.59364652633666903</v>
      </c>
      <c r="P3205">
        <v>0.59893625974655096</v>
      </c>
      <c r="Q3205">
        <v>0.64437156915664595</v>
      </c>
      <c r="R3205">
        <v>0.69596427679061801</v>
      </c>
      <c r="S3205">
        <v>0.60329198837280196</v>
      </c>
      <c r="T3205">
        <v>0.562577664852142</v>
      </c>
      <c r="U3205">
        <v>0.53997570276260298</v>
      </c>
      <c r="V3205">
        <v>0.57661449909210205</v>
      </c>
      <c r="W3205">
        <v>0.669799864292144</v>
      </c>
      <c r="X3205">
        <v>0.87862169742584195</v>
      </c>
      <c r="Y3205">
        <v>1.0959928035736</v>
      </c>
      <c r="Z3205">
        <v>1.34590280055999</v>
      </c>
      <c r="AA3205">
        <v>1.61791896820068</v>
      </c>
      <c r="AB3205">
        <v>1.85247206687927</v>
      </c>
      <c r="AC3205">
        <v>1.82638323307037</v>
      </c>
      <c r="AD3205">
        <v>1.57988893985748</v>
      </c>
      <c r="AE3205">
        <v>1.3179843425750699</v>
      </c>
      <c r="AF3205">
        <v>1.1380373239517201</v>
      </c>
      <c r="AG3205">
        <v>0.933058321475982</v>
      </c>
      <c r="AH3205">
        <v>0.77879017591476396</v>
      </c>
      <c r="AI3205">
        <v>7.8090451657771995E-2</v>
      </c>
      <c r="AJ3205">
        <v>5.9002742171287502E-2</v>
      </c>
      <c r="AK3205">
        <v>3.1814537942409502E-2</v>
      </c>
      <c r="AL3205">
        <v>8.4419697523116996E-3</v>
      </c>
      <c r="AM3205">
        <v>-2.0060599781572801E-3</v>
      </c>
      <c r="AN3205">
        <v>-1.4891820028424201E-2</v>
      </c>
      <c r="AO3205">
        <v>-3.6719139665365198E-2</v>
      </c>
      <c r="AP3205">
        <v>8.1529319286346401E-3</v>
      </c>
      <c r="AQ3205">
        <v>-1.92015897482633E-2</v>
      </c>
      <c r="AR3205">
        <v>-2.6941135525703399E-2</v>
      </c>
      <c r="AS3205">
        <v>-4.15093600749969E-2</v>
      </c>
      <c r="AT3205">
        <v>-5.9467498213052701E-2</v>
      </c>
      <c r="AU3205">
        <v>-3.5096123814582797E-2</v>
      </c>
      <c r="AV3205">
        <v>1.58404055982828E-2</v>
      </c>
      <c r="AW3205">
        <v>-3.12025770545005E-2</v>
      </c>
      <c r="AX3205">
        <v>-3.7166446447372402E-2</v>
      </c>
      <c r="AY3205">
        <v>-8.1315003335475894E-2</v>
      </c>
      <c r="AZ3205">
        <v>-6.11896887421607E-2</v>
      </c>
      <c r="BA3205">
        <v>0.108449764549732</v>
      </c>
      <c r="BB3205">
        <v>6.9457225501537295E-2</v>
      </c>
      <c r="BC3205">
        <v>-6.03312291204929E-2</v>
      </c>
      <c r="BD3205">
        <v>-9.2219397425651495E-2</v>
      </c>
      <c r="BE3205">
        <v>-8.6040899157524095E-2</v>
      </c>
      <c r="BF3205">
        <v>-5.2532464265823302E-2</v>
      </c>
      <c r="BG3205">
        <v>0.152402624487876</v>
      </c>
      <c r="BH3205">
        <v>0.12970578670501701</v>
      </c>
      <c r="BI3205">
        <v>9.6486344933509799E-2</v>
      </c>
      <c r="BJ3205">
        <v>6.1576794832944801E-2</v>
      </c>
      <c r="BK3205">
        <v>3.6313198506832102E-2</v>
      </c>
      <c r="BL3205">
        <v>1.82886514812707E-2</v>
      </c>
      <c r="BM3205">
        <v>-7.44746159762144E-3</v>
      </c>
      <c r="BN3205">
        <v>3.98880690336227E-2</v>
      </c>
      <c r="BO3205">
        <v>1.47110577672719E-2</v>
      </c>
      <c r="BP3205">
        <v>1.1501446366310101E-2</v>
      </c>
      <c r="BQ3205">
        <v>-1.92907056771218E-3</v>
      </c>
      <c r="BR3205">
        <v>-1.22235845774412E-2</v>
      </c>
      <c r="BS3205">
        <v>1.62189230322837E-2</v>
      </c>
      <c r="BT3205">
        <v>7.5440764427185003E-2</v>
      </c>
      <c r="BU3205">
        <v>3.7097509950399302E-2</v>
      </c>
      <c r="BV3205">
        <v>3.78170982003211E-2</v>
      </c>
      <c r="BW3205">
        <v>-5.4810168221592903E-3</v>
      </c>
      <c r="BX3205">
        <v>1.82529743760824E-2</v>
      </c>
      <c r="BY3205">
        <v>0.18500222265720301</v>
      </c>
      <c r="BZ3205">
        <v>0.137641340494155</v>
      </c>
      <c r="CA3205">
        <v>3.7462837062776002E-3</v>
      </c>
      <c r="CB3205">
        <v>-2.5676947087049401E-2</v>
      </c>
      <c r="CC3205">
        <v>-2.6570230722427299E-2</v>
      </c>
      <c r="CD3205">
        <v>6.8540172651410103E-4</v>
      </c>
      <c r="CE3205">
        <v>0.22671478986740101</v>
      </c>
      <c r="CF3205">
        <v>0.200408831238746</v>
      </c>
      <c r="CG3205">
        <v>0.16115815937519001</v>
      </c>
      <c r="CH3205">
        <v>0.11471161991357801</v>
      </c>
      <c r="CI3205">
        <v>7.4632458388805306E-2</v>
      </c>
      <c r="CJ3205">
        <v>5.1469121128320597E-2</v>
      </c>
      <c r="CK3205">
        <v>2.1824216470122299E-2</v>
      </c>
      <c r="CL3205">
        <v>7.1623206138610798E-2</v>
      </c>
      <c r="CM3205">
        <v>4.8623703420162201E-2</v>
      </c>
      <c r="CN3205">
        <v>4.99440282583236E-2</v>
      </c>
      <c r="CO3205">
        <v>3.7651222199201501E-2</v>
      </c>
      <c r="CP3205">
        <v>3.5020329058170298E-2</v>
      </c>
      <c r="CQ3205">
        <v>6.7533969879150293E-2</v>
      </c>
      <c r="CR3205">
        <v>0.135041117668151</v>
      </c>
      <c r="CS3205">
        <v>0.105397596955299</v>
      </c>
      <c r="CT3205">
        <v>0.112800642848014</v>
      </c>
      <c r="CU3205">
        <v>7.0352971553802393E-2</v>
      </c>
      <c r="CV3205">
        <v>9.7695641219615895E-2</v>
      </c>
      <c r="CW3205">
        <v>0.26155468821525502</v>
      </c>
      <c r="CX3205">
        <v>0.20582546293735501</v>
      </c>
      <c r="CY3205">
        <v>6.78237974643707E-2</v>
      </c>
      <c r="CZ3205">
        <v>4.0865506976842797E-2</v>
      </c>
      <c r="DA3205">
        <v>3.2900437712669303E-2</v>
      </c>
      <c r="DB3205">
        <v>5.3903266787528901E-2</v>
      </c>
      <c r="DC3205">
        <v>4.51785922050476E-2</v>
      </c>
      <c r="DD3205">
        <v>4.2984399944543797E-2</v>
      </c>
      <c r="DE3205">
        <v>3.9317667484283399E-2</v>
      </c>
      <c r="DF3205">
        <v>3.2303679734468398E-2</v>
      </c>
      <c r="DG3205">
        <v>2.3296454921364701E-2</v>
      </c>
      <c r="DH3205">
        <v>2.0172294229269E-2</v>
      </c>
      <c r="DI3205">
        <v>1.7795916646718899E-2</v>
      </c>
      <c r="DJ3205">
        <v>1.92935932427644E-2</v>
      </c>
      <c r="DK3205">
        <v>2.0617425441741902E-2</v>
      </c>
      <c r="DL3205">
        <v>2.3371430113911601E-2</v>
      </c>
      <c r="DM3205">
        <v>2.4063108488917299E-2</v>
      </c>
      <c r="DN3205">
        <v>2.87222601473331E-2</v>
      </c>
      <c r="DO3205">
        <v>3.1197333708405401E-2</v>
      </c>
      <c r="DP3205">
        <v>3.6234445869922603E-2</v>
      </c>
      <c r="DQ3205">
        <v>4.1523505002260201E-2</v>
      </c>
      <c r="DR3205">
        <v>4.5586757361888802E-2</v>
      </c>
      <c r="DS3205">
        <v>4.6103790402412401E-2</v>
      </c>
      <c r="DT3205">
        <v>4.8297710716724299E-2</v>
      </c>
      <c r="DU3205">
        <v>4.6540588140487602E-2</v>
      </c>
      <c r="DV3205">
        <v>4.1453000158071497E-2</v>
      </c>
      <c r="DW3205">
        <v>3.8956362754106501E-2</v>
      </c>
      <c r="DX3205">
        <v>4.0454939007758997E-2</v>
      </c>
      <c r="DY3205">
        <v>3.6155600100755601E-2</v>
      </c>
      <c r="DZ3205">
        <v>3.2354164868593202E-2</v>
      </c>
      <c r="EA3205">
        <v>62</v>
      </c>
      <c r="EB3205">
        <v>61</v>
      </c>
      <c r="EC3205">
        <v>60</v>
      </c>
      <c r="ED3205">
        <v>59</v>
      </c>
      <c r="EE3205">
        <v>57</v>
      </c>
      <c r="EF3205">
        <v>56</v>
      </c>
      <c r="EG3205">
        <v>55</v>
      </c>
      <c r="EH3205">
        <v>59</v>
      </c>
      <c r="EI3205">
        <v>64</v>
      </c>
      <c r="EJ3205">
        <v>70</v>
      </c>
      <c r="EK3205">
        <v>76</v>
      </c>
      <c r="EL3205">
        <v>84</v>
      </c>
      <c r="EM3205">
        <v>86</v>
      </c>
      <c r="EN3205">
        <v>88</v>
      </c>
      <c r="EO3205">
        <v>88</v>
      </c>
      <c r="EP3205">
        <v>87</v>
      </c>
      <c r="EQ3205">
        <v>86</v>
      </c>
      <c r="ER3205">
        <v>80</v>
      </c>
      <c r="ES3205">
        <v>74</v>
      </c>
      <c r="ET3205">
        <v>67</v>
      </c>
      <c r="EU3205">
        <v>63</v>
      </c>
      <c r="EV3205">
        <v>61</v>
      </c>
      <c r="EW3205">
        <v>59</v>
      </c>
      <c r="EX3205">
        <v>58</v>
      </c>
      <c r="EY3205">
        <v>0.35053089261054898</v>
      </c>
      <c r="EZ3205">
        <v>3.1162386760115599E-2</v>
      </c>
      <c r="FA3205">
        <v>3.1162386760115599E-2</v>
      </c>
      <c r="FB3205">
        <v>0</v>
      </c>
      <c r="FC3205">
        <v>0</v>
      </c>
    </row>
    <row r="3206" spans="1:159" x14ac:dyDescent="0.25">
      <c r="A3206" t="s">
        <v>47</v>
      </c>
      <c r="B3206" t="s">
        <v>41</v>
      </c>
      <c r="C3206" t="s">
        <v>42</v>
      </c>
      <c r="D3206" s="3">
        <v>45540</v>
      </c>
      <c r="FB3206">
        <v>0</v>
      </c>
      <c r="FC3206">
        <v>1</v>
      </c>
    </row>
    <row r="3207" spans="1:159" x14ac:dyDescent="0.25">
      <c r="A3207" t="s">
        <v>47</v>
      </c>
      <c r="B3207" t="s">
        <v>41</v>
      </c>
      <c r="C3207" t="s">
        <v>42</v>
      </c>
      <c r="D3207" s="3">
        <v>45541</v>
      </c>
      <c r="FB3207">
        <v>0</v>
      </c>
      <c r="FC3207">
        <v>1</v>
      </c>
    </row>
    <row r="3208" spans="1:159" x14ac:dyDescent="0.25">
      <c r="A3208" t="s">
        <v>47</v>
      </c>
      <c r="B3208" t="s">
        <v>41</v>
      </c>
      <c r="C3208" t="s">
        <v>42</v>
      </c>
      <c r="D3208" s="3">
        <v>45558</v>
      </c>
      <c r="E3208" s="25">
        <v>18</v>
      </c>
      <c r="F3208">
        <v>20</v>
      </c>
      <c r="G3208">
        <v>18</v>
      </c>
      <c r="H3208">
        <v>20</v>
      </c>
      <c r="I3208">
        <v>996</v>
      </c>
      <c r="J3208">
        <v>56652</v>
      </c>
      <c r="K3208">
        <v>0.60985076427459695</v>
      </c>
      <c r="L3208">
        <v>0.54669219255447299</v>
      </c>
      <c r="M3208">
        <v>0.53734648227691595</v>
      </c>
      <c r="N3208">
        <v>0.52965980768203702</v>
      </c>
      <c r="O3208">
        <v>0.54689627885818404</v>
      </c>
      <c r="P3208">
        <v>0.56137281656265203</v>
      </c>
      <c r="Q3208">
        <v>0.61713653802871704</v>
      </c>
      <c r="R3208">
        <v>0.68915826082229603</v>
      </c>
      <c r="S3208">
        <v>0.60693484544753995</v>
      </c>
      <c r="T3208">
        <v>0.52173244953155495</v>
      </c>
      <c r="U3208">
        <v>0.49606692790985102</v>
      </c>
      <c r="V3208">
        <v>0.47595611214637701</v>
      </c>
      <c r="W3208">
        <v>0.50701004266738803</v>
      </c>
      <c r="X3208">
        <v>0.55199420452117898</v>
      </c>
      <c r="Y3208">
        <v>0.69195526838302601</v>
      </c>
      <c r="Z3208">
        <v>0.95118474960327104</v>
      </c>
      <c r="AA3208">
        <v>1.2526780366897501</v>
      </c>
      <c r="AB3208">
        <v>1.5679440498352</v>
      </c>
      <c r="AC3208">
        <v>1.6634047031402499</v>
      </c>
      <c r="AD3208">
        <v>1.4885712862014699</v>
      </c>
      <c r="AE3208">
        <v>1.28520739078521</v>
      </c>
      <c r="AF3208">
        <v>1.15489661693572</v>
      </c>
      <c r="AG3208">
        <v>0.88920658826828003</v>
      </c>
      <c r="AH3208">
        <v>0.73017030954360895</v>
      </c>
      <c r="AI3208">
        <v>-8.7007991969585405E-2</v>
      </c>
      <c r="AJ3208">
        <v>-0.109714455902576</v>
      </c>
      <c r="AK3208">
        <v>-5.0885375589132302E-2</v>
      </c>
      <c r="AL3208">
        <v>-3.1304027885198503E-2</v>
      </c>
      <c r="AM3208">
        <v>-8.0497417366132097E-4</v>
      </c>
      <c r="AN3208">
        <v>-3.0349213629961001E-3</v>
      </c>
      <c r="AO3208">
        <v>-1.56383831053972E-2</v>
      </c>
      <c r="AP3208">
        <v>-7.6125808991491699E-3</v>
      </c>
      <c r="AQ3208">
        <v>-3.3441964536905198E-2</v>
      </c>
      <c r="AR3208">
        <v>-8.7933681905269595E-2</v>
      </c>
      <c r="AS3208">
        <v>-0.12243771553039499</v>
      </c>
      <c r="AT3208">
        <v>-9.3205727636814104E-2</v>
      </c>
      <c r="AU3208">
        <v>-7.7753029763698495E-2</v>
      </c>
      <c r="AV3208">
        <v>-7.5952485203742898E-2</v>
      </c>
      <c r="AW3208">
        <v>-8.5992299020290305E-2</v>
      </c>
      <c r="AX3208">
        <v>-2.53260061144828E-2</v>
      </c>
      <c r="AY3208">
        <v>-6.5856210887432001E-2</v>
      </c>
      <c r="AZ3208">
        <v>7.8352771699428503E-2</v>
      </c>
      <c r="BA3208">
        <v>7.7319741249084403E-2</v>
      </c>
      <c r="BB3208">
        <v>3.0107550323009401E-2</v>
      </c>
      <c r="BC3208">
        <v>-5.7919133454561199E-2</v>
      </c>
      <c r="BD3208">
        <v>-4.0832407772540998E-2</v>
      </c>
      <c r="BE3208">
        <v>-6.9724477827548897E-2</v>
      </c>
      <c r="BF3208">
        <v>-0.107076257467269</v>
      </c>
      <c r="BG3208">
        <v>-2.4868544191122E-2</v>
      </c>
      <c r="BH3208">
        <v>-4.85053248703479E-2</v>
      </c>
      <c r="BI3208">
        <v>9.9513726308941798E-4</v>
      </c>
      <c r="BJ3208">
        <v>1.3350022956728901E-2</v>
      </c>
      <c r="BK3208">
        <v>3.9765328168868998E-2</v>
      </c>
      <c r="BL3208">
        <v>3.3181536942720399E-2</v>
      </c>
      <c r="BM3208">
        <v>2.0057545974850599E-2</v>
      </c>
      <c r="BN3208">
        <v>3.0946224927902201E-2</v>
      </c>
      <c r="BO3208">
        <v>4.5752068981528204E-3</v>
      </c>
      <c r="BP3208">
        <v>-4.6198941767215701E-2</v>
      </c>
      <c r="BQ3208">
        <v>-7.8860297799110399E-2</v>
      </c>
      <c r="BR3208">
        <v>-5.0322465598583201E-2</v>
      </c>
      <c r="BS3208">
        <v>-3.0152119696140199E-2</v>
      </c>
      <c r="BT3208">
        <v>-2.1924737840890801E-2</v>
      </c>
      <c r="BU3208">
        <v>-2.06642802804708E-2</v>
      </c>
      <c r="BV3208">
        <v>4.9407213926315301E-2</v>
      </c>
      <c r="BW3208">
        <v>1.4330826699733699E-2</v>
      </c>
      <c r="BX3208">
        <v>0.16387964785098999</v>
      </c>
      <c r="BY3208">
        <v>0.16134651005268</v>
      </c>
      <c r="BZ3208">
        <v>0.103903964161872</v>
      </c>
      <c r="CA3208">
        <v>7.6501900330185803E-3</v>
      </c>
      <c r="CB3208">
        <v>2.7017226442694602E-2</v>
      </c>
      <c r="CC3208">
        <v>-1.3194679282605599E-2</v>
      </c>
      <c r="CD3208">
        <v>-5.0723653286695397E-2</v>
      </c>
      <c r="CE3208">
        <v>3.7270903587341302E-2</v>
      </c>
      <c r="CF3208">
        <v>1.2703806161880399E-2</v>
      </c>
      <c r="CG3208">
        <v>5.28756529092788E-2</v>
      </c>
      <c r="CH3208">
        <v>5.8004073798656401E-2</v>
      </c>
      <c r="CI3208">
        <v>8.0335631966590798E-2</v>
      </c>
      <c r="CJ3208">
        <v>6.9397993385791695E-2</v>
      </c>
      <c r="CK3208">
        <v>5.5753473192453301E-2</v>
      </c>
      <c r="CL3208">
        <v>6.9505028426647103E-2</v>
      </c>
      <c r="CM3208">
        <v>4.2592380195855997E-2</v>
      </c>
      <c r="CN3208">
        <v>-4.4642011635005396E-3</v>
      </c>
      <c r="CO3208">
        <v>-3.5282880067825297E-2</v>
      </c>
      <c r="CP3208">
        <v>-7.4392003007233099E-3</v>
      </c>
      <c r="CQ3208">
        <v>1.7448788508772801E-2</v>
      </c>
      <c r="CR3208">
        <v>3.21030057966709E-2</v>
      </c>
      <c r="CS3208">
        <v>4.4663738459348602E-2</v>
      </c>
      <c r="CT3208">
        <v>0.124140433967113</v>
      </c>
      <c r="CU3208">
        <v>9.4517864286899497E-2</v>
      </c>
      <c r="CV3208">
        <v>0.24940651655197099</v>
      </c>
      <c r="CW3208">
        <v>0.24537327885627699</v>
      </c>
      <c r="CX3208">
        <v>0.177700385451316</v>
      </c>
      <c r="CY3208">
        <v>7.3219515383243505E-2</v>
      </c>
      <c r="CZ3208">
        <v>9.4866856932640006E-2</v>
      </c>
      <c r="DA3208">
        <v>4.3335117399692501E-2</v>
      </c>
      <c r="DB3208">
        <v>5.6289480999112103E-3</v>
      </c>
      <c r="DC3208">
        <v>3.7778101861476801E-2</v>
      </c>
      <c r="DD3208">
        <v>3.7212509661912897E-2</v>
      </c>
      <c r="DE3208">
        <v>3.1541112810373299E-2</v>
      </c>
      <c r="DF3208">
        <v>2.7147736400365802E-2</v>
      </c>
      <c r="DG3208">
        <v>2.4664992466568898E-2</v>
      </c>
      <c r="DH3208">
        <v>2.20180433243513E-2</v>
      </c>
      <c r="DI3208">
        <v>2.17015836387872E-2</v>
      </c>
      <c r="DJ3208">
        <v>2.3442089557647702E-2</v>
      </c>
      <c r="DK3208">
        <v>2.3112799972295699E-2</v>
      </c>
      <c r="DL3208">
        <v>2.5372920557856501E-2</v>
      </c>
      <c r="DM3208">
        <v>2.6493187993764801E-2</v>
      </c>
      <c r="DN3208">
        <v>2.6071174070239001E-2</v>
      </c>
      <c r="DO3208">
        <v>2.8939297422766599E-2</v>
      </c>
      <c r="DP3208">
        <v>3.2846536487340899E-2</v>
      </c>
      <c r="DQ3208">
        <v>3.9716616272926303E-2</v>
      </c>
      <c r="DR3208">
        <v>4.5434571802616099E-2</v>
      </c>
      <c r="DS3208">
        <v>4.8750258982181501E-2</v>
      </c>
      <c r="DT3208">
        <v>5.19966483116149E-2</v>
      </c>
      <c r="DU3208">
        <v>5.1084648817777599E-2</v>
      </c>
      <c r="DV3208">
        <v>4.4865034520625999E-2</v>
      </c>
      <c r="DW3208">
        <v>3.9863318204879698E-2</v>
      </c>
      <c r="DX3208">
        <v>4.1249647736549301E-2</v>
      </c>
      <c r="DY3208">
        <v>3.43676768243312E-2</v>
      </c>
      <c r="DZ3208">
        <v>3.4259948879480299E-2</v>
      </c>
      <c r="EA3208">
        <v>51</v>
      </c>
      <c r="EB3208">
        <v>52</v>
      </c>
      <c r="EC3208">
        <v>50</v>
      </c>
      <c r="ED3208">
        <v>50</v>
      </c>
      <c r="EE3208">
        <v>48</v>
      </c>
      <c r="EF3208">
        <v>49</v>
      </c>
      <c r="EG3208">
        <v>48</v>
      </c>
      <c r="EH3208">
        <v>52</v>
      </c>
      <c r="EI3208">
        <v>58</v>
      </c>
      <c r="EJ3208">
        <v>66</v>
      </c>
      <c r="EK3208">
        <v>74</v>
      </c>
      <c r="EL3208">
        <v>82</v>
      </c>
      <c r="EM3208">
        <v>86</v>
      </c>
      <c r="EN3208">
        <v>92</v>
      </c>
      <c r="EO3208">
        <v>96</v>
      </c>
      <c r="EP3208">
        <v>98</v>
      </c>
      <c r="EQ3208">
        <v>96</v>
      </c>
      <c r="ER3208">
        <v>93</v>
      </c>
      <c r="ES3208">
        <v>86</v>
      </c>
      <c r="ET3208">
        <v>80</v>
      </c>
      <c r="EU3208">
        <v>75</v>
      </c>
      <c r="EV3208">
        <v>70</v>
      </c>
      <c r="EW3208">
        <v>68</v>
      </c>
      <c r="EX3208">
        <v>65</v>
      </c>
      <c r="EY3208">
        <v>0.36914172768592801</v>
      </c>
      <c r="EZ3208">
        <v>2.8531005606055201E-2</v>
      </c>
      <c r="FA3208">
        <v>2.8531005606055201E-2</v>
      </c>
      <c r="FB3208">
        <v>0</v>
      </c>
      <c r="FC3208">
        <v>0</v>
      </c>
    </row>
    <row r="3209" spans="1:159" x14ac:dyDescent="0.25">
      <c r="A3209" t="s">
        <v>47</v>
      </c>
      <c r="B3209" t="s">
        <v>41</v>
      </c>
      <c r="C3209" t="s">
        <v>42</v>
      </c>
      <c r="D3209" s="3">
        <v>45559</v>
      </c>
      <c r="FB3209">
        <v>0</v>
      </c>
      <c r="FC3209">
        <v>1</v>
      </c>
    </row>
    <row r="3210" spans="1:159" x14ac:dyDescent="0.25">
      <c r="A3210" t="s">
        <v>47</v>
      </c>
      <c r="B3210" t="s">
        <v>41</v>
      </c>
      <c r="C3210" t="s">
        <v>42</v>
      </c>
      <c r="D3210" s="3">
        <v>45566</v>
      </c>
      <c r="E3210" s="25">
        <v>17</v>
      </c>
      <c r="F3210">
        <v>18</v>
      </c>
      <c r="G3210">
        <v>17</v>
      </c>
      <c r="H3210">
        <v>18</v>
      </c>
      <c r="I3210">
        <v>1122</v>
      </c>
      <c r="J3210">
        <v>56590</v>
      </c>
      <c r="K3210">
        <v>0.72873938083648604</v>
      </c>
      <c r="L3210">
        <v>0.60558325052261297</v>
      </c>
      <c r="M3210">
        <v>0.54189807176589899</v>
      </c>
      <c r="N3210">
        <v>0.52120554447173995</v>
      </c>
      <c r="O3210">
        <v>0.508012294769287</v>
      </c>
      <c r="P3210">
        <v>0.558754622936248</v>
      </c>
      <c r="Q3210">
        <v>0.65587526559829701</v>
      </c>
      <c r="R3210">
        <v>0.73357135057449296</v>
      </c>
      <c r="S3210">
        <v>0.62770354747772195</v>
      </c>
      <c r="T3210">
        <v>0.54202753305435103</v>
      </c>
      <c r="U3210">
        <v>0.55277508497238104</v>
      </c>
      <c r="V3210">
        <v>0.58576780557632402</v>
      </c>
      <c r="W3210">
        <v>0.63535916805267301</v>
      </c>
      <c r="X3210">
        <v>0.80306226015090898</v>
      </c>
      <c r="Y3210">
        <v>1.10834896564483</v>
      </c>
      <c r="Z3210">
        <v>1.4788742065429601</v>
      </c>
      <c r="AA3210">
        <v>1.93974840641021</v>
      </c>
      <c r="AB3210">
        <v>2.3412802219390798</v>
      </c>
      <c r="AC3210">
        <v>2.3757367134094198</v>
      </c>
      <c r="AD3210">
        <v>2.0119347572326598</v>
      </c>
      <c r="AE3210">
        <v>1.7236194610595701</v>
      </c>
      <c r="AF3210">
        <v>1.3854763507843</v>
      </c>
      <c r="AG3210">
        <v>1.1490397453308101</v>
      </c>
      <c r="AH3210">
        <v>0.90076822042465199</v>
      </c>
      <c r="AI3210">
        <v>-4.2431596666574402E-2</v>
      </c>
      <c r="AJ3210">
        <v>-7.0892460644245106E-2</v>
      </c>
      <c r="AK3210">
        <v>-7.6727449893951402E-2</v>
      </c>
      <c r="AL3210">
        <v>-6.7982502281665802E-2</v>
      </c>
      <c r="AM3210">
        <v>-7.8014433383941595E-2</v>
      </c>
      <c r="AN3210">
        <v>-4.3100938200950602E-2</v>
      </c>
      <c r="AO3210">
        <v>1.08469547703862E-2</v>
      </c>
      <c r="AP3210">
        <v>1.9639775156974699E-2</v>
      </c>
      <c r="AQ3210">
        <v>-3.0463833361864E-2</v>
      </c>
      <c r="AR3210">
        <v>-6.4520537853240897E-2</v>
      </c>
      <c r="AS3210">
        <v>-5.2407067269086803E-2</v>
      </c>
      <c r="AT3210">
        <v>-3.4183230251073803E-2</v>
      </c>
      <c r="AU3210">
        <v>-6.8799450993537903E-2</v>
      </c>
      <c r="AV3210">
        <v>-5.1201924681663499E-2</v>
      </c>
      <c r="AW3210">
        <v>-2.92262770235538E-2</v>
      </c>
      <c r="AX3210">
        <v>-6.3229516148567103E-2</v>
      </c>
      <c r="AY3210">
        <v>0.186366036534309</v>
      </c>
      <c r="AZ3210">
        <v>0.26054188609123202</v>
      </c>
      <c r="BA3210">
        <v>4.3379001319408403E-2</v>
      </c>
      <c r="BB3210">
        <v>-9.6139870584010995E-2</v>
      </c>
      <c r="BC3210">
        <v>-3.6372824106365399E-3</v>
      </c>
      <c r="BD3210">
        <v>-6.5050289034843403E-2</v>
      </c>
      <c r="BE3210">
        <v>-2.41534933447837E-2</v>
      </c>
      <c r="BF3210">
        <v>-5.5055711418390198E-2</v>
      </c>
      <c r="BG3210">
        <v>2.03294288367033E-2</v>
      </c>
      <c r="BH3210">
        <v>-1.7633676528930602E-2</v>
      </c>
      <c r="BI3210">
        <v>-3.4834444522857597E-2</v>
      </c>
      <c r="BJ3210">
        <v>-2.8417613357305499E-2</v>
      </c>
      <c r="BK3210">
        <v>-4.5080512762069702E-2</v>
      </c>
      <c r="BL3210">
        <v>-1.3552373275160699E-2</v>
      </c>
      <c r="BM3210">
        <v>4.1964448988437597E-2</v>
      </c>
      <c r="BN3210">
        <v>5.9269867837428998E-2</v>
      </c>
      <c r="BO3210">
        <v>1.17476563900709E-2</v>
      </c>
      <c r="BP3210">
        <v>-2.5881454348564099E-2</v>
      </c>
      <c r="BQ3210">
        <v>-9.4170141965150798E-3</v>
      </c>
      <c r="BR3210">
        <v>1.2399242259562E-2</v>
      </c>
      <c r="BS3210">
        <v>-1.41858886927366E-2</v>
      </c>
      <c r="BT3210">
        <v>1.0360063984990101E-2</v>
      </c>
      <c r="BU3210">
        <v>4.7480341047048499E-2</v>
      </c>
      <c r="BV3210">
        <v>2.60708816349506E-2</v>
      </c>
      <c r="BW3210">
        <v>0.27925211191177302</v>
      </c>
      <c r="BX3210">
        <v>0.35551279783248901</v>
      </c>
      <c r="BY3210">
        <v>0.138848021626472</v>
      </c>
      <c r="BZ3210">
        <v>-9.0439952909946407E-3</v>
      </c>
      <c r="CA3210">
        <v>7.3348335921764304E-2</v>
      </c>
      <c r="CB3210">
        <v>6.90562464296817E-3</v>
      </c>
      <c r="CC3210">
        <v>4.02070842683315E-2</v>
      </c>
      <c r="CD3210">
        <v>3.56692261993885E-3</v>
      </c>
      <c r="CE3210">
        <v>8.3090454339980996E-2</v>
      </c>
      <c r="CF3210">
        <v>3.5625107586383799E-2</v>
      </c>
      <c r="CG3210">
        <v>7.0585613138973704E-3</v>
      </c>
      <c r="CH3210">
        <v>1.1147272773087E-2</v>
      </c>
      <c r="CI3210">
        <v>-1.2146590277552599E-2</v>
      </c>
      <c r="CJ3210">
        <v>1.5996189787983801E-2</v>
      </c>
      <c r="CK3210">
        <v>7.3081940412521307E-2</v>
      </c>
      <c r="CL3210">
        <v>9.8899960517883301E-2</v>
      </c>
      <c r="CM3210">
        <v>5.39591461420059E-2</v>
      </c>
      <c r="CN3210">
        <v>1.2757631950080299E-2</v>
      </c>
      <c r="CO3210">
        <v>3.3573038876056602E-2</v>
      </c>
      <c r="CP3210">
        <v>5.8981712907552698E-2</v>
      </c>
      <c r="CQ3210">
        <v>4.0427673608064603E-2</v>
      </c>
      <c r="CR3210">
        <v>7.1922048926353399E-2</v>
      </c>
      <c r="CS3210">
        <v>0.12418696284294101</v>
      </c>
      <c r="CT3210">
        <v>0.115371279418468</v>
      </c>
      <c r="CU3210">
        <v>0.37213817238807601</v>
      </c>
      <c r="CV3210">
        <v>0.45048370957374501</v>
      </c>
      <c r="CW3210">
        <v>0.23431704938411699</v>
      </c>
      <c r="CX3210">
        <v>7.8051880002021706E-2</v>
      </c>
      <c r="CY3210">
        <v>0.15033395588397899</v>
      </c>
      <c r="CZ3210">
        <v>7.8861534595489502E-2</v>
      </c>
      <c r="DA3210">
        <v>0.10456766188144601</v>
      </c>
      <c r="DB3210">
        <v>6.2189556658267899E-2</v>
      </c>
      <c r="DC3210">
        <v>3.8155995309352798E-2</v>
      </c>
      <c r="DD3210">
        <v>3.2379042357206303E-2</v>
      </c>
      <c r="DE3210">
        <v>2.54691392183303E-2</v>
      </c>
      <c r="DF3210">
        <v>2.4053743109107E-2</v>
      </c>
      <c r="DG3210">
        <v>2.00224034488201E-2</v>
      </c>
      <c r="DH3210">
        <v>1.7964251339435501E-2</v>
      </c>
      <c r="DI3210">
        <v>1.8918093293905199E-2</v>
      </c>
      <c r="DJ3210">
        <v>2.4093385785817999E-2</v>
      </c>
      <c r="DK3210">
        <v>2.5662763044238E-2</v>
      </c>
      <c r="DL3210">
        <v>2.3490896448493E-2</v>
      </c>
      <c r="DM3210">
        <v>2.6136096566915502E-2</v>
      </c>
      <c r="DN3210">
        <v>2.83201318234205E-2</v>
      </c>
      <c r="DO3210">
        <v>3.3202689141034997E-2</v>
      </c>
      <c r="DP3210">
        <v>3.7427030503749799E-2</v>
      </c>
      <c r="DQ3210">
        <v>4.6634312719106598E-2</v>
      </c>
      <c r="DR3210">
        <v>5.4290786385536097E-2</v>
      </c>
      <c r="DS3210">
        <v>5.64707219600677E-2</v>
      </c>
      <c r="DT3210">
        <v>5.7738218456506701E-2</v>
      </c>
      <c r="DU3210">
        <v>5.8041043579578303E-2</v>
      </c>
      <c r="DV3210">
        <v>5.2950531244277899E-2</v>
      </c>
      <c r="DW3210">
        <v>4.68039326369762E-2</v>
      </c>
      <c r="DX3210">
        <v>4.37460877001285E-2</v>
      </c>
      <c r="DY3210">
        <v>3.91284525394439E-2</v>
      </c>
      <c r="DZ3210">
        <v>3.5640031099319402E-2</v>
      </c>
      <c r="EA3210">
        <v>60</v>
      </c>
      <c r="EB3210">
        <v>57</v>
      </c>
      <c r="EC3210">
        <v>56</v>
      </c>
      <c r="ED3210">
        <v>55</v>
      </c>
      <c r="EE3210">
        <v>55</v>
      </c>
      <c r="EF3210">
        <v>53</v>
      </c>
      <c r="EG3210">
        <v>53</v>
      </c>
      <c r="EH3210">
        <v>56</v>
      </c>
      <c r="EI3210">
        <v>65</v>
      </c>
      <c r="EJ3210">
        <v>72</v>
      </c>
      <c r="EK3210">
        <v>80</v>
      </c>
      <c r="EL3210">
        <v>87</v>
      </c>
      <c r="EM3210">
        <v>94</v>
      </c>
      <c r="EN3210">
        <v>99</v>
      </c>
      <c r="EO3210">
        <v>104</v>
      </c>
      <c r="EP3210">
        <v>105</v>
      </c>
      <c r="EQ3210">
        <v>104</v>
      </c>
      <c r="ER3210">
        <v>102</v>
      </c>
      <c r="ES3210">
        <v>94</v>
      </c>
      <c r="ET3210">
        <v>85</v>
      </c>
      <c r="EU3210">
        <v>78</v>
      </c>
      <c r="EV3210">
        <v>75</v>
      </c>
      <c r="EW3210">
        <v>71</v>
      </c>
      <c r="EX3210">
        <v>68</v>
      </c>
      <c r="EY3210">
        <v>0.39192077517509399</v>
      </c>
      <c r="EZ3210">
        <v>4.0381446480751003E-2</v>
      </c>
      <c r="FA3210">
        <v>4.0381446480751003E-2</v>
      </c>
      <c r="FB3210">
        <v>0</v>
      </c>
      <c r="FC3210">
        <v>0</v>
      </c>
    </row>
    <row r="3211" spans="1:159" x14ac:dyDescent="0.25">
      <c r="A3211" t="s">
        <v>47</v>
      </c>
      <c r="B3211" t="s">
        <v>41</v>
      </c>
      <c r="C3211" t="s">
        <v>42</v>
      </c>
      <c r="D3211" s="3">
        <v>45567</v>
      </c>
      <c r="E3211" s="25">
        <v>18</v>
      </c>
      <c r="F3211">
        <v>20</v>
      </c>
      <c r="G3211">
        <v>18</v>
      </c>
      <c r="H3211">
        <v>20</v>
      </c>
      <c r="I3211">
        <v>1002</v>
      </c>
      <c r="J3211">
        <v>56580</v>
      </c>
      <c r="K3211">
        <v>0.93686038255691495</v>
      </c>
      <c r="L3211">
        <v>0.80228638648986805</v>
      </c>
      <c r="M3211">
        <v>0.73043429851531905</v>
      </c>
      <c r="N3211">
        <v>0.67037391662597601</v>
      </c>
      <c r="O3211">
        <v>0.59516918659210205</v>
      </c>
      <c r="P3211">
        <v>0.629841089248657</v>
      </c>
      <c r="Q3211">
        <v>0.69051659107208196</v>
      </c>
      <c r="R3211">
        <v>0.75586992502212502</v>
      </c>
      <c r="S3211">
        <v>0.66436821222305198</v>
      </c>
      <c r="T3211">
        <v>0.64913749694824197</v>
      </c>
      <c r="U3211">
        <v>0.61986249685287398</v>
      </c>
      <c r="V3211">
        <v>0.63171368837356501</v>
      </c>
      <c r="W3211">
        <v>0.83337289094924905</v>
      </c>
      <c r="X3211">
        <v>1.11603271961212</v>
      </c>
      <c r="Y3211">
        <v>1.53263163566589</v>
      </c>
      <c r="Z3211">
        <v>1.9802209138870199</v>
      </c>
      <c r="AA3211">
        <v>2.3161880970001198</v>
      </c>
      <c r="AB3211">
        <v>2.6191139221191402</v>
      </c>
      <c r="AC3211">
        <v>2.46703624725341</v>
      </c>
      <c r="AD3211">
        <v>2.1142385005950901</v>
      </c>
      <c r="AE3211">
        <v>1.69277143478393</v>
      </c>
      <c r="AF3211">
        <v>1.3367048501968299</v>
      </c>
      <c r="AG3211">
        <v>1.0931434631347601</v>
      </c>
      <c r="AH3211">
        <v>0.87265431880950906</v>
      </c>
      <c r="AI3211">
        <v>1.6578808426856901E-2</v>
      </c>
      <c r="AJ3211">
        <v>-1.1756217107176699E-2</v>
      </c>
      <c r="AK3211">
        <v>-4.1229962371289704E-3</v>
      </c>
      <c r="AL3211">
        <v>-4.7143865376710796E-3</v>
      </c>
      <c r="AM3211">
        <v>-3.3559665083885103E-2</v>
      </c>
      <c r="AN3211">
        <v>-1.55795570462942E-2</v>
      </c>
      <c r="AO3211">
        <v>1.9038265570998102E-2</v>
      </c>
      <c r="AP3211">
        <v>5.1764342933893197E-2</v>
      </c>
      <c r="AQ3211">
        <v>2.30206046253442E-2</v>
      </c>
      <c r="AR3211">
        <v>1.0861408896744199E-2</v>
      </c>
      <c r="AS3211">
        <v>-1.69876404106616E-2</v>
      </c>
      <c r="AT3211">
        <v>-6.6895440220832797E-2</v>
      </c>
      <c r="AU3211">
        <v>-5.2811961621045997E-2</v>
      </c>
      <c r="AV3211">
        <v>-3.7281293421983698E-2</v>
      </c>
      <c r="AW3211">
        <v>-3.3417850732803303E-2</v>
      </c>
      <c r="AX3211">
        <v>6.68673403561115E-3</v>
      </c>
      <c r="AY3211">
        <v>-4.5896232128143297E-2</v>
      </c>
      <c r="AZ3211">
        <v>0.245490342378616</v>
      </c>
      <c r="BA3211">
        <v>0.10985823720693499</v>
      </c>
      <c r="BB3211">
        <v>5.6051630526780999E-2</v>
      </c>
      <c r="BC3211">
        <v>-0.15907587110996199</v>
      </c>
      <c r="BD3211">
        <v>-0.16833440959453499</v>
      </c>
      <c r="BE3211">
        <v>-9.2396914958953802E-2</v>
      </c>
      <c r="BF3211">
        <v>-7.6454542577266596E-2</v>
      </c>
      <c r="BG3211">
        <v>8.5301384329795796E-2</v>
      </c>
      <c r="BH3211">
        <v>5.4337661713361698E-2</v>
      </c>
      <c r="BI3211">
        <v>5.6639418005943201E-2</v>
      </c>
      <c r="BJ3211">
        <v>4.4804658740758799E-2</v>
      </c>
      <c r="BK3211">
        <v>6.02049380540847E-3</v>
      </c>
      <c r="BL3211">
        <v>2.10205726325511E-2</v>
      </c>
      <c r="BM3211">
        <v>5.1870450377464197E-2</v>
      </c>
      <c r="BN3211">
        <v>8.3295553922653101E-2</v>
      </c>
      <c r="BO3211">
        <v>5.9722080826759297E-2</v>
      </c>
      <c r="BP3211">
        <v>5.5086195468902498E-2</v>
      </c>
      <c r="BQ3211">
        <v>2.5093238800764001E-2</v>
      </c>
      <c r="BR3211">
        <v>-2.1578649058937999E-2</v>
      </c>
      <c r="BS3211">
        <v>5.9472629800438803E-3</v>
      </c>
      <c r="BT3211">
        <v>3.4586552530527101E-2</v>
      </c>
      <c r="BU3211">
        <v>5.0549596548080403E-2</v>
      </c>
      <c r="BV3211">
        <v>9.7502917051315294E-2</v>
      </c>
      <c r="BW3211">
        <v>4.8680316656827899E-2</v>
      </c>
      <c r="BX3211">
        <v>0.33913454413414001</v>
      </c>
      <c r="BY3211">
        <v>0.20123119652271201</v>
      </c>
      <c r="BZ3211">
        <v>0.136515513062477</v>
      </c>
      <c r="CA3211">
        <v>-8.1526011228561401E-2</v>
      </c>
      <c r="CB3211">
        <v>-9.5572032034397097E-2</v>
      </c>
      <c r="CC3211">
        <v>-3.0487287789583199E-2</v>
      </c>
      <c r="CD3211">
        <v>-2.0555950701236701E-2</v>
      </c>
      <c r="CE3211">
        <v>0.15402396023273399</v>
      </c>
      <c r="CF3211">
        <v>0.12043154239654499</v>
      </c>
      <c r="CG3211">
        <v>0.117401830852031</v>
      </c>
      <c r="CH3211">
        <v>9.4323702156543704E-2</v>
      </c>
      <c r="CI3211">
        <v>4.56006526947021E-2</v>
      </c>
      <c r="CJ3211">
        <v>5.7620700448751401E-2</v>
      </c>
      <c r="CK3211">
        <v>8.4702633321285206E-2</v>
      </c>
      <c r="CL3211">
        <v>0.11482676863670301</v>
      </c>
      <c r="CM3211">
        <v>9.6423558890819494E-2</v>
      </c>
      <c r="CN3211">
        <v>9.9310979247093201E-2</v>
      </c>
      <c r="CO3211">
        <v>6.7174121737480094E-2</v>
      </c>
      <c r="CP3211">
        <v>2.3738145828247001E-2</v>
      </c>
      <c r="CQ3211">
        <v>6.4706489443778895E-2</v>
      </c>
      <c r="CR3211">
        <v>0.106454394757747</v>
      </c>
      <c r="CS3211">
        <v>0.13451704382896401</v>
      </c>
      <c r="CT3211">
        <v>0.188319101929664</v>
      </c>
      <c r="CU3211">
        <v>0.14325685799121801</v>
      </c>
      <c r="CV3211">
        <v>0.43277874588966297</v>
      </c>
      <c r="CW3211">
        <v>0.29260414838790799</v>
      </c>
      <c r="CX3211">
        <v>0.216979399323463</v>
      </c>
      <c r="CY3211">
        <v>-3.9761490188539002E-3</v>
      </c>
      <c r="CZ3211">
        <v>-2.2809660062193801E-2</v>
      </c>
      <c r="DA3211">
        <v>3.1422339379787403E-2</v>
      </c>
      <c r="DB3211">
        <v>3.5342641174793202E-2</v>
      </c>
      <c r="DC3211">
        <v>4.1780360043048803E-2</v>
      </c>
      <c r="DD3211">
        <v>4.0182225406169801E-2</v>
      </c>
      <c r="DE3211">
        <v>3.6940924823284101E-2</v>
      </c>
      <c r="DF3211">
        <v>3.0105441808700499E-2</v>
      </c>
      <c r="DG3211">
        <v>2.4063028395175899E-2</v>
      </c>
      <c r="DH3211">
        <v>2.2251298651099202E-2</v>
      </c>
      <c r="DI3211">
        <v>1.9960550591349598E-2</v>
      </c>
      <c r="DJ3211">
        <v>1.9169615581631601E-2</v>
      </c>
      <c r="DK3211">
        <v>2.2312913089990598E-2</v>
      </c>
      <c r="DL3211">
        <v>2.6886761188507E-2</v>
      </c>
      <c r="DM3211">
        <v>2.5583358481526298E-2</v>
      </c>
      <c r="DN3211">
        <v>2.75506544858217E-2</v>
      </c>
      <c r="DO3211">
        <v>3.5723071545362403E-2</v>
      </c>
      <c r="DP3211">
        <v>4.3692547827958998E-2</v>
      </c>
      <c r="DQ3211">
        <v>5.1048584282398203E-2</v>
      </c>
      <c r="DR3211">
        <v>5.5212318897247301E-2</v>
      </c>
      <c r="DS3211">
        <v>5.74984587728977E-2</v>
      </c>
      <c r="DT3211">
        <v>5.6931629776954602E-2</v>
      </c>
      <c r="DU3211">
        <v>5.5550813674926702E-2</v>
      </c>
      <c r="DV3211">
        <v>4.8918567597866003E-2</v>
      </c>
      <c r="DW3211">
        <v>4.7146968543529497E-2</v>
      </c>
      <c r="DX3211">
        <v>4.4236380606889697E-2</v>
      </c>
      <c r="DY3211">
        <v>3.7638381123542702E-2</v>
      </c>
      <c r="DZ3211">
        <v>3.3983930945396403E-2</v>
      </c>
      <c r="EA3211">
        <v>65</v>
      </c>
      <c r="EB3211">
        <v>64</v>
      </c>
      <c r="EC3211">
        <v>63</v>
      </c>
      <c r="ED3211">
        <v>63</v>
      </c>
      <c r="EE3211">
        <v>61</v>
      </c>
      <c r="EF3211">
        <v>58</v>
      </c>
      <c r="EG3211">
        <v>61</v>
      </c>
      <c r="EH3211">
        <v>63</v>
      </c>
      <c r="EI3211">
        <v>70</v>
      </c>
      <c r="EJ3211">
        <v>75</v>
      </c>
      <c r="EK3211">
        <v>84</v>
      </c>
      <c r="EL3211">
        <v>91</v>
      </c>
      <c r="EM3211">
        <v>95</v>
      </c>
      <c r="EN3211">
        <v>100</v>
      </c>
      <c r="EO3211">
        <v>103</v>
      </c>
      <c r="EP3211">
        <v>104</v>
      </c>
      <c r="EQ3211">
        <v>101</v>
      </c>
      <c r="ER3211">
        <v>96</v>
      </c>
      <c r="ES3211">
        <v>89</v>
      </c>
      <c r="ET3211">
        <v>83</v>
      </c>
      <c r="EU3211">
        <v>73</v>
      </c>
      <c r="EV3211">
        <v>70</v>
      </c>
      <c r="EW3211">
        <v>66</v>
      </c>
      <c r="EX3211">
        <v>63</v>
      </c>
      <c r="EY3211">
        <v>0.42139315605163502</v>
      </c>
      <c r="EZ3211">
        <v>3.11272107064723E-2</v>
      </c>
      <c r="FA3211">
        <v>3.11272107064723E-2</v>
      </c>
      <c r="FB3211">
        <v>0</v>
      </c>
      <c r="FC3211">
        <v>0</v>
      </c>
    </row>
    <row r="3212" spans="1:159" x14ac:dyDescent="0.25">
      <c r="A3212" t="s">
        <v>47</v>
      </c>
      <c r="B3212" t="s">
        <v>41</v>
      </c>
      <c r="C3212" t="s">
        <v>42</v>
      </c>
      <c r="D3212" s="3">
        <v>45568</v>
      </c>
      <c r="FB3212">
        <v>0</v>
      </c>
      <c r="FC3212">
        <v>1</v>
      </c>
    </row>
    <row r="3213" spans="1:159" x14ac:dyDescent="0.25">
      <c r="A3213" t="s">
        <v>47</v>
      </c>
      <c r="B3213" t="s">
        <v>41</v>
      </c>
      <c r="C3213" t="s">
        <v>42</v>
      </c>
      <c r="D3213" s="3">
        <v>45570</v>
      </c>
      <c r="E3213" s="25">
        <v>19</v>
      </c>
      <c r="F3213">
        <v>20</v>
      </c>
      <c r="G3213">
        <v>19</v>
      </c>
      <c r="H3213">
        <v>20</v>
      </c>
      <c r="I3213">
        <v>1121</v>
      </c>
      <c r="J3213">
        <v>56562</v>
      </c>
      <c r="K3213">
        <v>0.74043720960616999</v>
      </c>
      <c r="L3213">
        <v>0.70317947864532404</v>
      </c>
      <c r="M3213">
        <v>0.63380926847457797</v>
      </c>
      <c r="N3213">
        <v>0.59265017509460405</v>
      </c>
      <c r="O3213">
        <v>0.57447481155395497</v>
      </c>
      <c r="P3213">
        <v>0.58728903532028098</v>
      </c>
      <c r="Q3213">
        <v>0.606908738613128</v>
      </c>
      <c r="R3213">
        <v>0.67611122131347601</v>
      </c>
      <c r="S3213">
        <v>0.68372994661331099</v>
      </c>
      <c r="T3213">
        <v>0.65763670206069902</v>
      </c>
      <c r="U3213">
        <v>0.68022805452346802</v>
      </c>
      <c r="V3213">
        <v>0.71507775783538796</v>
      </c>
      <c r="W3213">
        <v>0.86894035339355402</v>
      </c>
      <c r="X3213">
        <v>1.13020455837249</v>
      </c>
      <c r="Y3213">
        <v>1.47902143001556</v>
      </c>
      <c r="Z3213">
        <v>1.8438919782638501</v>
      </c>
      <c r="AA3213">
        <v>2.2168474197387602</v>
      </c>
      <c r="AB3213">
        <v>2.5407433509826598</v>
      </c>
      <c r="AC3213">
        <v>2.3916091918945299</v>
      </c>
      <c r="AD3213">
        <v>2.0585849285125701</v>
      </c>
      <c r="AE3213">
        <v>1.68381679058074</v>
      </c>
      <c r="AF3213">
        <v>1.3519985675811701</v>
      </c>
      <c r="AG3213">
        <v>1.1328938007354701</v>
      </c>
      <c r="AH3213">
        <v>0.94111883640289296</v>
      </c>
      <c r="AI3213">
        <v>-3.3696833997964797E-2</v>
      </c>
      <c r="AJ3213">
        <v>-1.0844115167856201E-2</v>
      </c>
      <c r="AK3213">
        <v>-3.00271585583686E-2</v>
      </c>
      <c r="AL3213">
        <v>9.1212606057524594E-3</v>
      </c>
      <c r="AM3213">
        <v>1.01812882348895E-2</v>
      </c>
      <c r="AN3213">
        <v>4.0127756074070896E-3</v>
      </c>
      <c r="AO3213">
        <v>-3.9550713263452001E-3</v>
      </c>
      <c r="AP3213">
        <v>1.1746496893465499E-3</v>
      </c>
      <c r="AQ3213">
        <v>1.9907269626855802E-2</v>
      </c>
      <c r="AR3213">
        <v>-5.4215150885283904E-3</v>
      </c>
      <c r="AS3213">
        <v>1.66930686682462E-2</v>
      </c>
      <c r="AT3213">
        <v>-3.4255810081958701E-2</v>
      </c>
      <c r="AU3213">
        <v>-3.4763485193252501E-2</v>
      </c>
      <c r="AV3213">
        <v>-2.3019909858703599E-2</v>
      </c>
      <c r="AW3213">
        <v>-5.4313514381647103E-2</v>
      </c>
      <c r="AX3213">
        <v>-7.8298635780811296E-2</v>
      </c>
      <c r="AY3213">
        <v>-3.3491957932710599E-2</v>
      </c>
      <c r="AZ3213">
        <v>0.104673109948635</v>
      </c>
      <c r="BA3213">
        <v>0.17535629868507299</v>
      </c>
      <c r="BB3213">
        <v>0.127271428704261</v>
      </c>
      <c r="BC3213">
        <v>-9.1201156377792303E-2</v>
      </c>
      <c r="BD3213">
        <v>-0.118583388626575</v>
      </c>
      <c r="BE3213">
        <v>-7.2484746575355502E-2</v>
      </c>
      <c r="BF3213">
        <v>-4.0016308426856897E-2</v>
      </c>
      <c r="BG3213">
        <v>3.4192953258752802E-2</v>
      </c>
      <c r="BH3213">
        <v>5.4162036627531003E-2</v>
      </c>
      <c r="BI3213">
        <v>2.6619197800755501E-2</v>
      </c>
      <c r="BJ3213">
        <v>5.2686918526887797E-2</v>
      </c>
      <c r="BK3213">
        <v>5.0618089735507903E-2</v>
      </c>
      <c r="BL3213">
        <v>4.2018152773380203E-2</v>
      </c>
      <c r="BM3213">
        <v>3.2427575439214699E-2</v>
      </c>
      <c r="BN3213">
        <v>3.9885327219962997E-2</v>
      </c>
      <c r="BO3213">
        <v>6.2986172735691001E-2</v>
      </c>
      <c r="BP3213">
        <v>4.0455803275108303E-2</v>
      </c>
      <c r="BQ3213">
        <v>6.6564135253429399E-2</v>
      </c>
      <c r="BR3213">
        <v>1.99262518435716E-2</v>
      </c>
      <c r="BS3213">
        <v>2.8361851349472899E-2</v>
      </c>
      <c r="BT3213">
        <v>5.2573747932910898E-2</v>
      </c>
      <c r="BU3213">
        <v>3.3869951963424599E-2</v>
      </c>
      <c r="BV3213">
        <v>2.03015804290771E-2</v>
      </c>
      <c r="BW3213">
        <v>7.2522453963756506E-2</v>
      </c>
      <c r="BX3213">
        <v>0.214847922325134</v>
      </c>
      <c r="BY3213">
        <v>0.27609047293663003</v>
      </c>
      <c r="BZ3213">
        <v>0.215931206941604</v>
      </c>
      <c r="CA3213">
        <v>-1.08664035797119E-2</v>
      </c>
      <c r="CB3213">
        <v>-4.1546020656824098E-2</v>
      </c>
      <c r="CC3213">
        <v>-5.9124678373336697E-3</v>
      </c>
      <c r="CD3213">
        <v>2.2652350366115501E-2</v>
      </c>
      <c r="CE3213">
        <v>0.10208273679018</v>
      </c>
      <c r="CF3213">
        <v>0.11916819214820799</v>
      </c>
      <c r="CG3213">
        <v>8.3265550434589303E-2</v>
      </c>
      <c r="CH3213">
        <v>9.6252575516700703E-2</v>
      </c>
      <c r="CI3213">
        <v>9.1054894030094105E-2</v>
      </c>
      <c r="CJ3213">
        <v>8.0023527145385701E-2</v>
      </c>
      <c r="CK3213">
        <v>6.8810224533080999E-2</v>
      </c>
      <c r="CL3213">
        <v>7.8596003353595706E-2</v>
      </c>
      <c r="CM3213">
        <v>0.10606507211923499</v>
      </c>
      <c r="CN3213">
        <v>8.6333118379116003E-2</v>
      </c>
      <c r="CO3213">
        <v>0.116435199975967</v>
      </c>
      <c r="CP3213">
        <v>7.4108310043811701E-2</v>
      </c>
      <c r="CQ3213">
        <v>9.1487184166908195E-2</v>
      </c>
      <c r="CR3213">
        <v>0.12816740572452501</v>
      </c>
      <c r="CS3213">
        <v>0.122053414583206</v>
      </c>
      <c r="CT3213">
        <v>0.118901796638965</v>
      </c>
      <c r="CU3213">
        <v>0.178536862134933</v>
      </c>
      <c r="CV3213">
        <v>0.32502272725105202</v>
      </c>
      <c r="CW3213">
        <v>0.37682464718818598</v>
      </c>
      <c r="CX3213">
        <v>0.30459097027778598</v>
      </c>
      <c r="CY3213">
        <v>6.9468349218368503E-2</v>
      </c>
      <c r="CZ3213">
        <v>3.5491343587636899E-2</v>
      </c>
      <c r="DA3213">
        <v>6.0659807175397797E-2</v>
      </c>
      <c r="DB3213">
        <v>8.5321009159088093E-2</v>
      </c>
      <c r="DC3213">
        <v>4.1274059563875101E-2</v>
      </c>
      <c r="DD3213">
        <v>3.9520934224128702E-2</v>
      </c>
      <c r="DE3213">
        <v>3.4438539296388598E-2</v>
      </c>
      <c r="DF3213">
        <v>2.6486039161682101E-2</v>
      </c>
      <c r="DG3213">
        <v>2.4583829566836302E-2</v>
      </c>
      <c r="DH3213">
        <v>2.3105628788471201E-2</v>
      </c>
      <c r="DI3213">
        <v>2.2119078785181E-2</v>
      </c>
      <c r="DJ3213">
        <v>2.3534420877695E-2</v>
      </c>
      <c r="DK3213">
        <v>2.6190113276243199E-2</v>
      </c>
      <c r="DL3213">
        <v>2.7891429141163802E-2</v>
      </c>
      <c r="DM3213">
        <v>3.03194560110569E-2</v>
      </c>
      <c r="DN3213">
        <v>3.2940354198217302E-2</v>
      </c>
      <c r="DO3213">
        <v>3.8377478718757602E-2</v>
      </c>
      <c r="DP3213">
        <v>4.5957680791616398E-2</v>
      </c>
      <c r="DQ3213">
        <v>5.3611740469932501E-2</v>
      </c>
      <c r="DR3213">
        <v>5.9944674372673E-2</v>
      </c>
      <c r="DS3213">
        <v>6.4452186226844704E-2</v>
      </c>
      <c r="DT3213">
        <v>6.6981531679630196E-2</v>
      </c>
      <c r="DU3213">
        <v>6.1242032796144402E-2</v>
      </c>
      <c r="DV3213">
        <v>5.3901314735412501E-2</v>
      </c>
      <c r="DW3213">
        <v>4.8840060830116203E-2</v>
      </c>
      <c r="DX3213">
        <v>4.6835392713546697E-2</v>
      </c>
      <c r="DY3213">
        <v>4.0473069995641701E-2</v>
      </c>
      <c r="DZ3213">
        <v>3.8099840283393797E-2</v>
      </c>
      <c r="EA3213">
        <v>60</v>
      </c>
      <c r="EB3213">
        <v>60</v>
      </c>
      <c r="EC3213">
        <v>59</v>
      </c>
      <c r="ED3213">
        <v>59</v>
      </c>
      <c r="EE3213">
        <v>60</v>
      </c>
      <c r="EF3213">
        <v>58</v>
      </c>
      <c r="EG3213">
        <v>57</v>
      </c>
      <c r="EH3213">
        <v>59</v>
      </c>
      <c r="EI3213">
        <v>67</v>
      </c>
      <c r="EJ3213">
        <v>74</v>
      </c>
      <c r="EK3213">
        <v>86</v>
      </c>
      <c r="EL3213">
        <v>93</v>
      </c>
      <c r="EM3213">
        <v>96</v>
      </c>
      <c r="EN3213">
        <v>100</v>
      </c>
      <c r="EO3213">
        <v>101</v>
      </c>
      <c r="EP3213">
        <v>102</v>
      </c>
      <c r="EQ3213">
        <v>102</v>
      </c>
      <c r="ER3213">
        <v>98</v>
      </c>
      <c r="ES3213">
        <v>92</v>
      </c>
      <c r="ET3213">
        <v>83</v>
      </c>
      <c r="EU3213">
        <v>77</v>
      </c>
      <c r="EV3213">
        <v>74</v>
      </c>
      <c r="EW3213">
        <v>71</v>
      </c>
      <c r="EX3213">
        <v>69</v>
      </c>
      <c r="EY3213">
        <v>0.47941097617149298</v>
      </c>
      <c r="EZ3213">
        <v>4.0791966021060902E-2</v>
      </c>
      <c r="FA3213">
        <v>4.0791966021060902E-2</v>
      </c>
      <c r="FB3213">
        <v>0</v>
      </c>
      <c r="FC3213">
        <v>0</v>
      </c>
    </row>
    <row r="3214" spans="1:159" x14ac:dyDescent="0.25">
      <c r="A3214" t="s">
        <v>47</v>
      </c>
      <c r="B3214" t="s">
        <v>41</v>
      </c>
      <c r="C3214" t="s">
        <v>42</v>
      </c>
      <c r="D3214" s="3">
        <v>45571</v>
      </c>
      <c r="E3214" s="25">
        <v>17</v>
      </c>
      <c r="F3214">
        <v>18</v>
      </c>
      <c r="G3214">
        <v>17</v>
      </c>
      <c r="H3214">
        <v>18</v>
      </c>
      <c r="I3214">
        <v>1121</v>
      </c>
      <c r="J3214">
        <v>56562</v>
      </c>
      <c r="K3214">
        <v>0.91359066963195801</v>
      </c>
      <c r="L3214">
        <v>0.77313065528869596</v>
      </c>
      <c r="M3214">
        <v>0.69213908910751298</v>
      </c>
      <c r="N3214">
        <v>0.64682716131210305</v>
      </c>
      <c r="O3214">
        <v>0.57887810468673695</v>
      </c>
      <c r="P3214">
        <v>0.57481461763381902</v>
      </c>
      <c r="Q3214">
        <v>0.60344940423965399</v>
      </c>
      <c r="R3214">
        <v>0.69862592220306297</v>
      </c>
      <c r="S3214">
        <v>0.74964559078216497</v>
      </c>
      <c r="T3214">
        <v>0.740190088748931</v>
      </c>
      <c r="U3214">
        <v>0.71924978494644098</v>
      </c>
      <c r="V3214">
        <v>0.86855202913284302</v>
      </c>
      <c r="W3214">
        <v>1.13433194160461</v>
      </c>
      <c r="X3214">
        <v>1.4776794910430899</v>
      </c>
      <c r="Y3214">
        <v>1.9185198545455899</v>
      </c>
      <c r="Z3214">
        <v>2.30856728553771</v>
      </c>
      <c r="AA3214">
        <v>2.7059457302093501</v>
      </c>
      <c r="AB3214">
        <v>2.9366898536682098</v>
      </c>
      <c r="AC3214">
        <v>2.8072543144225999</v>
      </c>
      <c r="AD3214">
        <v>2.4521369934082</v>
      </c>
      <c r="AE3214">
        <v>2.0004975795745801</v>
      </c>
      <c r="AF3214">
        <v>1.66412270069122</v>
      </c>
      <c r="AG3214">
        <v>1.3348307609558101</v>
      </c>
      <c r="AH3214">
        <v>1.06872999668121</v>
      </c>
      <c r="AI3214">
        <v>2.3528795689344399E-2</v>
      </c>
      <c r="AJ3214">
        <v>-2.3889564909040902E-3</v>
      </c>
      <c r="AK3214">
        <v>-2.7385817840695301E-2</v>
      </c>
      <c r="AL3214">
        <v>1.2132533593103201E-3</v>
      </c>
      <c r="AM3214">
        <v>-2.99433730542659E-2</v>
      </c>
      <c r="AN3214">
        <v>-3.1911570578813497E-2</v>
      </c>
      <c r="AO3214">
        <v>-1.6568129882216402E-2</v>
      </c>
      <c r="AP3214">
        <v>-1.4975814148783601E-2</v>
      </c>
      <c r="AQ3214">
        <v>9.0925777330994606E-3</v>
      </c>
      <c r="AR3214">
        <v>1.23615153133869E-2</v>
      </c>
      <c r="AS3214">
        <v>-4.8630800098180701E-2</v>
      </c>
      <c r="AT3214">
        <v>-9.9599268287420203E-3</v>
      </c>
      <c r="AU3214">
        <v>2.05040276050567E-2</v>
      </c>
      <c r="AV3214">
        <v>2.2487673908471999E-2</v>
      </c>
      <c r="AW3214">
        <v>9.2747248709201799E-2</v>
      </c>
      <c r="AX3214">
        <v>2.1718235220760098E-3</v>
      </c>
      <c r="AY3214">
        <v>0.29673707485198902</v>
      </c>
      <c r="AZ3214">
        <v>0.34665983915328902</v>
      </c>
      <c r="BA3214">
        <v>4.7632433474063797E-2</v>
      </c>
      <c r="BB3214">
        <v>1.6690367832779801E-2</v>
      </c>
      <c r="BC3214">
        <v>1.38593837618827E-3</v>
      </c>
      <c r="BD3214">
        <v>2.4713426828384299E-2</v>
      </c>
      <c r="BE3214">
        <v>2.2849688306450799E-2</v>
      </c>
      <c r="BF3214">
        <v>4.0114983916282598E-2</v>
      </c>
      <c r="BG3214">
        <v>9.3948490917682606E-2</v>
      </c>
      <c r="BH3214">
        <v>6.12499229609966E-2</v>
      </c>
      <c r="BI3214">
        <v>2.9909735545516E-2</v>
      </c>
      <c r="BJ3214">
        <v>5.3689561784267398E-2</v>
      </c>
      <c r="BK3214">
        <v>8.8505866006016697E-3</v>
      </c>
      <c r="BL3214">
        <v>-1.34135771077126E-3</v>
      </c>
      <c r="BM3214">
        <v>1.25136207789182E-2</v>
      </c>
      <c r="BN3214">
        <v>2.16351207345724E-2</v>
      </c>
      <c r="BO3214">
        <v>5.3113460540771401E-2</v>
      </c>
      <c r="BP3214">
        <v>6.1538703739643E-2</v>
      </c>
      <c r="BQ3214">
        <v>3.91948595643043E-3</v>
      </c>
      <c r="BR3214">
        <v>5.0221730023622499E-2</v>
      </c>
      <c r="BS3214">
        <v>9.3020021915435694E-2</v>
      </c>
      <c r="BT3214">
        <v>0.108037337660789</v>
      </c>
      <c r="BU3214">
        <v>0.18726299703121099</v>
      </c>
      <c r="BV3214">
        <v>0.10612683743238401</v>
      </c>
      <c r="BW3214">
        <v>0.39888161420822099</v>
      </c>
      <c r="BX3214">
        <v>0.448708236217498</v>
      </c>
      <c r="BY3214">
        <v>0.151364490389823</v>
      </c>
      <c r="BZ3214">
        <v>0.11748556047677899</v>
      </c>
      <c r="CA3214">
        <v>8.7873682379722498E-2</v>
      </c>
      <c r="CB3214">
        <v>0.108535543084144</v>
      </c>
      <c r="CC3214">
        <v>9.5188602805137607E-2</v>
      </c>
      <c r="CD3214">
        <v>0.101830877363681</v>
      </c>
      <c r="CE3214">
        <v>0.16436818242073001</v>
      </c>
      <c r="CF3214">
        <v>0.12488880008459</v>
      </c>
      <c r="CG3214">
        <v>8.7205290794372503E-2</v>
      </c>
      <c r="CH3214">
        <v>0.106165871024131</v>
      </c>
      <c r="CI3214">
        <v>4.7644548118114402E-2</v>
      </c>
      <c r="CJ3214">
        <v>2.9228856787085498E-2</v>
      </c>
      <c r="CK3214">
        <v>4.1595373302698101E-2</v>
      </c>
      <c r="CL3214">
        <v>5.8246057480573599E-2</v>
      </c>
      <c r="CM3214">
        <v>9.7134344279765999E-2</v>
      </c>
      <c r="CN3214">
        <v>0.11071589589118901</v>
      </c>
      <c r="CO3214">
        <v>5.64697720110416E-2</v>
      </c>
      <c r="CP3214">
        <v>0.11040338873863199</v>
      </c>
      <c r="CQ3214">
        <v>0.16553601622581399</v>
      </c>
      <c r="CR3214">
        <v>0.19358700513839699</v>
      </c>
      <c r="CS3214">
        <v>0.28177875280380199</v>
      </c>
      <c r="CT3214">
        <v>0.21008184552192599</v>
      </c>
      <c r="CU3214">
        <v>0.50102615356445301</v>
      </c>
      <c r="CV3214">
        <v>0.55075663328170699</v>
      </c>
      <c r="CW3214">
        <v>0.255096554756164</v>
      </c>
      <c r="CX3214">
        <v>0.21828074753284399</v>
      </c>
      <c r="CY3214">
        <v>0.174361422657966</v>
      </c>
      <c r="CZ3214">
        <v>0.19235765933990401</v>
      </c>
      <c r="DA3214">
        <v>0.16752751171588801</v>
      </c>
      <c r="DB3214">
        <v>0.16354677081107999</v>
      </c>
      <c r="DC3214">
        <v>4.28121350705623E-2</v>
      </c>
      <c r="DD3214">
        <v>3.8689691573381403E-2</v>
      </c>
      <c r="DE3214">
        <v>3.4833222627639701E-2</v>
      </c>
      <c r="DF3214">
        <v>3.19033302366733E-2</v>
      </c>
      <c r="DG3214">
        <v>2.3585053160786601E-2</v>
      </c>
      <c r="DH3214">
        <v>1.8585370853543198E-2</v>
      </c>
      <c r="DI3214">
        <v>1.7680449411272999E-2</v>
      </c>
      <c r="DJ3214">
        <v>2.2257868200540501E-2</v>
      </c>
      <c r="DK3214">
        <v>2.6762796565890298E-2</v>
      </c>
      <c r="DL3214">
        <v>2.9897607862949298E-2</v>
      </c>
      <c r="DM3214">
        <v>3.1948305666446603E-2</v>
      </c>
      <c r="DN3214">
        <v>3.6587849259376498E-2</v>
      </c>
      <c r="DO3214">
        <v>4.4086594134569099E-2</v>
      </c>
      <c r="DP3214">
        <v>5.2010502666234901E-2</v>
      </c>
      <c r="DQ3214">
        <v>5.7461496442556298E-2</v>
      </c>
      <c r="DR3214">
        <v>6.3200160861015306E-2</v>
      </c>
      <c r="DS3214">
        <v>6.2099475413560798E-2</v>
      </c>
      <c r="DT3214">
        <v>6.2041014432907098E-2</v>
      </c>
      <c r="DU3214">
        <v>6.3064612448215401E-2</v>
      </c>
      <c r="DV3214">
        <v>6.1279125511646201E-2</v>
      </c>
      <c r="DW3214">
        <v>5.2580814808607101E-2</v>
      </c>
      <c r="DX3214">
        <v>5.0960227847099297E-2</v>
      </c>
      <c r="DY3214">
        <v>4.3978936970233903E-2</v>
      </c>
      <c r="DZ3214">
        <v>3.7520598620176301E-2</v>
      </c>
      <c r="EA3214">
        <v>66</v>
      </c>
      <c r="EB3214">
        <v>65</v>
      </c>
      <c r="EC3214">
        <v>65</v>
      </c>
      <c r="ED3214">
        <v>62</v>
      </c>
      <c r="EE3214">
        <v>62</v>
      </c>
      <c r="EF3214">
        <v>61</v>
      </c>
      <c r="EG3214">
        <v>60</v>
      </c>
      <c r="EH3214">
        <v>61</v>
      </c>
      <c r="EI3214">
        <v>67</v>
      </c>
      <c r="EJ3214">
        <v>72</v>
      </c>
      <c r="EK3214">
        <v>83</v>
      </c>
      <c r="EL3214">
        <v>91</v>
      </c>
      <c r="EM3214">
        <v>97</v>
      </c>
      <c r="EN3214">
        <v>101</v>
      </c>
      <c r="EO3214">
        <v>103</v>
      </c>
      <c r="EP3214">
        <v>104</v>
      </c>
      <c r="EQ3214">
        <v>104</v>
      </c>
      <c r="ER3214">
        <v>98</v>
      </c>
      <c r="ES3214">
        <v>90</v>
      </c>
      <c r="ET3214">
        <v>84</v>
      </c>
      <c r="EU3214">
        <v>80</v>
      </c>
      <c r="EV3214">
        <v>75</v>
      </c>
      <c r="EW3214">
        <v>75</v>
      </c>
      <c r="EX3214">
        <v>72</v>
      </c>
      <c r="EY3214">
        <v>0.480103850364685</v>
      </c>
      <c r="EZ3214">
        <v>4.3890297412872301E-2</v>
      </c>
      <c r="FA3214">
        <v>4.3890297412872301E-2</v>
      </c>
      <c r="FB3214">
        <v>0</v>
      </c>
      <c r="FC3214">
        <v>0</v>
      </c>
    </row>
    <row r="3215" spans="1:159" x14ac:dyDescent="0.25">
      <c r="A3215" t="s">
        <v>47</v>
      </c>
      <c r="B3215" t="s">
        <v>41</v>
      </c>
      <c r="C3215" t="s">
        <v>74</v>
      </c>
      <c r="D3215" s="3">
        <v>45475</v>
      </c>
      <c r="FB3215">
        <v>0</v>
      </c>
      <c r="FC3215">
        <v>1</v>
      </c>
    </row>
    <row r="3216" spans="1:159" x14ac:dyDescent="0.25">
      <c r="A3216" t="s">
        <v>47</v>
      </c>
      <c r="B3216" t="s">
        <v>41</v>
      </c>
      <c r="C3216" t="s">
        <v>74</v>
      </c>
      <c r="D3216" s="3">
        <v>45476</v>
      </c>
      <c r="FB3216">
        <v>0</v>
      </c>
      <c r="FC3216">
        <v>1</v>
      </c>
    </row>
    <row r="3217" spans="1:159" x14ac:dyDescent="0.25">
      <c r="A3217" t="s">
        <v>47</v>
      </c>
      <c r="B3217" t="s">
        <v>41</v>
      </c>
      <c r="C3217" t="s">
        <v>74</v>
      </c>
      <c r="D3217" s="3">
        <v>45478</v>
      </c>
      <c r="FB3217">
        <v>0</v>
      </c>
      <c r="FC3217">
        <v>1</v>
      </c>
    </row>
    <row r="3218" spans="1:159" x14ac:dyDescent="0.25">
      <c r="A3218" t="s">
        <v>47</v>
      </c>
      <c r="B3218" t="s">
        <v>41</v>
      </c>
      <c r="C3218" t="s">
        <v>74</v>
      </c>
      <c r="D3218" s="3">
        <v>45479</v>
      </c>
      <c r="FB3218">
        <v>0</v>
      </c>
      <c r="FC3218">
        <v>1</v>
      </c>
    </row>
    <row r="3219" spans="1:159" x14ac:dyDescent="0.25">
      <c r="A3219" t="s">
        <v>47</v>
      </c>
      <c r="B3219" t="s">
        <v>41</v>
      </c>
      <c r="C3219" t="s">
        <v>74</v>
      </c>
      <c r="D3219" s="3">
        <v>45484</v>
      </c>
      <c r="FB3219">
        <v>0</v>
      </c>
      <c r="FC3219">
        <v>1</v>
      </c>
    </row>
    <row r="3220" spans="1:159" x14ac:dyDescent="0.25">
      <c r="A3220" t="s">
        <v>47</v>
      </c>
      <c r="B3220" t="s">
        <v>41</v>
      </c>
      <c r="C3220" t="s">
        <v>74</v>
      </c>
      <c r="D3220" s="3">
        <v>45485</v>
      </c>
      <c r="FB3220">
        <v>0</v>
      </c>
      <c r="FC3220">
        <v>1</v>
      </c>
    </row>
    <row r="3221" spans="1:159" x14ac:dyDescent="0.25">
      <c r="A3221" t="s">
        <v>47</v>
      </c>
      <c r="B3221" t="s">
        <v>41</v>
      </c>
      <c r="C3221" t="s">
        <v>74</v>
      </c>
      <c r="D3221" s="3">
        <v>45496</v>
      </c>
      <c r="FB3221">
        <v>0</v>
      </c>
      <c r="FC3221">
        <v>1</v>
      </c>
    </row>
    <row r="3222" spans="1:159" x14ac:dyDescent="0.25">
      <c r="A3222" t="s">
        <v>47</v>
      </c>
      <c r="B3222" t="s">
        <v>41</v>
      </c>
      <c r="C3222" t="s">
        <v>74</v>
      </c>
      <c r="D3222" s="3">
        <v>45539</v>
      </c>
      <c r="FB3222">
        <v>0</v>
      </c>
      <c r="FC3222">
        <v>1</v>
      </c>
    </row>
    <row r="3223" spans="1:159" x14ac:dyDescent="0.25">
      <c r="A3223" t="s">
        <v>47</v>
      </c>
      <c r="B3223" t="s">
        <v>41</v>
      </c>
      <c r="C3223" t="s">
        <v>74</v>
      </c>
      <c r="D3223" s="3">
        <v>45540</v>
      </c>
      <c r="FB3223">
        <v>0</v>
      </c>
      <c r="FC3223">
        <v>1</v>
      </c>
    </row>
    <row r="3224" spans="1:159" x14ac:dyDescent="0.25">
      <c r="A3224" t="s">
        <v>47</v>
      </c>
      <c r="B3224" t="s">
        <v>41</v>
      </c>
      <c r="C3224" t="s">
        <v>74</v>
      </c>
      <c r="D3224" s="3">
        <v>45541</v>
      </c>
      <c r="FB3224">
        <v>0</v>
      </c>
      <c r="FC3224">
        <v>1</v>
      </c>
    </row>
    <row r="3225" spans="1:159" x14ac:dyDescent="0.25">
      <c r="A3225" t="s">
        <v>47</v>
      </c>
      <c r="B3225" t="s">
        <v>41</v>
      </c>
      <c r="C3225" t="s">
        <v>74</v>
      </c>
      <c r="D3225" s="3">
        <v>45558</v>
      </c>
      <c r="FB3225">
        <v>0</v>
      </c>
      <c r="FC3225">
        <v>1</v>
      </c>
    </row>
    <row r="3226" spans="1:159" x14ac:dyDescent="0.25">
      <c r="A3226" t="s">
        <v>47</v>
      </c>
      <c r="B3226" t="s">
        <v>41</v>
      </c>
      <c r="C3226" t="s">
        <v>74</v>
      </c>
      <c r="D3226" s="3">
        <v>45559</v>
      </c>
      <c r="FB3226">
        <v>0</v>
      </c>
      <c r="FC3226">
        <v>1</v>
      </c>
    </row>
    <row r="3227" spans="1:159" x14ac:dyDescent="0.25">
      <c r="A3227" t="s">
        <v>47</v>
      </c>
      <c r="B3227" t="s">
        <v>41</v>
      </c>
      <c r="C3227" t="s">
        <v>74</v>
      </c>
      <c r="D3227" s="3">
        <v>45566</v>
      </c>
      <c r="FB3227">
        <v>0</v>
      </c>
      <c r="FC3227">
        <v>1</v>
      </c>
    </row>
    <row r="3228" spans="1:159" x14ac:dyDescent="0.25">
      <c r="A3228" t="s">
        <v>47</v>
      </c>
      <c r="B3228" t="s">
        <v>41</v>
      </c>
      <c r="C3228" t="s">
        <v>74</v>
      </c>
      <c r="D3228" s="3">
        <v>45567</v>
      </c>
      <c r="FB3228">
        <v>0</v>
      </c>
      <c r="FC3228">
        <v>1</v>
      </c>
    </row>
    <row r="3229" spans="1:159" x14ac:dyDescent="0.25">
      <c r="A3229" t="s">
        <v>47</v>
      </c>
      <c r="B3229" t="s">
        <v>41</v>
      </c>
      <c r="C3229" t="s">
        <v>74</v>
      </c>
      <c r="D3229" s="3">
        <v>45568</v>
      </c>
      <c r="FB3229">
        <v>0</v>
      </c>
      <c r="FC3229">
        <v>1</v>
      </c>
    </row>
    <row r="3230" spans="1:159" x14ac:dyDescent="0.25">
      <c r="A3230" t="s">
        <v>47</v>
      </c>
      <c r="B3230" t="s">
        <v>41</v>
      </c>
      <c r="C3230" t="s">
        <v>74</v>
      </c>
      <c r="D3230" s="3">
        <v>45570</v>
      </c>
      <c r="FB3230">
        <v>0</v>
      </c>
      <c r="FC3230">
        <v>1</v>
      </c>
    </row>
    <row r="3231" spans="1:159" x14ac:dyDescent="0.25">
      <c r="A3231" t="s">
        <v>47</v>
      </c>
      <c r="B3231" t="s">
        <v>41</v>
      </c>
      <c r="C3231" t="s">
        <v>74</v>
      </c>
      <c r="D3231" s="3">
        <v>45571</v>
      </c>
      <c r="FB3231">
        <v>0</v>
      </c>
      <c r="FC3231">
        <v>1</v>
      </c>
    </row>
    <row r="3232" spans="1:159" x14ac:dyDescent="0.25">
      <c r="A3232" t="s">
        <v>47</v>
      </c>
      <c r="B3232" t="s">
        <v>41</v>
      </c>
      <c r="C3232" t="s">
        <v>83</v>
      </c>
      <c r="D3232" s="3">
        <v>45475</v>
      </c>
      <c r="FB3232">
        <v>0</v>
      </c>
      <c r="FC3232">
        <v>1</v>
      </c>
    </row>
    <row r="3233" spans="1:159" x14ac:dyDescent="0.25">
      <c r="A3233" t="s">
        <v>47</v>
      </c>
      <c r="B3233" t="s">
        <v>41</v>
      </c>
      <c r="C3233" t="s">
        <v>83</v>
      </c>
      <c r="D3233" s="3">
        <v>45476</v>
      </c>
      <c r="FB3233">
        <v>0</v>
      </c>
      <c r="FC3233">
        <v>1</v>
      </c>
    </row>
    <row r="3234" spans="1:159" x14ac:dyDescent="0.25">
      <c r="A3234" t="s">
        <v>47</v>
      </c>
      <c r="B3234" t="s">
        <v>41</v>
      </c>
      <c r="C3234" t="s">
        <v>83</v>
      </c>
      <c r="D3234" s="3">
        <v>45478</v>
      </c>
      <c r="FB3234">
        <v>0</v>
      </c>
      <c r="FC3234">
        <v>1</v>
      </c>
    </row>
    <row r="3235" spans="1:159" x14ac:dyDescent="0.25">
      <c r="A3235" t="s">
        <v>47</v>
      </c>
      <c r="B3235" t="s">
        <v>41</v>
      </c>
      <c r="C3235" t="s">
        <v>83</v>
      </c>
      <c r="D3235" s="3">
        <v>45479</v>
      </c>
      <c r="FB3235">
        <v>0</v>
      </c>
      <c r="FC3235">
        <v>1</v>
      </c>
    </row>
    <row r="3236" spans="1:159" x14ac:dyDescent="0.25">
      <c r="A3236" t="s">
        <v>47</v>
      </c>
      <c r="B3236" t="s">
        <v>41</v>
      </c>
      <c r="C3236" t="s">
        <v>83</v>
      </c>
      <c r="D3236" s="3">
        <v>45484</v>
      </c>
      <c r="FB3236">
        <v>0</v>
      </c>
      <c r="FC3236">
        <v>1</v>
      </c>
    </row>
    <row r="3237" spans="1:159" x14ac:dyDescent="0.25">
      <c r="A3237" t="s">
        <v>47</v>
      </c>
      <c r="B3237" t="s">
        <v>41</v>
      </c>
      <c r="C3237" t="s">
        <v>83</v>
      </c>
      <c r="D3237" s="3">
        <v>45485</v>
      </c>
      <c r="FB3237">
        <v>0</v>
      </c>
      <c r="FC3237">
        <v>1</v>
      </c>
    </row>
    <row r="3238" spans="1:159" x14ac:dyDescent="0.25">
      <c r="A3238" t="s">
        <v>47</v>
      </c>
      <c r="B3238" t="s">
        <v>41</v>
      </c>
      <c r="C3238" t="s">
        <v>83</v>
      </c>
      <c r="D3238" s="3">
        <v>45496</v>
      </c>
      <c r="FB3238">
        <v>0</v>
      </c>
      <c r="FC3238">
        <v>1</v>
      </c>
    </row>
    <row r="3239" spans="1:159" x14ac:dyDescent="0.25">
      <c r="A3239" t="s">
        <v>47</v>
      </c>
      <c r="B3239" t="s">
        <v>41</v>
      </c>
      <c r="C3239" t="s">
        <v>83</v>
      </c>
      <c r="D3239" s="3">
        <v>45539</v>
      </c>
      <c r="FB3239">
        <v>0</v>
      </c>
      <c r="FC3239">
        <v>1</v>
      </c>
    </row>
    <row r="3240" spans="1:159" x14ac:dyDescent="0.25">
      <c r="A3240" t="s">
        <v>47</v>
      </c>
      <c r="B3240" t="s">
        <v>41</v>
      </c>
      <c r="C3240" t="s">
        <v>83</v>
      </c>
      <c r="D3240" s="3">
        <v>45540</v>
      </c>
      <c r="FB3240">
        <v>0</v>
      </c>
      <c r="FC3240">
        <v>1</v>
      </c>
    </row>
    <row r="3241" spans="1:159" x14ac:dyDescent="0.25">
      <c r="A3241" t="s">
        <v>47</v>
      </c>
      <c r="B3241" t="s">
        <v>41</v>
      </c>
      <c r="C3241" t="s">
        <v>83</v>
      </c>
      <c r="D3241" s="3">
        <v>45541</v>
      </c>
      <c r="FB3241">
        <v>0</v>
      </c>
      <c r="FC3241">
        <v>1</v>
      </c>
    </row>
    <row r="3242" spans="1:159" x14ac:dyDescent="0.25">
      <c r="A3242" t="s">
        <v>47</v>
      </c>
      <c r="B3242" t="s">
        <v>41</v>
      </c>
      <c r="C3242" t="s">
        <v>83</v>
      </c>
      <c r="D3242" s="3">
        <v>45558</v>
      </c>
      <c r="FB3242">
        <v>0</v>
      </c>
      <c r="FC3242">
        <v>1</v>
      </c>
    </row>
    <row r="3243" spans="1:159" x14ac:dyDescent="0.25">
      <c r="A3243" t="s">
        <v>47</v>
      </c>
      <c r="B3243" t="s">
        <v>41</v>
      </c>
      <c r="C3243" t="s">
        <v>83</v>
      </c>
      <c r="D3243" s="3">
        <v>45559</v>
      </c>
      <c r="FB3243">
        <v>0</v>
      </c>
      <c r="FC3243">
        <v>1</v>
      </c>
    </row>
    <row r="3244" spans="1:159" x14ac:dyDescent="0.25">
      <c r="A3244" t="s">
        <v>47</v>
      </c>
      <c r="B3244" t="s">
        <v>41</v>
      </c>
      <c r="C3244" t="s">
        <v>83</v>
      </c>
      <c r="D3244" s="3">
        <v>45566</v>
      </c>
      <c r="FB3244">
        <v>0</v>
      </c>
      <c r="FC3244">
        <v>1</v>
      </c>
    </row>
    <row r="3245" spans="1:159" x14ac:dyDescent="0.25">
      <c r="A3245" t="s">
        <v>47</v>
      </c>
      <c r="B3245" t="s">
        <v>41</v>
      </c>
      <c r="C3245" t="s">
        <v>83</v>
      </c>
      <c r="D3245" s="3">
        <v>45567</v>
      </c>
      <c r="FB3245">
        <v>0</v>
      </c>
      <c r="FC3245">
        <v>1</v>
      </c>
    </row>
    <row r="3246" spans="1:159" x14ac:dyDescent="0.25">
      <c r="A3246" t="s">
        <v>47</v>
      </c>
      <c r="B3246" t="s">
        <v>41</v>
      </c>
      <c r="C3246" t="s">
        <v>83</v>
      </c>
      <c r="D3246" s="3">
        <v>45568</v>
      </c>
      <c r="FB3246">
        <v>0</v>
      </c>
      <c r="FC3246">
        <v>1</v>
      </c>
    </row>
    <row r="3247" spans="1:159" x14ac:dyDescent="0.25">
      <c r="A3247" t="s">
        <v>47</v>
      </c>
      <c r="B3247" t="s">
        <v>41</v>
      </c>
      <c r="C3247" t="s">
        <v>83</v>
      </c>
      <c r="D3247" s="3">
        <v>45570</v>
      </c>
      <c r="FB3247">
        <v>0</v>
      </c>
      <c r="FC3247">
        <v>1</v>
      </c>
    </row>
    <row r="3248" spans="1:159" x14ac:dyDescent="0.25">
      <c r="A3248" t="s">
        <v>47</v>
      </c>
      <c r="B3248" t="s">
        <v>41</v>
      </c>
      <c r="C3248" t="s">
        <v>83</v>
      </c>
      <c r="D3248" s="3">
        <v>45571</v>
      </c>
      <c r="FB3248">
        <v>0</v>
      </c>
      <c r="FC3248">
        <v>1</v>
      </c>
    </row>
    <row r="3249" spans="1:159" x14ac:dyDescent="0.25">
      <c r="A3249" t="s">
        <v>47</v>
      </c>
      <c r="B3249" t="s">
        <v>41</v>
      </c>
      <c r="C3249" t="s">
        <v>73</v>
      </c>
      <c r="D3249" s="3">
        <v>45475</v>
      </c>
      <c r="FB3249">
        <v>0</v>
      </c>
      <c r="FC3249">
        <v>1</v>
      </c>
    </row>
    <row r="3250" spans="1:159" x14ac:dyDescent="0.25">
      <c r="A3250" t="s">
        <v>47</v>
      </c>
      <c r="B3250" t="s">
        <v>41</v>
      </c>
      <c r="C3250" t="s">
        <v>73</v>
      </c>
      <c r="D3250" s="3">
        <v>45476</v>
      </c>
      <c r="FB3250">
        <v>0</v>
      </c>
      <c r="FC3250">
        <v>1</v>
      </c>
    </row>
    <row r="3251" spans="1:159" x14ac:dyDescent="0.25">
      <c r="A3251" t="s">
        <v>47</v>
      </c>
      <c r="B3251" t="s">
        <v>41</v>
      </c>
      <c r="C3251" t="s">
        <v>73</v>
      </c>
      <c r="D3251" s="3">
        <v>45478</v>
      </c>
      <c r="FB3251">
        <v>0</v>
      </c>
      <c r="FC3251">
        <v>1</v>
      </c>
    </row>
    <row r="3252" spans="1:159" x14ac:dyDescent="0.25">
      <c r="A3252" t="s">
        <v>47</v>
      </c>
      <c r="B3252" t="s">
        <v>41</v>
      </c>
      <c r="C3252" t="s">
        <v>73</v>
      </c>
      <c r="D3252" s="3">
        <v>45479</v>
      </c>
      <c r="FB3252">
        <v>0</v>
      </c>
      <c r="FC3252">
        <v>1</v>
      </c>
    </row>
    <row r="3253" spans="1:159" x14ac:dyDescent="0.25">
      <c r="A3253" t="s">
        <v>47</v>
      </c>
      <c r="B3253" t="s">
        <v>41</v>
      </c>
      <c r="C3253" t="s">
        <v>73</v>
      </c>
      <c r="D3253" s="3">
        <v>45484</v>
      </c>
      <c r="FB3253">
        <v>0</v>
      </c>
      <c r="FC3253">
        <v>1</v>
      </c>
    </row>
    <row r="3254" spans="1:159" x14ac:dyDescent="0.25">
      <c r="A3254" t="s">
        <v>47</v>
      </c>
      <c r="B3254" t="s">
        <v>41</v>
      </c>
      <c r="C3254" t="s">
        <v>73</v>
      </c>
      <c r="D3254" s="3">
        <v>45485</v>
      </c>
      <c r="FB3254">
        <v>0</v>
      </c>
      <c r="FC3254">
        <v>1</v>
      </c>
    </row>
    <row r="3255" spans="1:159" x14ac:dyDescent="0.25">
      <c r="A3255" t="s">
        <v>47</v>
      </c>
      <c r="B3255" t="s">
        <v>41</v>
      </c>
      <c r="C3255" t="s">
        <v>73</v>
      </c>
      <c r="D3255" s="3">
        <v>45496</v>
      </c>
      <c r="FB3255">
        <v>0</v>
      </c>
      <c r="FC3255">
        <v>1</v>
      </c>
    </row>
    <row r="3256" spans="1:159" x14ac:dyDescent="0.25">
      <c r="A3256" t="s">
        <v>47</v>
      </c>
      <c r="B3256" t="s">
        <v>41</v>
      </c>
      <c r="C3256" t="s">
        <v>73</v>
      </c>
      <c r="D3256" s="3">
        <v>45539</v>
      </c>
      <c r="FB3256">
        <v>0</v>
      </c>
      <c r="FC3256">
        <v>1</v>
      </c>
    </row>
    <row r="3257" spans="1:159" x14ac:dyDescent="0.25">
      <c r="A3257" t="s">
        <v>47</v>
      </c>
      <c r="B3257" t="s">
        <v>41</v>
      </c>
      <c r="C3257" t="s">
        <v>73</v>
      </c>
      <c r="D3257" s="3">
        <v>45540</v>
      </c>
      <c r="FB3257">
        <v>0</v>
      </c>
      <c r="FC3257">
        <v>1</v>
      </c>
    </row>
    <row r="3258" spans="1:159" x14ac:dyDescent="0.25">
      <c r="A3258" t="s">
        <v>47</v>
      </c>
      <c r="B3258" t="s">
        <v>41</v>
      </c>
      <c r="C3258" t="s">
        <v>73</v>
      </c>
      <c r="D3258" s="3">
        <v>45541</v>
      </c>
      <c r="FB3258">
        <v>0</v>
      </c>
      <c r="FC3258">
        <v>1</v>
      </c>
    </row>
    <row r="3259" spans="1:159" x14ac:dyDescent="0.25">
      <c r="A3259" t="s">
        <v>47</v>
      </c>
      <c r="B3259" t="s">
        <v>41</v>
      </c>
      <c r="C3259" t="s">
        <v>73</v>
      </c>
      <c r="D3259" s="3">
        <v>45558</v>
      </c>
      <c r="FB3259">
        <v>0</v>
      </c>
      <c r="FC3259">
        <v>1</v>
      </c>
    </row>
    <row r="3260" spans="1:159" x14ac:dyDescent="0.25">
      <c r="A3260" t="s">
        <v>47</v>
      </c>
      <c r="B3260" t="s">
        <v>41</v>
      </c>
      <c r="C3260" t="s">
        <v>73</v>
      </c>
      <c r="D3260" s="3">
        <v>45559</v>
      </c>
      <c r="FB3260">
        <v>0</v>
      </c>
      <c r="FC3260">
        <v>1</v>
      </c>
    </row>
    <row r="3261" spans="1:159" x14ac:dyDescent="0.25">
      <c r="A3261" t="s">
        <v>47</v>
      </c>
      <c r="B3261" t="s">
        <v>41</v>
      </c>
      <c r="C3261" t="s">
        <v>73</v>
      </c>
      <c r="D3261" s="3">
        <v>45566</v>
      </c>
      <c r="FB3261">
        <v>0</v>
      </c>
      <c r="FC3261">
        <v>1</v>
      </c>
    </row>
    <row r="3262" spans="1:159" x14ac:dyDescent="0.25">
      <c r="A3262" t="s">
        <v>47</v>
      </c>
      <c r="B3262" t="s">
        <v>41</v>
      </c>
      <c r="C3262" t="s">
        <v>73</v>
      </c>
      <c r="D3262" s="3">
        <v>45567</v>
      </c>
      <c r="FB3262">
        <v>0</v>
      </c>
      <c r="FC3262">
        <v>1</v>
      </c>
    </row>
    <row r="3263" spans="1:159" x14ac:dyDescent="0.25">
      <c r="A3263" t="s">
        <v>47</v>
      </c>
      <c r="B3263" t="s">
        <v>41</v>
      </c>
      <c r="C3263" t="s">
        <v>73</v>
      </c>
      <c r="D3263" s="3">
        <v>45568</v>
      </c>
      <c r="FB3263">
        <v>0</v>
      </c>
      <c r="FC3263">
        <v>1</v>
      </c>
    </row>
    <row r="3264" spans="1:159" x14ac:dyDescent="0.25">
      <c r="A3264" t="s">
        <v>47</v>
      </c>
      <c r="B3264" t="s">
        <v>41</v>
      </c>
      <c r="C3264" t="s">
        <v>73</v>
      </c>
      <c r="D3264" s="3">
        <v>45570</v>
      </c>
      <c r="FB3264">
        <v>0</v>
      </c>
      <c r="FC3264">
        <v>1</v>
      </c>
    </row>
    <row r="3265" spans="1:159" x14ac:dyDescent="0.25">
      <c r="A3265" t="s">
        <v>47</v>
      </c>
      <c r="B3265" t="s">
        <v>41</v>
      </c>
      <c r="C3265" t="s">
        <v>73</v>
      </c>
      <c r="D3265" s="3">
        <v>45571</v>
      </c>
      <c r="FB3265">
        <v>0</v>
      </c>
      <c r="FC3265">
        <v>1</v>
      </c>
    </row>
    <row r="3266" spans="1:159" x14ac:dyDescent="0.25">
      <c r="A3266" t="s">
        <v>47</v>
      </c>
      <c r="B3266" t="s">
        <v>41</v>
      </c>
      <c r="C3266" t="s">
        <v>81</v>
      </c>
      <c r="D3266" s="3">
        <v>45475</v>
      </c>
      <c r="FB3266">
        <v>0</v>
      </c>
      <c r="FC3266">
        <v>1</v>
      </c>
    </row>
    <row r="3267" spans="1:159" x14ac:dyDescent="0.25">
      <c r="A3267" t="s">
        <v>47</v>
      </c>
      <c r="B3267" t="s">
        <v>41</v>
      </c>
      <c r="C3267" t="s">
        <v>81</v>
      </c>
      <c r="D3267" s="3">
        <v>45476</v>
      </c>
      <c r="FB3267">
        <v>0</v>
      </c>
      <c r="FC3267">
        <v>1</v>
      </c>
    </row>
    <row r="3268" spans="1:159" x14ac:dyDescent="0.25">
      <c r="A3268" t="s">
        <v>47</v>
      </c>
      <c r="B3268" t="s">
        <v>41</v>
      </c>
      <c r="C3268" t="s">
        <v>81</v>
      </c>
      <c r="D3268" s="3">
        <v>45478</v>
      </c>
      <c r="FB3268">
        <v>0</v>
      </c>
      <c r="FC3268">
        <v>1</v>
      </c>
    </row>
    <row r="3269" spans="1:159" x14ac:dyDescent="0.25">
      <c r="A3269" t="s">
        <v>47</v>
      </c>
      <c r="B3269" t="s">
        <v>41</v>
      </c>
      <c r="C3269" t="s">
        <v>81</v>
      </c>
      <c r="D3269" s="3">
        <v>45479</v>
      </c>
      <c r="FB3269">
        <v>0</v>
      </c>
      <c r="FC3269">
        <v>1</v>
      </c>
    </row>
    <row r="3270" spans="1:159" x14ac:dyDescent="0.25">
      <c r="A3270" t="s">
        <v>47</v>
      </c>
      <c r="B3270" t="s">
        <v>41</v>
      </c>
      <c r="C3270" t="s">
        <v>81</v>
      </c>
      <c r="D3270" s="3">
        <v>45484</v>
      </c>
      <c r="FB3270">
        <v>0</v>
      </c>
      <c r="FC3270">
        <v>1</v>
      </c>
    </row>
    <row r="3271" spans="1:159" x14ac:dyDescent="0.25">
      <c r="A3271" t="s">
        <v>47</v>
      </c>
      <c r="B3271" t="s">
        <v>41</v>
      </c>
      <c r="C3271" t="s">
        <v>81</v>
      </c>
      <c r="D3271" s="3">
        <v>45485</v>
      </c>
      <c r="FB3271">
        <v>0</v>
      </c>
      <c r="FC3271">
        <v>1</v>
      </c>
    </row>
    <row r="3272" spans="1:159" x14ac:dyDescent="0.25">
      <c r="A3272" t="s">
        <v>47</v>
      </c>
      <c r="B3272" t="s">
        <v>41</v>
      </c>
      <c r="C3272" t="s">
        <v>81</v>
      </c>
      <c r="D3272" s="3">
        <v>45496</v>
      </c>
      <c r="FB3272">
        <v>0</v>
      </c>
      <c r="FC3272">
        <v>1</v>
      </c>
    </row>
    <row r="3273" spans="1:159" x14ac:dyDescent="0.25">
      <c r="A3273" t="s">
        <v>47</v>
      </c>
      <c r="B3273" t="s">
        <v>41</v>
      </c>
      <c r="C3273" t="s">
        <v>81</v>
      </c>
      <c r="D3273" s="3">
        <v>45539</v>
      </c>
      <c r="FB3273">
        <v>0</v>
      </c>
      <c r="FC3273">
        <v>1</v>
      </c>
    </row>
    <row r="3274" spans="1:159" x14ac:dyDescent="0.25">
      <c r="A3274" t="s">
        <v>47</v>
      </c>
      <c r="B3274" t="s">
        <v>41</v>
      </c>
      <c r="C3274" t="s">
        <v>81</v>
      </c>
      <c r="D3274" s="3">
        <v>45540</v>
      </c>
      <c r="FB3274">
        <v>0</v>
      </c>
      <c r="FC3274">
        <v>1</v>
      </c>
    </row>
    <row r="3275" spans="1:159" x14ac:dyDescent="0.25">
      <c r="A3275" t="s">
        <v>47</v>
      </c>
      <c r="B3275" t="s">
        <v>41</v>
      </c>
      <c r="C3275" t="s">
        <v>81</v>
      </c>
      <c r="D3275" s="3">
        <v>45541</v>
      </c>
      <c r="FB3275">
        <v>0</v>
      </c>
      <c r="FC3275">
        <v>1</v>
      </c>
    </row>
    <row r="3276" spans="1:159" x14ac:dyDescent="0.25">
      <c r="A3276" t="s">
        <v>47</v>
      </c>
      <c r="B3276" t="s">
        <v>41</v>
      </c>
      <c r="C3276" t="s">
        <v>81</v>
      </c>
      <c r="D3276" s="3">
        <v>45558</v>
      </c>
      <c r="FB3276">
        <v>0</v>
      </c>
      <c r="FC3276">
        <v>1</v>
      </c>
    </row>
    <row r="3277" spans="1:159" x14ac:dyDescent="0.25">
      <c r="A3277" t="s">
        <v>47</v>
      </c>
      <c r="B3277" t="s">
        <v>41</v>
      </c>
      <c r="C3277" t="s">
        <v>81</v>
      </c>
      <c r="D3277" s="3">
        <v>45559</v>
      </c>
      <c r="FB3277">
        <v>0</v>
      </c>
      <c r="FC3277">
        <v>1</v>
      </c>
    </row>
    <row r="3278" spans="1:159" x14ac:dyDescent="0.25">
      <c r="A3278" t="s">
        <v>47</v>
      </c>
      <c r="B3278" t="s">
        <v>41</v>
      </c>
      <c r="C3278" t="s">
        <v>81</v>
      </c>
      <c r="D3278" s="3">
        <v>45566</v>
      </c>
      <c r="FB3278">
        <v>0</v>
      </c>
      <c r="FC3278">
        <v>1</v>
      </c>
    </row>
    <row r="3279" spans="1:159" x14ac:dyDescent="0.25">
      <c r="A3279" t="s">
        <v>47</v>
      </c>
      <c r="B3279" t="s">
        <v>41</v>
      </c>
      <c r="C3279" t="s">
        <v>81</v>
      </c>
      <c r="D3279" s="3">
        <v>45567</v>
      </c>
      <c r="FB3279">
        <v>0</v>
      </c>
      <c r="FC3279">
        <v>1</v>
      </c>
    </row>
    <row r="3280" spans="1:159" x14ac:dyDescent="0.25">
      <c r="A3280" t="s">
        <v>47</v>
      </c>
      <c r="B3280" t="s">
        <v>41</v>
      </c>
      <c r="C3280" t="s">
        <v>81</v>
      </c>
      <c r="D3280" s="3">
        <v>45568</v>
      </c>
      <c r="FB3280">
        <v>0</v>
      </c>
      <c r="FC3280">
        <v>1</v>
      </c>
    </row>
    <row r="3281" spans="1:159" x14ac:dyDescent="0.25">
      <c r="A3281" t="s">
        <v>47</v>
      </c>
      <c r="B3281" t="s">
        <v>41</v>
      </c>
      <c r="C3281" t="s">
        <v>81</v>
      </c>
      <c r="D3281" s="3">
        <v>45570</v>
      </c>
      <c r="FB3281">
        <v>0</v>
      </c>
      <c r="FC3281">
        <v>1</v>
      </c>
    </row>
    <row r="3282" spans="1:159" x14ac:dyDescent="0.25">
      <c r="A3282" t="s">
        <v>47</v>
      </c>
      <c r="B3282" t="s">
        <v>41</v>
      </c>
      <c r="C3282" t="s">
        <v>81</v>
      </c>
      <c r="D3282" s="3">
        <v>45571</v>
      </c>
      <c r="FB3282">
        <v>0</v>
      </c>
      <c r="FC3282">
        <v>1</v>
      </c>
    </row>
    <row r="3283" spans="1:159" x14ac:dyDescent="0.25">
      <c r="A3283" t="s">
        <v>47</v>
      </c>
      <c r="B3283" t="s">
        <v>41</v>
      </c>
      <c r="C3283" t="s">
        <v>82</v>
      </c>
      <c r="D3283" s="3">
        <v>45475</v>
      </c>
      <c r="FB3283">
        <v>0</v>
      </c>
      <c r="FC3283">
        <v>1</v>
      </c>
    </row>
    <row r="3284" spans="1:159" x14ac:dyDescent="0.25">
      <c r="A3284" t="s">
        <v>47</v>
      </c>
      <c r="B3284" t="s">
        <v>41</v>
      </c>
      <c r="C3284" t="s">
        <v>82</v>
      </c>
      <c r="D3284" s="3">
        <v>45476</v>
      </c>
      <c r="FB3284">
        <v>0</v>
      </c>
      <c r="FC3284">
        <v>1</v>
      </c>
    </row>
    <row r="3285" spans="1:159" x14ac:dyDescent="0.25">
      <c r="A3285" t="s">
        <v>47</v>
      </c>
      <c r="B3285" t="s">
        <v>41</v>
      </c>
      <c r="C3285" t="s">
        <v>82</v>
      </c>
      <c r="D3285" s="3">
        <v>45478</v>
      </c>
      <c r="FB3285">
        <v>0</v>
      </c>
      <c r="FC3285">
        <v>1</v>
      </c>
    </row>
    <row r="3286" spans="1:159" x14ac:dyDescent="0.25">
      <c r="A3286" t="s">
        <v>47</v>
      </c>
      <c r="B3286" t="s">
        <v>41</v>
      </c>
      <c r="C3286" t="s">
        <v>82</v>
      </c>
      <c r="D3286" s="3">
        <v>45479</v>
      </c>
      <c r="FB3286">
        <v>0</v>
      </c>
      <c r="FC3286">
        <v>1</v>
      </c>
    </row>
    <row r="3287" spans="1:159" x14ac:dyDescent="0.25">
      <c r="A3287" t="s">
        <v>47</v>
      </c>
      <c r="B3287" t="s">
        <v>41</v>
      </c>
      <c r="C3287" t="s">
        <v>82</v>
      </c>
      <c r="D3287" s="3">
        <v>45484</v>
      </c>
      <c r="FB3287">
        <v>0</v>
      </c>
      <c r="FC3287">
        <v>1</v>
      </c>
    </row>
    <row r="3288" spans="1:159" x14ac:dyDescent="0.25">
      <c r="A3288" t="s">
        <v>47</v>
      </c>
      <c r="B3288" t="s">
        <v>41</v>
      </c>
      <c r="C3288" t="s">
        <v>82</v>
      </c>
      <c r="D3288" s="3">
        <v>45485</v>
      </c>
      <c r="EE3288" s="20"/>
      <c r="FB3288">
        <v>0</v>
      </c>
      <c r="FC3288">
        <v>1</v>
      </c>
    </row>
    <row r="3289" spans="1:159" x14ac:dyDescent="0.25">
      <c r="A3289" t="s">
        <v>47</v>
      </c>
      <c r="B3289" t="s">
        <v>41</v>
      </c>
      <c r="C3289" t="s">
        <v>82</v>
      </c>
      <c r="D3289" s="3">
        <v>45496</v>
      </c>
      <c r="FB3289">
        <v>0</v>
      </c>
      <c r="FC3289">
        <v>1</v>
      </c>
    </row>
    <row r="3290" spans="1:159" x14ac:dyDescent="0.25">
      <c r="A3290" t="s">
        <v>47</v>
      </c>
      <c r="B3290" t="s">
        <v>41</v>
      </c>
      <c r="C3290" t="s">
        <v>82</v>
      </c>
      <c r="D3290" s="3">
        <v>45539</v>
      </c>
      <c r="FB3290">
        <v>0</v>
      </c>
      <c r="FC3290">
        <v>1</v>
      </c>
    </row>
    <row r="3291" spans="1:159" x14ac:dyDescent="0.25">
      <c r="A3291" t="s">
        <v>47</v>
      </c>
      <c r="B3291" t="s">
        <v>41</v>
      </c>
      <c r="C3291" t="s">
        <v>82</v>
      </c>
      <c r="D3291" s="3">
        <v>45540</v>
      </c>
      <c r="FB3291">
        <v>0</v>
      </c>
      <c r="FC3291">
        <v>1</v>
      </c>
    </row>
    <row r="3292" spans="1:159" x14ac:dyDescent="0.25">
      <c r="A3292" t="s">
        <v>47</v>
      </c>
      <c r="B3292" t="s">
        <v>41</v>
      </c>
      <c r="C3292" t="s">
        <v>82</v>
      </c>
      <c r="D3292" s="3">
        <v>45541</v>
      </c>
      <c r="FB3292">
        <v>0</v>
      </c>
      <c r="FC3292">
        <v>1</v>
      </c>
    </row>
    <row r="3293" spans="1:159" x14ac:dyDescent="0.25">
      <c r="A3293" t="s">
        <v>47</v>
      </c>
      <c r="B3293" t="s">
        <v>41</v>
      </c>
      <c r="C3293" t="s">
        <v>82</v>
      </c>
      <c r="D3293" s="3">
        <v>45558</v>
      </c>
      <c r="FB3293">
        <v>0</v>
      </c>
      <c r="FC3293">
        <v>1</v>
      </c>
    </row>
    <row r="3294" spans="1:159" x14ac:dyDescent="0.25">
      <c r="A3294" t="s">
        <v>47</v>
      </c>
      <c r="B3294" t="s">
        <v>41</v>
      </c>
      <c r="C3294" t="s">
        <v>82</v>
      </c>
      <c r="D3294" s="3">
        <v>45559</v>
      </c>
      <c r="FB3294">
        <v>0</v>
      </c>
      <c r="FC3294">
        <v>1</v>
      </c>
    </row>
    <row r="3295" spans="1:159" x14ac:dyDescent="0.25">
      <c r="A3295" t="s">
        <v>47</v>
      </c>
      <c r="B3295" t="s">
        <v>41</v>
      </c>
      <c r="C3295" t="s">
        <v>82</v>
      </c>
      <c r="D3295" s="3">
        <v>45566</v>
      </c>
      <c r="FB3295">
        <v>0</v>
      </c>
      <c r="FC3295">
        <v>1</v>
      </c>
    </row>
    <row r="3296" spans="1:159" x14ac:dyDescent="0.25">
      <c r="A3296" t="s">
        <v>47</v>
      </c>
      <c r="B3296" t="s">
        <v>41</v>
      </c>
      <c r="C3296" t="s">
        <v>82</v>
      </c>
      <c r="D3296" s="3">
        <v>45567</v>
      </c>
      <c r="FB3296">
        <v>0</v>
      </c>
      <c r="FC3296">
        <v>1</v>
      </c>
    </row>
    <row r="3297" spans="1:159" x14ac:dyDescent="0.25">
      <c r="A3297" t="s">
        <v>47</v>
      </c>
      <c r="B3297" t="s">
        <v>41</v>
      </c>
      <c r="C3297" t="s">
        <v>82</v>
      </c>
      <c r="D3297" s="3">
        <v>45568</v>
      </c>
      <c r="FB3297">
        <v>0</v>
      </c>
      <c r="FC3297">
        <v>1</v>
      </c>
    </row>
    <row r="3298" spans="1:159" x14ac:dyDescent="0.25">
      <c r="A3298" t="s">
        <v>47</v>
      </c>
      <c r="B3298" t="s">
        <v>41</v>
      </c>
      <c r="C3298" t="s">
        <v>82</v>
      </c>
      <c r="D3298" s="3">
        <v>45570</v>
      </c>
      <c r="FB3298">
        <v>0</v>
      </c>
      <c r="FC3298">
        <v>1</v>
      </c>
    </row>
    <row r="3299" spans="1:159" x14ac:dyDescent="0.25">
      <c r="A3299" t="s">
        <v>47</v>
      </c>
      <c r="B3299" t="s">
        <v>41</v>
      </c>
      <c r="C3299" t="s">
        <v>82</v>
      </c>
      <c r="D3299" s="3">
        <v>45571</v>
      </c>
      <c r="FB3299">
        <v>0</v>
      </c>
      <c r="FC3299">
        <v>1</v>
      </c>
    </row>
    <row r="3300" spans="1:159" x14ac:dyDescent="0.25">
      <c r="A3300" t="s">
        <v>47</v>
      </c>
      <c r="B3300" t="s">
        <v>41</v>
      </c>
      <c r="C3300" t="s">
        <v>87</v>
      </c>
      <c r="D3300" s="3">
        <v>45475</v>
      </c>
      <c r="FB3300">
        <v>0</v>
      </c>
      <c r="FC3300">
        <v>1</v>
      </c>
    </row>
    <row r="3301" spans="1:159" x14ac:dyDescent="0.25">
      <c r="A3301" t="s">
        <v>47</v>
      </c>
      <c r="B3301" t="s">
        <v>41</v>
      </c>
      <c r="C3301" t="s">
        <v>87</v>
      </c>
      <c r="D3301" s="3">
        <v>45476</v>
      </c>
      <c r="FB3301">
        <v>0</v>
      </c>
      <c r="FC3301">
        <v>1</v>
      </c>
    </row>
    <row r="3302" spans="1:159" x14ac:dyDescent="0.25">
      <c r="A3302" t="s">
        <v>47</v>
      </c>
      <c r="B3302" t="s">
        <v>41</v>
      </c>
      <c r="C3302" t="s">
        <v>87</v>
      </c>
      <c r="D3302" s="3">
        <v>45478</v>
      </c>
      <c r="FB3302">
        <v>0</v>
      </c>
      <c r="FC3302">
        <v>1</v>
      </c>
    </row>
    <row r="3303" spans="1:159" x14ac:dyDescent="0.25">
      <c r="A3303" t="s">
        <v>47</v>
      </c>
      <c r="B3303" t="s">
        <v>41</v>
      </c>
      <c r="C3303" t="s">
        <v>87</v>
      </c>
      <c r="D3303" s="3">
        <v>45479</v>
      </c>
      <c r="FB3303">
        <v>0</v>
      </c>
      <c r="FC3303">
        <v>1</v>
      </c>
    </row>
    <row r="3304" spans="1:159" x14ac:dyDescent="0.25">
      <c r="A3304" t="s">
        <v>47</v>
      </c>
      <c r="B3304" t="s">
        <v>41</v>
      </c>
      <c r="C3304" t="s">
        <v>87</v>
      </c>
      <c r="D3304" s="3">
        <v>45484</v>
      </c>
      <c r="FB3304">
        <v>0</v>
      </c>
      <c r="FC3304">
        <v>1</v>
      </c>
    </row>
    <row r="3305" spans="1:159" x14ac:dyDescent="0.25">
      <c r="A3305" t="s">
        <v>47</v>
      </c>
      <c r="B3305" t="s">
        <v>41</v>
      </c>
      <c r="C3305" t="s">
        <v>87</v>
      </c>
      <c r="D3305" s="3">
        <v>45485</v>
      </c>
      <c r="FB3305">
        <v>0</v>
      </c>
      <c r="FC3305">
        <v>1</v>
      </c>
    </row>
    <row r="3306" spans="1:159" x14ac:dyDescent="0.25">
      <c r="A3306" t="s">
        <v>47</v>
      </c>
      <c r="B3306" t="s">
        <v>41</v>
      </c>
      <c r="C3306" t="s">
        <v>87</v>
      </c>
      <c r="D3306" s="3">
        <v>45496</v>
      </c>
      <c r="FB3306">
        <v>0</v>
      </c>
      <c r="FC3306">
        <v>1</v>
      </c>
    </row>
    <row r="3307" spans="1:159" x14ac:dyDescent="0.25">
      <c r="A3307" t="s">
        <v>47</v>
      </c>
      <c r="B3307" t="s">
        <v>41</v>
      </c>
      <c r="C3307" t="s">
        <v>87</v>
      </c>
      <c r="D3307" s="3">
        <v>45539</v>
      </c>
      <c r="FB3307">
        <v>0</v>
      </c>
      <c r="FC3307">
        <v>1</v>
      </c>
    </row>
    <row r="3308" spans="1:159" x14ac:dyDescent="0.25">
      <c r="A3308" t="s">
        <v>47</v>
      </c>
      <c r="B3308" t="s">
        <v>41</v>
      </c>
      <c r="C3308" t="s">
        <v>87</v>
      </c>
      <c r="D3308" s="3">
        <v>45540</v>
      </c>
      <c r="FB3308">
        <v>0</v>
      </c>
      <c r="FC3308">
        <v>1</v>
      </c>
    </row>
    <row r="3309" spans="1:159" x14ac:dyDescent="0.25">
      <c r="A3309" t="s">
        <v>47</v>
      </c>
      <c r="B3309" t="s">
        <v>41</v>
      </c>
      <c r="C3309" t="s">
        <v>87</v>
      </c>
      <c r="D3309" s="3">
        <v>45541</v>
      </c>
      <c r="FB3309">
        <v>0</v>
      </c>
      <c r="FC3309">
        <v>1</v>
      </c>
    </row>
    <row r="3310" spans="1:159" x14ac:dyDescent="0.25">
      <c r="A3310" t="s">
        <v>47</v>
      </c>
      <c r="B3310" t="s">
        <v>41</v>
      </c>
      <c r="C3310" t="s">
        <v>87</v>
      </c>
      <c r="D3310" s="3">
        <v>45558</v>
      </c>
      <c r="FB3310">
        <v>0</v>
      </c>
      <c r="FC3310">
        <v>1</v>
      </c>
    </row>
    <row r="3311" spans="1:159" x14ac:dyDescent="0.25">
      <c r="A3311" t="s">
        <v>47</v>
      </c>
      <c r="B3311" t="s">
        <v>41</v>
      </c>
      <c r="C3311" t="s">
        <v>87</v>
      </c>
      <c r="D3311" s="3">
        <v>45559</v>
      </c>
      <c r="FB3311">
        <v>0</v>
      </c>
      <c r="FC3311">
        <v>1</v>
      </c>
    </row>
    <row r="3312" spans="1:159" x14ac:dyDescent="0.25">
      <c r="A3312" t="s">
        <v>47</v>
      </c>
      <c r="B3312" t="s">
        <v>41</v>
      </c>
      <c r="C3312" t="s">
        <v>87</v>
      </c>
      <c r="D3312" s="3">
        <v>45566</v>
      </c>
      <c r="FB3312">
        <v>0</v>
      </c>
      <c r="FC3312">
        <v>1</v>
      </c>
    </row>
    <row r="3313" spans="1:159" x14ac:dyDescent="0.25">
      <c r="A3313" t="s">
        <v>47</v>
      </c>
      <c r="B3313" t="s">
        <v>41</v>
      </c>
      <c r="C3313" t="s">
        <v>87</v>
      </c>
      <c r="D3313" s="3">
        <v>45567</v>
      </c>
      <c r="FB3313">
        <v>0</v>
      </c>
      <c r="FC3313">
        <v>1</v>
      </c>
    </row>
    <row r="3314" spans="1:159" x14ac:dyDescent="0.25">
      <c r="A3314" t="s">
        <v>47</v>
      </c>
      <c r="B3314" t="s">
        <v>41</v>
      </c>
      <c r="C3314" t="s">
        <v>87</v>
      </c>
      <c r="D3314" s="3">
        <v>45568</v>
      </c>
      <c r="FB3314">
        <v>0</v>
      </c>
      <c r="FC3314">
        <v>1</v>
      </c>
    </row>
    <row r="3315" spans="1:159" x14ac:dyDescent="0.25">
      <c r="A3315" t="s">
        <v>47</v>
      </c>
      <c r="B3315" t="s">
        <v>41</v>
      </c>
      <c r="C3315" t="s">
        <v>87</v>
      </c>
      <c r="D3315" s="3">
        <v>45570</v>
      </c>
      <c r="FB3315">
        <v>0</v>
      </c>
      <c r="FC3315">
        <v>1</v>
      </c>
    </row>
    <row r="3316" spans="1:159" x14ac:dyDescent="0.25">
      <c r="A3316" t="s">
        <v>47</v>
      </c>
      <c r="B3316" t="s">
        <v>41</v>
      </c>
      <c r="C3316" t="s">
        <v>87</v>
      </c>
      <c r="D3316" s="3">
        <v>45571</v>
      </c>
      <c r="FB3316">
        <v>0</v>
      </c>
      <c r="FC3316">
        <v>1</v>
      </c>
    </row>
    <row r="3317" spans="1:159" x14ac:dyDescent="0.25">
      <c r="A3317" t="s">
        <v>47</v>
      </c>
      <c r="B3317" t="s">
        <v>41</v>
      </c>
      <c r="C3317" t="s">
        <v>85</v>
      </c>
      <c r="D3317" s="3">
        <v>45475</v>
      </c>
      <c r="FB3317">
        <v>0</v>
      </c>
      <c r="FC3317">
        <v>1</v>
      </c>
    </row>
    <row r="3318" spans="1:159" x14ac:dyDescent="0.25">
      <c r="A3318" t="s">
        <v>47</v>
      </c>
      <c r="B3318" t="s">
        <v>41</v>
      </c>
      <c r="C3318" t="s">
        <v>85</v>
      </c>
      <c r="D3318" s="3">
        <v>45476</v>
      </c>
      <c r="FB3318">
        <v>0</v>
      </c>
      <c r="FC3318">
        <v>1</v>
      </c>
    </row>
    <row r="3319" spans="1:159" x14ac:dyDescent="0.25">
      <c r="A3319" t="s">
        <v>47</v>
      </c>
      <c r="B3319" t="s">
        <v>41</v>
      </c>
      <c r="C3319" t="s">
        <v>85</v>
      </c>
      <c r="D3319" s="3">
        <v>45478</v>
      </c>
      <c r="FB3319">
        <v>0</v>
      </c>
      <c r="FC3319">
        <v>1</v>
      </c>
    </row>
    <row r="3320" spans="1:159" x14ac:dyDescent="0.25">
      <c r="A3320" t="s">
        <v>47</v>
      </c>
      <c r="B3320" t="s">
        <v>41</v>
      </c>
      <c r="C3320" t="s">
        <v>85</v>
      </c>
      <c r="D3320" s="3">
        <v>45479</v>
      </c>
      <c r="FB3320">
        <v>0</v>
      </c>
      <c r="FC3320">
        <v>1</v>
      </c>
    </row>
    <row r="3321" spans="1:159" x14ac:dyDescent="0.25">
      <c r="A3321" t="s">
        <v>47</v>
      </c>
      <c r="B3321" t="s">
        <v>41</v>
      </c>
      <c r="C3321" t="s">
        <v>85</v>
      </c>
      <c r="D3321" s="3">
        <v>45484</v>
      </c>
      <c r="FB3321">
        <v>0</v>
      </c>
      <c r="FC3321">
        <v>1</v>
      </c>
    </row>
    <row r="3322" spans="1:159" x14ac:dyDescent="0.25">
      <c r="A3322" t="s">
        <v>47</v>
      </c>
      <c r="B3322" t="s">
        <v>41</v>
      </c>
      <c r="C3322" t="s">
        <v>85</v>
      </c>
      <c r="D3322" s="3">
        <v>45485</v>
      </c>
      <c r="FB3322">
        <v>0</v>
      </c>
      <c r="FC3322">
        <v>1</v>
      </c>
    </row>
    <row r="3323" spans="1:159" x14ac:dyDescent="0.25">
      <c r="A3323" t="s">
        <v>47</v>
      </c>
      <c r="B3323" t="s">
        <v>41</v>
      </c>
      <c r="C3323" t="s">
        <v>85</v>
      </c>
      <c r="D3323" s="3">
        <v>45496</v>
      </c>
      <c r="FB3323">
        <v>0</v>
      </c>
      <c r="FC3323">
        <v>1</v>
      </c>
    </row>
    <row r="3324" spans="1:159" x14ac:dyDescent="0.25">
      <c r="A3324" t="s">
        <v>47</v>
      </c>
      <c r="B3324" t="s">
        <v>41</v>
      </c>
      <c r="C3324" t="s">
        <v>85</v>
      </c>
      <c r="D3324" s="3">
        <v>45539</v>
      </c>
      <c r="FB3324">
        <v>0</v>
      </c>
      <c r="FC3324">
        <v>1</v>
      </c>
    </row>
    <row r="3325" spans="1:159" x14ac:dyDescent="0.25">
      <c r="A3325" t="s">
        <v>47</v>
      </c>
      <c r="B3325" t="s">
        <v>41</v>
      </c>
      <c r="C3325" t="s">
        <v>85</v>
      </c>
      <c r="D3325" s="3">
        <v>45540</v>
      </c>
      <c r="FB3325">
        <v>0</v>
      </c>
      <c r="FC3325">
        <v>1</v>
      </c>
    </row>
    <row r="3326" spans="1:159" x14ac:dyDescent="0.25">
      <c r="A3326" t="s">
        <v>47</v>
      </c>
      <c r="B3326" t="s">
        <v>41</v>
      </c>
      <c r="C3326" t="s">
        <v>85</v>
      </c>
      <c r="D3326" s="3">
        <v>45541</v>
      </c>
      <c r="FB3326">
        <v>0</v>
      </c>
      <c r="FC3326">
        <v>1</v>
      </c>
    </row>
    <row r="3327" spans="1:159" x14ac:dyDescent="0.25">
      <c r="A3327" t="s">
        <v>47</v>
      </c>
      <c r="B3327" t="s">
        <v>41</v>
      </c>
      <c r="C3327" t="s">
        <v>85</v>
      </c>
      <c r="D3327" s="3">
        <v>45558</v>
      </c>
      <c r="FB3327">
        <v>0</v>
      </c>
      <c r="FC3327">
        <v>1</v>
      </c>
    </row>
    <row r="3328" spans="1:159" x14ac:dyDescent="0.25">
      <c r="A3328" t="s">
        <v>47</v>
      </c>
      <c r="B3328" t="s">
        <v>41</v>
      </c>
      <c r="C3328" t="s">
        <v>85</v>
      </c>
      <c r="D3328" s="3">
        <v>45559</v>
      </c>
      <c r="FB3328">
        <v>0</v>
      </c>
      <c r="FC3328">
        <v>1</v>
      </c>
    </row>
    <row r="3329" spans="1:159" x14ac:dyDescent="0.25">
      <c r="A3329" t="s">
        <v>47</v>
      </c>
      <c r="B3329" t="s">
        <v>41</v>
      </c>
      <c r="C3329" t="s">
        <v>85</v>
      </c>
      <c r="D3329" s="3">
        <v>45566</v>
      </c>
      <c r="FB3329">
        <v>0</v>
      </c>
      <c r="FC3329">
        <v>1</v>
      </c>
    </row>
    <row r="3330" spans="1:159" x14ac:dyDescent="0.25">
      <c r="A3330" t="s">
        <v>47</v>
      </c>
      <c r="B3330" t="s">
        <v>41</v>
      </c>
      <c r="C3330" t="s">
        <v>85</v>
      </c>
      <c r="D3330" s="3">
        <v>45567</v>
      </c>
      <c r="FB3330">
        <v>0</v>
      </c>
      <c r="FC3330">
        <v>1</v>
      </c>
    </row>
    <row r="3331" spans="1:159" x14ac:dyDescent="0.25">
      <c r="A3331" t="s">
        <v>47</v>
      </c>
      <c r="B3331" t="s">
        <v>41</v>
      </c>
      <c r="C3331" t="s">
        <v>85</v>
      </c>
      <c r="D3331" s="3">
        <v>45568</v>
      </c>
      <c r="FB3331">
        <v>0</v>
      </c>
      <c r="FC3331">
        <v>1</v>
      </c>
    </row>
    <row r="3332" spans="1:159" x14ac:dyDescent="0.25">
      <c r="A3332" t="s">
        <v>47</v>
      </c>
      <c r="B3332" t="s">
        <v>41</v>
      </c>
      <c r="C3332" t="s">
        <v>85</v>
      </c>
      <c r="D3332" s="3">
        <v>45570</v>
      </c>
      <c r="FB3332">
        <v>0</v>
      </c>
      <c r="FC3332">
        <v>1</v>
      </c>
    </row>
    <row r="3333" spans="1:159" x14ac:dyDescent="0.25">
      <c r="A3333" t="s">
        <v>47</v>
      </c>
      <c r="B3333" t="s">
        <v>41</v>
      </c>
      <c r="C3333" t="s">
        <v>85</v>
      </c>
      <c r="D3333" s="3">
        <v>45571</v>
      </c>
      <c r="FB3333">
        <v>0</v>
      </c>
      <c r="FC3333">
        <v>1</v>
      </c>
    </row>
    <row r="3334" spans="1:159" x14ac:dyDescent="0.25">
      <c r="A3334" t="s">
        <v>47</v>
      </c>
      <c r="B3334" t="s">
        <v>41</v>
      </c>
      <c r="C3334" t="s">
        <v>86</v>
      </c>
      <c r="D3334" s="3">
        <v>45475</v>
      </c>
      <c r="FB3334">
        <v>0</v>
      </c>
      <c r="FC3334">
        <v>1</v>
      </c>
    </row>
    <row r="3335" spans="1:159" x14ac:dyDescent="0.25">
      <c r="A3335" t="s">
        <v>47</v>
      </c>
      <c r="B3335" t="s">
        <v>41</v>
      </c>
      <c r="C3335" t="s">
        <v>86</v>
      </c>
      <c r="D3335" s="3">
        <v>45476</v>
      </c>
      <c r="FB3335">
        <v>0</v>
      </c>
      <c r="FC3335">
        <v>1</v>
      </c>
    </row>
    <row r="3336" spans="1:159" x14ac:dyDescent="0.25">
      <c r="A3336" t="s">
        <v>47</v>
      </c>
      <c r="B3336" t="s">
        <v>41</v>
      </c>
      <c r="C3336" t="s">
        <v>86</v>
      </c>
      <c r="D3336" s="3">
        <v>45478</v>
      </c>
      <c r="FB3336">
        <v>0</v>
      </c>
      <c r="FC3336">
        <v>1</v>
      </c>
    </row>
    <row r="3337" spans="1:159" x14ac:dyDescent="0.25">
      <c r="A3337" t="s">
        <v>47</v>
      </c>
      <c r="B3337" t="s">
        <v>41</v>
      </c>
      <c r="C3337" t="s">
        <v>86</v>
      </c>
      <c r="D3337" s="3">
        <v>45479</v>
      </c>
      <c r="FB3337">
        <v>0</v>
      </c>
      <c r="FC3337">
        <v>1</v>
      </c>
    </row>
    <row r="3338" spans="1:159" x14ac:dyDescent="0.25">
      <c r="A3338" t="s">
        <v>47</v>
      </c>
      <c r="B3338" t="s">
        <v>41</v>
      </c>
      <c r="C3338" t="s">
        <v>86</v>
      </c>
      <c r="D3338" s="3">
        <v>45484</v>
      </c>
      <c r="FB3338">
        <v>0</v>
      </c>
      <c r="FC3338">
        <v>1</v>
      </c>
    </row>
    <row r="3339" spans="1:159" x14ac:dyDescent="0.25">
      <c r="A3339" t="s">
        <v>47</v>
      </c>
      <c r="B3339" t="s">
        <v>41</v>
      </c>
      <c r="C3339" t="s">
        <v>86</v>
      </c>
      <c r="D3339" s="3">
        <v>45485</v>
      </c>
      <c r="FB3339">
        <v>0</v>
      </c>
      <c r="FC3339">
        <v>1</v>
      </c>
    </row>
    <row r="3340" spans="1:159" x14ac:dyDescent="0.25">
      <c r="A3340" t="s">
        <v>47</v>
      </c>
      <c r="B3340" t="s">
        <v>41</v>
      </c>
      <c r="C3340" t="s">
        <v>86</v>
      </c>
      <c r="D3340" s="3">
        <v>45496</v>
      </c>
      <c r="FB3340">
        <v>0</v>
      </c>
      <c r="FC3340">
        <v>1</v>
      </c>
    </row>
    <row r="3341" spans="1:159" x14ac:dyDescent="0.25">
      <c r="A3341" t="s">
        <v>47</v>
      </c>
      <c r="B3341" t="s">
        <v>41</v>
      </c>
      <c r="C3341" t="s">
        <v>86</v>
      </c>
      <c r="D3341" s="3">
        <v>45539</v>
      </c>
      <c r="FB3341">
        <v>0</v>
      </c>
      <c r="FC3341">
        <v>1</v>
      </c>
    </row>
    <row r="3342" spans="1:159" x14ac:dyDescent="0.25">
      <c r="A3342" t="s">
        <v>47</v>
      </c>
      <c r="B3342" t="s">
        <v>41</v>
      </c>
      <c r="C3342" t="s">
        <v>86</v>
      </c>
      <c r="D3342" s="3">
        <v>45540</v>
      </c>
      <c r="FB3342">
        <v>0</v>
      </c>
      <c r="FC3342">
        <v>1</v>
      </c>
    </row>
    <row r="3343" spans="1:159" x14ac:dyDescent="0.25">
      <c r="A3343" t="s">
        <v>47</v>
      </c>
      <c r="B3343" t="s">
        <v>41</v>
      </c>
      <c r="C3343" t="s">
        <v>86</v>
      </c>
      <c r="D3343" s="3">
        <v>45541</v>
      </c>
      <c r="FB3343">
        <v>0</v>
      </c>
      <c r="FC3343">
        <v>1</v>
      </c>
    </row>
    <row r="3344" spans="1:159" x14ac:dyDescent="0.25">
      <c r="A3344" t="s">
        <v>47</v>
      </c>
      <c r="B3344" t="s">
        <v>41</v>
      </c>
      <c r="C3344" t="s">
        <v>86</v>
      </c>
      <c r="D3344" s="3">
        <v>45558</v>
      </c>
      <c r="FB3344">
        <v>0</v>
      </c>
      <c r="FC3344">
        <v>1</v>
      </c>
    </row>
    <row r="3345" spans="1:159" x14ac:dyDescent="0.25">
      <c r="A3345" t="s">
        <v>47</v>
      </c>
      <c r="B3345" t="s">
        <v>41</v>
      </c>
      <c r="C3345" t="s">
        <v>86</v>
      </c>
      <c r="D3345" s="3">
        <v>45559</v>
      </c>
      <c r="FB3345">
        <v>0</v>
      </c>
      <c r="FC3345">
        <v>1</v>
      </c>
    </row>
    <row r="3346" spans="1:159" x14ac:dyDescent="0.25">
      <c r="A3346" t="s">
        <v>47</v>
      </c>
      <c r="B3346" t="s">
        <v>41</v>
      </c>
      <c r="C3346" t="s">
        <v>86</v>
      </c>
      <c r="D3346" s="3">
        <v>45566</v>
      </c>
      <c r="FB3346">
        <v>0</v>
      </c>
      <c r="FC3346">
        <v>1</v>
      </c>
    </row>
    <row r="3347" spans="1:159" x14ac:dyDescent="0.25">
      <c r="A3347" t="s">
        <v>47</v>
      </c>
      <c r="B3347" t="s">
        <v>41</v>
      </c>
      <c r="C3347" t="s">
        <v>86</v>
      </c>
      <c r="D3347" s="3">
        <v>45567</v>
      </c>
      <c r="FB3347">
        <v>0</v>
      </c>
      <c r="FC3347">
        <v>1</v>
      </c>
    </row>
    <row r="3348" spans="1:159" x14ac:dyDescent="0.25">
      <c r="A3348" t="s">
        <v>47</v>
      </c>
      <c r="B3348" t="s">
        <v>41</v>
      </c>
      <c r="C3348" t="s">
        <v>86</v>
      </c>
      <c r="D3348" s="3">
        <v>45568</v>
      </c>
      <c r="DH3348" s="20"/>
      <c r="FB3348">
        <v>0</v>
      </c>
      <c r="FC3348">
        <v>1</v>
      </c>
    </row>
    <row r="3349" spans="1:159" x14ac:dyDescent="0.25">
      <c r="A3349" t="s">
        <v>47</v>
      </c>
      <c r="B3349" t="s">
        <v>41</v>
      </c>
      <c r="C3349" t="s">
        <v>86</v>
      </c>
      <c r="D3349" s="3">
        <v>45570</v>
      </c>
      <c r="FB3349">
        <v>0</v>
      </c>
      <c r="FC3349">
        <v>1</v>
      </c>
    </row>
    <row r="3350" spans="1:159" x14ac:dyDescent="0.25">
      <c r="A3350" t="s">
        <v>47</v>
      </c>
      <c r="B3350" t="s">
        <v>41</v>
      </c>
      <c r="C3350" t="s">
        <v>86</v>
      </c>
      <c r="D3350" s="3">
        <v>45571</v>
      </c>
      <c r="FB3350">
        <v>0</v>
      </c>
      <c r="FC3350">
        <v>1</v>
      </c>
    </row>
    <row r="3351" spans="1:159" x14ac:dyDescent="0.25">
      <c r="A3351" t="s">
        <v>47</v>
      </c>
      <c r="B3351" t="s">
        <v>41</v>
      </c>
      <c r="C3351" t="s">
        <v>76</v>
      </c>
      <c r="D3351" s="3">
        <v>45475</v>
      </c>
      <c r="EX3351" s="20"/>
      <c r="FB3351">
        <v>0</v>
      </c>
      <c r="FC3351">
        <v>1</v>
      </c>
    </row>
    <row r="3352" spans="1:159" x14ac:dyDescent="0.25">
      <c r="A3352" t="s">
        <v>47</v>
      </c>
      <c r="B3352" t="s">
        <v>41</v>
      </c>
      <c r="C3352" t="s">
        <v>76</v>
      </c>
      <c r="D3352" s="3">
        <v>45476</v>
      </c>
      <c r="FB3352">
        <v>0</v>
      </c>
      <c r="FC3352">
        <v>1</v>
      </c>
    </row>
    <row r="3353" spans="1:159" x14ac:dyDescent="0.25">
      <c r="A3353" t="s">
        <v>47</v>
      </c>
      <c r="B3353" t="s">
        <v>41</v>
      </c>
      <c r="C3353" t="s">
        <v>76</v>
      </c>
      <c r="D3353" s="3">
        <v>45478</v>
      </c>
      <c r="FB3353">
        <v>0</v>
      </c>
      <c r="FC3353">
        <v>1</v>
      </c>
    </row>
    <row r="3354" spans="1:159" x14ac:dyDescent="0.25">
      <c r="A3354" t="s">
        <v>47</v>
      </c>
      <c r="B3354" t="s">
        <v>41</v>
      </c>
      <c r="C3354" t="s">
        <v>76</v>
      </c>
      <c r="D3354" s="3">
        <v>45479</v>
      </c>
      <c r="FB3354">
        <v>0</v>
      </c>
      <c r="FC3354">
        <v>1</v>
      </c>
    </row>
    <row r="3355" spans="1:159" x14ac:dyDescent="0.25">
      <c r="A3355" t="s">
        <v>47</v>
      </c>
      <c r="B3355" t="s">
        <v>41</v>
      </c>
      <c r="C3355" t="s">
        <v>76</v>
      </c>
      <c r="D3355" s="3">
        <v>45484</v>
      </c>
      <c r="FB3355">
        <v>0</v>
      </c>
      <c r="FC3355">
        <v>1</v>
      </c>
    </row>
    <row r="3356" spans="1:159" x14ac:dyDescent="0.25">
      <c r="A3356" t="s">
        <v>47</v>
      </c>
      <c r="B3356" t="s">
        <v>41</v>
      </c>
      <c r="C3356" t="s">
        <v>76</v>
      </c>
      <c r="D3356" s="3">
        <v>45485</v>
      </c>
      <c r="FB3356">
        <v>0</v>
      </c>
      <c r="FC3356">
        <v>1</v>
      </c>
    </row>
    <row r="3357" spans="1:159" x14ac:dyDescent="0.25">
      <c r="A3357" t="s">
        <v>47</v>
      </c>
      <c r="B3357" t="s">
        <v>41</v>
      </c>
      <c r="C3357" t="s">
        <v>76</v>
      </c>
      <c r="D3357" s="3">
        <v>45496</v>
      </c>
      <c r="FB3357">
        <v>0</v>
      </c>
      <c r="FC3357">
        <v>1</v>
      </c>
    </row>
    <row r="3358" spans="1:159" x14ac:dyDescent="0.25">
      <c r="A3358" t="s">
        <v>47</v>
      </c>
      <c r="B3358" t="s">
        <v>41</v>
      </c>
      <c r="C3358" t="s">
        <v>76</v>
      </c>
      <c r="D3358" s="3">
        <v>45539</v>
      </c>
      <c r="FB3358">
        <v>0</v>
      </c>
      <c r="FC3358">
        <v>1</v>
      </c>
    </row>
    <row r="3359" spans="1:159" x14ac:dyDescent="0.25">
      <c r="A3359" t="s">
        <v>47</v>
      </c>
      <c r="B3359" t="s">
        <v>41</v>
      </c>
      <c r="C3359" t="s">
        <v>76</v>
      </c>
      <c r="D3359" s="3">
        <v>45540</v>
      </c>
      <c r="FB3359">
        <v>0</v>
      </c>
      <c r="FC3359">
        <v>1</v>
      </c>
    </row>
    <row r="3360" spans="1:159" x14ac:dyDescent="0.25">
      <c r="A3360" t="s">
        <v>47</v>
      </c>
      <c r="B3360" t="s">
        <v>41</v>
      </c>
      <c r="C3360" t="s">
        <v>76</v>
      </c>
      <c r="D3360" s="3">
        <v>45541</v>
      </c>
      <c r="FB3360">
        <v>0</v>
      </c>
      <c r="FC3360">
        <v>1</v>
      </c>
    </row>
    <row r="3361" spans="1:159" x14ac:dyDescent="0.25">
      <c r="A3361" t="s">
        <v>47</v>
      </c>
      <c r="B3361" t="s">
        <v>41</v>
      </c>
      <c r="C3361" t="s">
        <v>76</v>
      </c>
      <c r="D3361" s="3">
        <v>45558</v>
      </c>
      <c r="FB3361">
        <v>0</v>
      </c>
      <c r="FC3361">
        <v>1</v>
      </c>
    </row>
    <row r="3362" spans="1:159" x14ac:dyDescent="0.25">
      <c r="A3362" t="s">
        <v>47</v>
      </c>
      <c r="B3362" t="s">
        <v>41</v>
      </c>
      <c r="C3362" t="s">
        <v>76</v>
      </c>
      <c r="D3362" s="3">
        <v>45559</v>
      </c>
      <c r="FB3362">
        <v>0</v>
      </c>
      <c r="FC3362">
        <v>1</v>
      </c>
    </row>
    <row r="3363" spans="1:159" x14ac:dyDescent="0.25">
      <c r="A3363" t="s">
        <v>47</v>
      </c>
      <c r="B3363" t="s">
        <v>41</v>
      </c>
      <c r="C3363" t="s">
        <v>76</v>
      </c>
      <c r="D3363" s="3">
        <v>45566</v>
      </c>
      <c r="FB3363">
        <v>0</v>
      </c>
      <c r="FC3363">
        <v>1</v>
      </c>
    </row>
    <row r="3364" spans="1:159" x14ac:dyDescent="0.25">
      <c r="A3364" t="s">
        <v>47</v>
      </c>
      <c r="B3364" t="s">
        <v>41</v>
      </c>
      <c r="C3364" t="s">
        <v>76</v>
      </c>
      <c r="D3364" s="3">
        <v>45567</v>
      </c>
      <c r="FB3364">
        <v>0</v>
      </c>
      <c r="FC3364">
        <v>1</v>
      </c>
    </row>
    <row r="3365" spans="1:159" x14ac:dyDescent="0.25">
      <c r="A3365" t="s">
        <v>47</v>
      </c>
      <c r="B3365" t="s">
        <v>41</v>
      </c>
      <c r="C3365" t="s">
        <v>76</v>
      </c>
      <c r="D3365" s="3">
        <v>45568</v>
      </c>
      <c r="FB3365">
        <v>0</v>
      </c>
      <c r="FC3365">
        <v>1</v>
      </c>
    </row>
    <row r="3366" spans="1:159" x14ac:dyDescent="0.25">
      <c r="A3366" t="s">
        <v>47</v>
      </c>
      <c r="B3366" t="s">
        <v>41</v>
      </c>
      <c r="C3366" t="s">
        <v>76</v>
      </c>
      <c r="D3366" s="3">
        <v>45570</v>
      </c>
      <c r="FB3366">
        <v>0</v>
      </c>
      <c r="FC3366">
        <v>1</v>
      </c>
    </row>
    <row r="3367" spans="1:159" x14ac:dyDescent="0.25">
      <c r="A3367" t="s">
        <v>47</v>
      </c>
      <c r="B3367" t="s">
        <v>41</v>
      </c>
      <c r="C3367" t="s">
        <v>76</v>
      </c>
      <c r="D3367" s="3">
        <v>45571</v>
      </c>
      <c r="FB3367">
        <v>0</v>
      </c>
      <c r="FC3367">
        <v>1</v>
      </c>
    </row>
    <row r="3368" spans="1:159" x14ac:dyDescent="0.25">
      <c r="A3368" t="s">
        <v>47</v>
      </c>
      <c r="B3368" t="s">
        <v>41</v>
      </c>
      <c r="C3368" t="s">
        <v>75</v>
      </c>
      <c r="D3368" s="3">
        <v>45475</v>
      </c>
      <c r="FB3368">
        <v>0</v>
      </c>
      <c r="FC3368">
        <v>1</v>
      </c>
    </row>
    <row r="3369" spans="1:159" x14ac:dyDescent="0.25">
      <c r="A3369" t="s">
        <v>47</v>
      </c>
      <c r="B3369" t="s">
        <v>41</v>
      </c>
      <c r="C3369" t="s">
        <v>75</v>
      </c>
      <c r="D3369" s="3">
        <v>45476</v>
      </c>
      <c r="FB3369">
        <v>0</v>
      </c>
      <c r="FC3369">
        <v>1</v>
      </c>
    </row>
    <row r="3370" spans="1:159" x14ac:dyDescent="0.25">
      <c r="A3370" t="s">
        <v>47</v>
      </c>
      <c r="B3370" t="s">
        <v>41</v>
      </c>
      <c r="C3370" t="s">
        <v>75</v>
      </c>
      <c r="D3370" s="3">
        <v>45478</v>
      </c>
      <c r="FB3370">
        <v>0</v>
      </c>
      <c r="FC3370">
        <v>1</v>
      </c>
    </row>
    <row r="3371" spans="1:159" x14ac:dyDescent="0.25">
      <c r="A3371" t="s">
        <v>47</v>
      </c>
      <c r="B3371" t="s">
        <v>41</v>
      </c>
      <c r="C3371" t="s">
        <v>75</v>
      </c>
      <c r="D3371" s="3">
        <v>45479</v>
      </c>
      <c r="FB3371">
        <v>0</v>
      </c>
      <c r="FC3371">
        <v>1</v>
      </c>
    </row>
    <row r="3372" spans="1:159" x14ac:dyDescent="0.25">
      <c r="A3372" t="s">
        <v>47</v>
      </c>
      <c r="B3372" t="s">
        <v>41</v>
      </c>
      <c r="C3372" t="s">
        <v>75</v>
      </c>
      <c r="D3372" s="3">
        <v>45484</v>
      </c>
      <c r="FB3372">
        <v>0</v>
      </c>
      <c r="FC3372">
        <v>1</v>
      </c>
    </row>
    <row r="3373" spans="1:159" x14ac:dyDescent="0.25">
      <c r="A3373" t="s">
        <v>47</v>
      </c>
      <c r="B3373" t="s">
        <v>41</v>
      </c>
      <c r="C3373" t="s">
        <v>75</v>
      </c>
      <c r="D3373" s="3">
        <v>45485</v>
      </c>
      <c r="FB3373">
        <v>0</v>
      </c>
      <c r="FC3373">
        <v>1</v>
      </c>
    </row>
    <row r="3374" spans="1:159" x14ac:dyDescent="0.25">
      <c r="A3374" t="s">
        <v>47</v>
      </c>
      <c r="B3374" t="s">
        <v>41</v>
      </c>
      <c r="C3374" t="s">
        <v>75</v>
      </c>
      <c r="D3374" s="3">
        <v>45496</v>
      </c>
      <c r="FB3374">
        <v>0</v>
      </c>
      <c r="FC3374">
        <v>1</v>
      </c>
    </row>
    <row r="3375" spans="1:159" x14ac:dyDescent="0.25">
      <c r="A3375" t="s">
        <v>47</v>
      </c>
      <c r="B3375" t="s">
        <v>41</v>
      </c>
      <c r="C3375" t="s">
        <v>75</v>
      </c>
      <c r="D3375" s="3">
        <v>45539</v>
      </c>
      <c r="FB3375">
        <v>0</v>
      </c>
      <c r="FC3375">
        <v>1</v>
      </c>
    </row>
    <row r="3376" spans="1:159" x14ac:dyDescent="0.25">
      <c r="A3376" t="s">
        <v>47</v>
      </c>
      <c r="B3376" t="s">
        <v>41</v>
      </c>
      <c r="C3376" t="s">
        <v>75</v>
      </c>
      <c r="D3376" s="3">
        <v>45540</v>
      </c>
      <c r="FB3376">
        <v>0</v>
      </c>
      <c r="FC3376">
        <v>1</v>
      </c>
    </row>
    <row r="3377" spans="1:159" x14ac:dyDescent="0.25">
      <c r="A3377" t="s">
        <v>47</v>
      </c>
      <c r="B3377" t="s">
        <v>41</v>
      </c>
      <c r="C3377" t="s">
        <v>75</v>
      </c>
      <c r="D3377" s="3">
        <v>45541</v>
      </c>
      <c r="FB3377">
        <v>0</v>
      </c>
      <c r="FC3377">
        <v>1</v>
      </c>
    </row>
    <row r="3378" spans="1:159" x14ac:dyDescent="0.25">
      <c r="A3378" t="s">
        <v>47</v>
      </c>
      <c r="B3378" t="s">
        <v>41</v>
      </c>
      <c r="C3378" t="s">
        <v>75</v>
      </c>
      <c r="D3378" s="3">
        <v>45558</v>
      </c>
      <c r="FB3378">
        <v>0</v>
      </c>
      <c r="FC3378">
        <v>1</v>
      </c>
    </row>
    <row r="3379" spans="1:159" x14ac:dyDescent="0.25">
      <c r="A3379" t="s">
        <v>47</v>
      </c>
      <c r="B3379" t="s">
        <v>41</v>
      </c>
      <c r="C3379" t="s">
        <v>75</v>
      </c>
      <c r="D3379" s="3">
        <v>45559</v>
      </c>
      <c r="FB3379">
        <v>0</v>
      </c>
      <c r="FC3379">
        <v>1</v>
      </c>
    </row>
    <row r="3380" spans="1:159" x14ac:dyDescent="0.25">
      <c r="A3380" t="s">
        <v>47</v>
      </c>
      <c r="B3380" t="s">
        <v>41</v>
      </c>
      <c r="C3380" t="s">
        <v>75</v>
      </c>
      <c r="D3380" s="3">
        <v>45566</v>
      </c>
      <c r="FB3380">
        <v>0</v>
      </c>
      <c r="FC3380">
        <v>1</v>
      </c>
    </row>
    <row r="3381" spans="1:159" x14ac:dyDescent="0.25">
      <c r="A3381" t="s">
        <v>47</v>
      </c>
      <c r="B3381" t="s">
        <v>41</v>
      </c>
      <c r="C3381" t="s">
        <v>75</v>
      </c>
      <c r="D3381" s="3">
        <v>45567</v>
      </c>
      <c r="FB3381">
        <v>0</v>
      </c>
      <c r="FC3381">
        <v>1</v>
      </c>
    </row>
    <row r="3382" spans="1:159" x14ac:dyDescent="0.25">
      <c r="A3382" t="s">
        <v>47</v>
      </c>
      <c r="B3382" t="s">
        <v>41</v>
      </c>
      <c r="C3382" t="s">
        <v>75</v>
      </c>
      <c r="D3382" s="3">
        <v>45568</v>
      </c>
      <c r="FB3382">
        <v>0</v>
      </c>
      <c r="FC3382">
        <v>1</v>
      </c>
    </row>
    <row r="3383" spans="1:159" x14ac:dyDescent="0.25">
      <c r="A3383" t="s">
        <v>47</v>
      </c>
      <c r="B3383" t="s">
        <v>41</v>
      </c>
      <c r="C3383" t="s">
        <v>75</v>
      </c>
      <c r="D3383" s="3">
        <v>45570</v>
      </c>
      <c r="FB3383">
        <v>0</v>
      </c>
      <c r="FC3383">
        <v>1</v>
      </c>
    </row>
    <row r="3384" spans="1:159" x14ac:dyDescent="0.25">
      <c r="A3384" t="s">
        <v>47</v>
      </c>
      <c r="B3384" t="s">
        <v>41</v>
      </c>
      <c r="C3384" t="s">
        <v>75</v>
      </c>
      <c r="D3384" s="3">
        <v>45571</v>
      </c>
      <c r="FB3384">
        <v>0</v>
      </c>
      <c r="FC3384">
        <v>1</v>
      </c>
    </row>
    <row r="3385" spans="1:159" x14ac:dyDescent="0.25">
      <c r="A3385" t="s">
        <v>47</v>
      </c>
      <c r="B3385" t="s">
        <v>41</v>
      </c>
      <c r="C3385" t="s">
        <v>77</v>
      </c>
      <c r="D3385" s="3">
        <v>45475</v>
      </c>
      <c r="FB3385">
        <v>0</v>
      </c>
      <c r="FC3385">
        <v>1</v>
      </c>
    </row>
    <row r="3386" spans="1:159" x14ac:dyDescent="0.25">
      <c r="A3386" t="s">
        <v>47</v>
      </c>
      <c r="B3386" t="s">
        <v>41</v>
      </c>
      <c r="C3386" t="s">
        <v>77</v>
      </c>
      <c r="D3386" s="3">
        <v>45476</v>
      </c>
      <c r="FB3386">
        <v>0</v>
      </c>
      <c r="FC3386">
        <v>1</v>
      </c>
    </row>
    <row r="3387" spans="1:159" x14ac:dyDescent="0.25">
      <c r="A3387" t="s">
        <v>47</v>
      </c>
      <c r="B3387" t="s">
        <v>41</v>
      </c>
      <c r="C3387" t="s">
        <v>77</v>
      </c>
      <c r="D3387" s="3">
        <v>45478</v>
      </c>
      <c r="FB3387">
        <v>0</v>
      </c>
      <c r="FC3387">
        <v>1</v>
      </c>
    </row>
    <row r="3388" spans="1:159" x14ac:dyDescent="0.25">
      <c r="A3388" t="s">
        <v>47</v>
      </c>
      <c r="B3388" t="s">
        <v>41</v>
      </c>
      <c r="C3388" t="s">
        <v>77</v>
      </c>
      <c r="D3388" s="3">
        <v>45479</v>
      </c>
      <c r="FB3388">
        <v>0</v>
      </c>
      <c r="FC3388">
        <v>1</v>
      </c>
    </row>
    <row r="3389" spans="1:159" x14ac:dyDescent="0.25">
      <c r="A3389" t="s">
        <v>47</v>
      </c>
      <c r="B3389" t="s">
        <v>41</v>
      </c>
      <c r="C3389" t="s">
        <v>77</v>
      </c>
      <c r="D3389" s="3">
        <v>45484</v>
      </c>
      <c r="FB3389">
        <v>0</v>
      </c>
      <c r="FC3389">
        <v>1</v>
      </c>
    </row>
    <row r="3390" spans="1:159" x14ac:dyDescent="0.25">
      <c r="A3390" t="s">
        <v>47</v>
      </c>
      <c r="B3390" t="s">
        <v>41</v>
      </c>
      <c r="C3390" t="s">
        <v>77</v>
      </c>
      <c r="D3390" s="3">
        <v>45485</v>
      </c>
      <c r="FB3390">
        <v>0</v>
      </c>
      <c r="FC3390">
        <v>1</v>
      </c>
    </row>
    <row r="3391" spans="1:159" x14ac:dyDescent="0.25">
      <c r="A3391" t="s">
        <v>47</v>
      </c>
      <c r="B3391" t="s">
        <v>41</v>
      </c>
      <c r="C3391" t="s">
        <v>77</v>
      </c>
      <c r="D3391" s="3">
        <v>45496</v>
      </c>
      <c r="FB3391">
        <v>0</v>
      </c>
      <c r="FC3391">
        <v>1</v>
      </c>
    </row>
    <row r="3392" spans="1:159" x14ac:dyDescent="0.25">
      <c r="A3392" t="s">
        <v>47</v>
      </c>
      <c r="B3392" t="s">
        <v>41</v>
      </c>
      <c r="C3392" t="s">
        <v>77</v>
      </c>
      <c r="D3392" s="3">
        <v>45539</v>
      </c>
      <c r="FB3392">
        <v>0</v>
      </c>
      <c r="FC3392">
        <v>1</v>
      </c>
    </row>
    <row r="3393" spans="1:159" x14ac:dyDescent="0.25">
      <c r="A3393" t="s">
        <v>47</v>
      </c>
      <c r="B3393" t="s">
        <v>41</v>
      </c>
      <c r="C3393" t="s">
        <v>77</v>
      </c>
      <c r="D3393" s="3">
        <v>45540</v>
      </c>
      <c r="FB3393">
        <v>0</v>
      </c>
      <c r="FC3393">
        <v>1</v>
      </c>
    </row>
    <row r="3394" spans="1:159" x14ac:dyDescent="0.25">
      <c r="A3394" t="s">
        <v>47</v>
      </c>
      <c r="B3394" t="s">
        <v>41</v>
      </c>
      <c r="C3394" t="s">
        <v>77</v>
      </c>
      <c r="D3394" s="3">
        <v>45541</v>
      </c>
      <c r="FB3394">
        <v>0</v>
      </c>
      <c r="FC3394">
        <v>1</v>
      </c>
    </row>
    <row r="3395" spans="1:159" x14ac:dyDescent="0.25">
      <c r="A3395" t="s">
        <v>47</v>
      </c>
      <c r="B3395" t="s">
        <v>41</v>
      </c>
      <c r="C3395" t="s">
        <v>77</v>
      </c>
      <c r="D3395" s="3">
        <v>45558</v>
      </c>
      <c r="BK3395" s="20"/>
      <c r="FB3395">
        <v>0</v>
      </c>
      <c r="FC3395">
        <v>1</v>
      </c>
    </row>
    <row r="3396" spans="1:159" x14ac:dyDescent="0.25">
      <c r="A3396" t="s">
        <v>47</v>
      </c>
      <c r="B3396" t="s">
        <v>41</v>
      </c>
      <c r="C3396" t="s">
        <v>77</v>
      </c>
      <c r="D3396" s="3">
        <v>45559</v>
      </c>
      <c r="FB3396">
        <v>0</v>
      </c>
      <c r="FC3396">
        <v>1</v>
      </c>
    </row>
    <row r="3397" spans="1:159" x14ac:dyDescent="0.25">
      <c r="A3397" t="s">
        <v>47</v>
      </c>
      <c r="B3397" t="s">
        <v>41</v>
      </c>
      <c r="C3397" t="s">
        <v>77</v>
      </c>
      <c r="D3397" s="3">
        <v>45566</v>
      </c>
      <c r="FB3397">
        <v>0</v>
      </c>
      <c r="FC3397">
        <v>1</v>
      </c>
    </row>
    <row r="3398" spans="1:159" x14ac:dyDescent="0.25">
      <c r="A3398" t="s">
        <v>47</v>
      </c>
      <c r="B3398" t="s">
        <v>41</v>
      </c>
      <c r="C3398" t="s">
        <v>77</v>
      </c>
      <c r="D3398" s="3">
        <v>45567</v>
      </c>
      <c r="FB3398">
        <v>0</v>
      </c>
      <c r="FC3398">
        <v>1</v>
      </c>
    </row>
    <row r="3399" spans="1:159" x14ac:dyDescent="0.25">
      <c r="A3399" t="s">
        <v>47</v>
      </c>
      <c r="B3399" t="s">
        <v>41</v>
      </c>
      <c r="C3399" t="s">
        <v>77</v>
      </c>
      <c r="D3399" s="3">
        <v>45568</v>
      </c>
      <c r="FB3399">
        <v>0</v>
      </c>
      <c r="FC3399">
        <v>1</v>
      </c>
    </row>
    <row r="3400" spans="1:159" x14ac:dyDescent="0.25">
      <c r="A3400" t="s">
        <v>47</v>
      </c>
      <c r="B3400" t="s">
        <v>41</v>
      </c>
      <c r="C3400" t="s">
        <v>77</v>
      </c>
      <c r="D3400" s="3">
        <v>45570</v>
      </c>
      <c r="FB3400">
        <v>0</v>
      </c>
      <c r="FC3400">
        <v>1</v>
      </c>
    </row>
    <row r="3401" spans="1:159" x14ac:dyDescent="0.25">
      <c r="A3401" t="s">
        <v>47</v>
      </c>
      <c r="B3401" t="s">
        <v>41</v>
      </c>
      <c r="C3401" t="s">
        <v>77</v>
      </c>
      <c r="D3401" s="3">
        <v>45571</v>
      </c>
      <c r="FB3401">
        <v>0</v>
      </c>
      <c r="FC3401">
        <v>1</v>
      </c>
    </row>
    <row r="3402" spans="1:159" x14ac:dyDescent="0.25">
      <c r="A3402" t="s">
        <v>47</v>
      </c>
      <c r="B3402" t="s">
        <v>41</v>
      </c>
      <c r="C3402" t="s">
        <v>84</v>
      </c>
      <c r="D3402" s="3">
        <v>45475</v>
      </c>
      <c r="EE3402" s="20"/>
      <c r="FB3402">
        <v>0</v>
      </c>
      <c r="FC3402">
        <v>1</v>
      </c>
    </row>
    <row r="3403" spans="1:159" x14ac:dyDescent="0.25">
      <c r="A3403" t="s">
        <v>47</v>
      </c>
      <c r="B3403" t="s">
        <v>41</v>
      </c>
      <c r="C3403" t="s">
        <v>84</v>
      </c>
      <c r="D3403" s="3">
        <v>45476</v>
      </c>
      <c r="FB3403">
        <v>0</v>
      </c>
      <c r="FC3403">
        <v>1</v>
      </c>
    </row>
    <row r="3404" spans="1:159" x14ac:dyDescent="0.25">
      <c r="A3404" t="s">
        <v>47</v>
      </c>
      <c r="B3404" t="s">
        <v>41</v>
      </c>
      <c r="C3404" t="s">
        <v>84</v>
      </c>
      <c r="D3404" s="3">
        <v>45478</v>
      </c>
      <c r="FB3404">
        <v>0</v>
      </c>
      <c r="FC3404">
        <v>1</v>
      </c>
    </row>
    <row r="3405" spans="1:159" x14ac:dyDescent="0.25">
      <c r="A3405" t="s">
        <v>47</v>
      </c>
      <c r="B3405" t="s">
        <v>41</v>
      </c>
      <c r="C3405" t="s">
        <v>84</v>
      </c>
      <c r="D3405" s="3">
        <v>45479</v>
      </c>
      <c r="FB3405">
        <v>0</v>
      </c>
      <c r="FC3405">
        <v>1</v>
      </c>
    </row>
    <row r="3406" spans="1:159" x14ac:dyDescent="0.25">
      <c r="A3406" t="s">
        <v>47</v>
      </c>
      <c r="B3406" t="s">
        <v>41</v>
      </c>
      <c r="C3406" t="s">
        <v>84</v>
      </c>
      <c r="D3406" s="3">
        <v>45484</v>
      </c>
      <c r="FB3406">
        <v>0</v>
      </c>
      <c r="FC3406">
        <v>1</v>
      </c>
    </row>
    <row r="3407" spans="1:159" x14ac:dyDescent="0.25">
      <c r="A3407" t="s">
        <v>47</v>
      </c>
      <c r="B3407" t="s">
        <v>41</v>
      </c>
      <c r="C3407" t="s">
        <v>84</v>
      </c>
      <c r="D3407" s="3">
        <v>45485</v>
      </c>
      <c r="FB3407">
        <v>0</v>
      </c>
      <c r="FC3407">
        <v>1</v>
      </c>
    </row>
    <row r="3408" spans="1:159" x14ac:dyDescent="0.25">
      <c r="A3408" t="s">
        <v>47</v>
      </c>
      <c r="B3408" t="s">
        <v>41</v>
      </c>
      <c r="C3408" t="s">
        <v>84</v>
      </c>
      <c r="D3408" s="3">
        <v>45496</v>
      </c>
      <c r="FB3408">
        <v>0</v>
      </c>
      <c r="FC3408">
        <v>1</v>
      </c>
    </row>
    <row r="3409" spans="1:159" x14ac:dyDescent="0.25">
      <c r="A3409" t="s">
        <v>47</v>
      </c>
      <c r="B3409" t="s">
        <v>41</v>
      </c>
      <c r="C3409" t="s">
        <v>84</v>
      </c>
      <c r="D3409" s="3">
        <v>45539</v>
      </c>
      <c r="FB3409">
        <v>0</v>
      </c>
      <c r="FC3409">
        <v>1</v>
      </c>
    </row>
    <row r="3410" spans="1:159" x14ac:dyDescent="0.25">
      <c r="A3410" t="s">
        <v>47</v>
      </c>
      <c r="B3410" t="s">
        <v>41</v>
      </c>
      <c r="C3410" t="s">
        <v>84</v>
      </c>
      <c r="D3410" s="3">
        <v>45540</v>
      </c>
      <c r="FB3410">
        <v>0</v>
      </c>
      <c r="FC3410">
        <v>1</v>
      </c>
    </row>
    <row r="3411" spans="1:159" x14ac:dyDescent="0.25">
      <c r="A3411" t="s">
        <v>47</v>
      </c>
      <c r="B3411" t="s">
        <v>41</v>
      </c>
      <c r="C3411" t="s">
        <v>84</v>
      </c>
      <c r="D3411" s="3">
        <v>45541</v>
      </c>
      <c r="FB3411">
        <v>0</v>
      </c>
      <c r="FC3411">
        <v>1</v>
      </c>
    </row>
    <row r="3412" spans="1:159" x14ac:dyDescent="0.25">
      <c r="A3412" t="s">
        <v>47</v>
      </c>
      <c r="B3412" t="s">
        <v>41</v>
      </c>
      <c r="C3412" t="s">
        <v>84</v>
      </c>
      <c r="D3412" s="3">
        <v>45558</v>
      </c>
      <c r="FB3412">
        <v>0</v>
      </c>
      <c r="FC3412">
        <v>1</v>
      </c>
    </row>
    <row r="3413" spans="1:159" x14ac:dyDescent="0.25">
      <c r="A3413" t="s">
        <v>47</v>
      </c>
      <c r="B3413" t="s">
        <v>41</v>
      </c>
      <c r="C3413" t="s">
        <v>84</v>
      </c>
      <c r="D3413" s="3">
        <v>45559</v>
      </c>
      <c r="FB3413">
        <v>0</v>
      </c>
      <c r="FC3413">
        <v>1</v>
      </c>
    </row>
    <row r="3414" spans="1:159" x14ac:dyDescent="0.25">
      <c r="A3414" t="s">
        <v>47</v>
      </c>
      <c r="B3414" t="s">
        <v>41</v>
      </c>
      <c r="C3414" t="s">
        <v>84</v>
      </c>
      <c r="D3414" s="3">
        <v>45566</v>
      </c>
      <c r="FB3414">
        <v>0</v>
      </c>
      <c r="FC3414">
        <v>1</v>
      </c>
    </row>
    <row r="3415" spans="1:159" x14ac:dyDescent="0.25">
      <c r="A3415" t="s">
        <v>47</v>
      </c>
      <c r="B3415" t="s">
        <v>41</v>
      </c>
      <c r="C3415" t="s">
        <v>84</v>
      </c>
      <c r="D3415" s="3">
        <v>45567</v>
      </c>
      <c r="FB3415">
        <v>0</v>
      </c>
      <c r="FC3415">
        <v>1</v>
      </c>
    </row>
    <row r="3416" spans="1:159" x14ac:dyDescent="0.25">
      <c r="A3416" t="s">
        <v>47</v>
      </c>
      <c r="B3416" t="s">
        <v>41</v>
      </c>
      <c r="C3416" t="s">
        <v>84</v>
      </c>
      <c r="D3416" s="3">
        <v>45568</v>
      </c>
      <c r="FB3416">
        <v>0</v>
      </c>
      <c r="FC3416">
        <v>1</v>
      </c>
    </row>
    <row r="3417" spans="1:159" x14ac:dyDescent="0.25">
      <c r="A3417" t="s">
        <v>47</v>
      </c>
      <c r="B3417" t="s">
        <v>41</v>
      </c>
      <c r="C3417" t="s">
        <v>84</v>
      </c>
      <c r="D3417" s="3">
        <v>45570</v>
      </c>
      <c r="FB3417">
        <v>0</v>
      </c>
      <c r="FC3417">
        <v>1</v>
      </c>
    </row>
    <row r="3418" spans="1:159" x14ac:dyDescent="0.25">
      <c r="A3418" t="s">
        <v>47</v>
      </c>
      <c r="B3418" t="s">
        <v>41</v>
      </c>
      <c r="C3418" t="s">
        <v>84</v>
      </c>
      <c r="D3418" s="3">
        <v>45571</v>
      </c>
      <c r="FB3418">
        <v>0</v>
      </c>
      <c r="FC3418">
        <v>1</v>
      </c>
    </row>
    <row r="3419" spans="1:159" x14ac:dyDescent="0.25">
      <c r="A3419" t="s">
        <v>47</v>
      </c>
      <c r="B3419" t="s">
        <v>41</v>
      </c>
      <c r="C3419" t="s">
        <v>72</v>
      </c>
      <c r="D3419" s="3">
        <v>45475</v>
      </c>
      <c r="FB3419">
        <v>0</v>
      </c>
      <c r="FC3419">
        <v>1</v>
      </c>
    </row>
    <row r="3420" spans="1:159" x14ac:dyDescent="0.25">
      <c r="A3420" t="s">
        <v>47</v>
      </c>
      <c r="B3420" t="s">
        <v>41</v>
      </c>
      <c r="C3420" t="s">
        <v>72</v>
      </c>
      <c r="D3420" s="3">
        <v>45476</v>
      </c>
      <c r="BR3420" s="20"/>
      <c r="FB3420">
        <v>0</v>
      </c>
      <c r="FC3420">
        <v>1</v>
      </c>
    </row>
    <row r="3421" spans="1:159" x14ac:dyDescent="0.25">
      <c r="A3421" t="s">
        <v>47</v>
      </c>
      <c r="B3421" t="s">
        <v>41</v>
      </c>
      <c r="C3421" t="s">
        <v>72</v>
      </c>
      <c r="D3421" s="3">
        <v>45478</v>
      </c>
      <c r="BR3421" s="20"/>
      <c r="FB3421">
        <v>0</v>
      </c>
      <c r="FC3421">
        <v>1</v>
      </c>
    </row>
    <row r="3422" spans="1:159" x14ac:dyDescent="0.25">
      <c r="A3422" t="s">
        <v>47</v>
      </c>
      <c r="B3422" t="s">
        <v>41</v>
      </c>
      <c r="C3422" t="s">
        <v>72</v>
      </c>
      <c r="D3422" s="3">
        <v>45479</v>
      </c>
      <c r="FB3422">
        <v>0</v>
      </c>
      <c r="FC3422">
        <v>1</v>
      </c>
    </row>
    <row r="3423" spans="1:159" x14ac:dyDescent="0.25">
      <c r="A3423" t="s">
        <v>47</v>
      </c>
      <c r="B3423" t="s">
        <v>41</v>
      </c>
      <c r="C3423" t="s">
        <v>72</v>
      </c>
      <c r="D3423" s="3">
        <v>45484</v>
      </c>
      <c r="EI3423" s="20"/>
      <c r="FB3423">
        <v>0</v>
      </c>
      <c r="FC3423">
        <v>1</v>
      </c>
    </row>
    <row r="3424" spans="1:159" x14ac:dyDescent="0.25">
      <c r="A3424" t="s">
        <v>47</v>
      </c>
      <c r="B3424" t="s">
        <v>41</v>
      </c>
      <c r="C3424" t="s">
        <v>72</v>
      </c>
      <c r="D3424" s="3">
        <v>45485</v>
      </c>
      <c r="EI3424" s="20"/>
      <c r="FB3424">
        <v>0</v>
      </c>
      <c r="FC3424">
        <v>1</v>
      </c>
    </row>
    <row r="3425" spans="1:159" x14ac:dyDescent="0.25">
      <c r="A3425" t="s">
        <v>47</v>
      </c>
      <c r="B3425" t="s">
        <v>41</v>
      </c>
      <c r="C3425" t="s">
        <v>72</v>
      </c>
      <c r="D3425" s="3">
        <v>45496</v>
      </c>
      <c r="FB3425">
        <v>0</v>
      </c>
      <c r="FC3425">
        <v>1</v>
      </c>
    </row>
    <row r="3426" spans="1:159" x14ac:dyDescent="0.25">
      <c r="A3426" t="s">
        <v>47</v>
      </c>
      <c r="B3426" t="s">
        <v>41</v>
      </c>
      <c r="C3426" t="s">
        <v>72</v>
      </c>
      <c r="D3426" s="3">
        <v>45539</v>
      </c>
      <c r="FB3426">
        <v>0</v>
      </c>
      <c r="FC3426">
        <v>1</v>
      </c>
    </row>
    <row r="3427" spans="1:159" x14ac:dyDescent="0.25">
      <c r="A3427" t="s">
        <v>47</v>
      </c>
      <c r="B3427" t="s">
        <v>41</v>
      </c>
      <c r="C3427" t="s">
        <v>72</v>
      </c>
      <c r="D3427" s="3">
        <v>45540</v>
      </c>
      <c r="FB3427">
        <v>0</v>
      </c>
      <c r="FC3427">
        <v>1</v>
      </c>
    </row>
    <row r="3428" spans="1:159" x14ac:dyDescent="0.25">
      <c r="A3428" t="s">
        <v>47</v>
      </c>
      <c r="B3428" t="s">
        <v>41</v>
      </c>
      <c r="C3428" t="s">
        <v>72</v>
      </c>
      <c r="D3428" s="3">
        <v>45541</v>
      </c>
      <c r="FB3428">
        <v>0</v>
      </c>
      <c r="FC3428">
        <v>1</v>
      </c>
    </row>
    <row r="3429" spans="1:159" x14ac:dyDescent="0.25">
      <c r="A3429" t="s">
        <v>47</v>
      </c>
      <c r="B3429" t="s">
        <v>41</v>
      </c>
      <c r="C3429" t="s">
        <v>72</v>
      </c>
      <c r="D3429" s="3">
        <v>45558</v>
      </c>
      <c r="FB3429">
        <v>0</v>
      </c>
      <c r="FC3429">
        <v>1</v>
      </c>
    </row>
    <row r="3430" spans="1:159" x14ac:dyDescent="0.25">
      <c r="A3430" t="s">
        <v>47</v>
      </c>
      <c r="B3430" t="s">
        <v>41</v>
      </c>
      <c r="C3430" t="s">
        <v>72</v>
      </c>
      <c r="D3430" s="3">
        <v>45559</v>
      </c>
      <c r="FB3430">
        <v>0</v>
      </c>
      <c r="FC3430">
        <v>1</v>
      </c>
    </row>
    <row r="3431" spans="1:159" x14ac:dyDescent="0.25">
      <c r="A3431" t="s">
        <v>47</v>
      </c>
      <c r="B3431" t="s">
        <v>41</v>
      </c>
      <c r="C3431" t="s">
        <v>72</v>
      </c>
      <c r="D3431" s="3">
        <v>45566</v>
      </c>
      <c r="FB3431">
        <v>0</v>
      </c>
      <c r="FC3431">
        <v>1</v>
      </c>
    </row>
    <row r="3432" spans="1:159" x14ac:dyDescent="0.25">
      <c r="A3432" t="s">
        <v>47</v>
      </c>
      <c r="B3432" t="s">
        <v>41</v>
      </c>
      <c r="C3432" t="s">
        <v>72</v>
      </c>
      <c r="D3432" s="3">
        <v>45567</v>
      </c>
      <c r="FB3432">
        <v>0</v>
      </c>
      <c r="FC3432">
        <v>1</v>
      </c>
    </row>
    <row r="3433" spans="1:159" x14ac:dyDescent="0.25">
      <c r="A3433" t="s">
        <v>47</v>
      </c>
      <c r="B3433" t="s">
        <v>41</v>
      </c>
      <c r="C3433" t="s">
        <v>72</v>
      </c>
      <c r="D3433" s="3">
        <v>45568</v>
      </c>
      <c r="FB3433">
        <v>0</v>
      </c>
      <c r="FC3433">
        <v>1</v>
      </c>
    </row>
    <row r="3434" spans="1:159" x14ac:dyDescent="0.25">
      <c r="A3434" t="s">
        <v>47</v>
      </c>
      <c r="B3434" t="s">
        <v>41</v>
      </c>
      <c r="C3434" t="s">
        <v>72</v>
      </c>
      <c r="D3434" s="3">
        <v>45570</v>
      </c>
      <c r="FB3434">
        <v>0</v>
      </c>
      <c r="FC3434">
        <v>1</v>
      </c>
    </row>
    <row r="3435" spans="1:159" x14ac:dyDescent="0.25">
      <c r="A3435" t="s">
        <v>47</v>
      </c>
      <c r="B3435" t="s">
        <v>41</v>
      </c>
      <c r="C3435" t="s">
        <v>72</v>
      </c>
      <c r="D3435" s="3">
        <v>45571</v>
      </c>
      <c r="FB3435">
        <v>0</v>
      </c>
      <c r="FC3435">
        <v>1</v>
      </c>
    </row>
    <row r="3436" spans="1:159" x14ac:dyDescent="0.25">
      <c r="A3436" t="s">
        <v>47</v>
      </c>
      <c r="B3436" t="s">
        <v>41</v>
      </c>
      <c r="C3436" t="s">
        <v>80</v>
      </c>
      <c r="D3436" s="3">
        <v>45475</v>
      </c>
      <c r="FB3436">
        <v>0</v>
      </c>
      <c r="FC3436">
        <v>1</v>
      </c>
    </row>
    <row r="3437" spans="1:159" x14ac:dyDescent="0.25">
      <c r="A3437" t="s">
        <v>47</v>
      </c>
      <c r="B3437" t="s">
        <v>41</v>
      </c>
      <c r="C3437" t="s">
        <v>80</v>
      </c>
      <c r="D3437" s="3">
        <v>45476</v>
      </c>
      <c r="FB3437">
        <v>0</v>
      </c>
      <c r="FC3437">
        <v>1</v>
      </c>
    </row>
    <row r="3438" spans="1:159" x14ac:dyDescent="0.25">
      <c r="A3438" t="s">
        <v>47</v>
      </c>
      <c r="B3438" t="s">
        <v>41</v>
      </c>
      <c r="C3438" t="s">
        <v>80</v>
      </c>
      <c r="D3438" s="3">
        <v>45478</v>
      </c>
      <c r="FB3438">
        <v>0</v>
      </c>
      <c r="FC3438">
        <v>1</v>
      </c>
    </row>
    <row r="3439" spans="1:159" x14ac:dyDescent="0.25">
      <c r="A3439" t="s">
        <v>47</v>
      </c>
      <c r="B3439" t="s">
        <v>41</v>
      </c>
      <c r="C3439" t="s">
        <v>80</v>
      </c>
      <c r="D3439" s="3">
        <v>45479</v>
      </c>
      <c r="FB3439">
        <v>0</v>
      </c>
      <c r="FC3439">
        <v>1</v>
      </c>
    </row>
    <row r="3440" spans="1:159" x14ac:dyDescent="0.25">
      <c r="A3440" t="s">
        <v>47</v>
      </c>
      <c r="B3440" t="s">
        <v>41</v>
      </c>
      <c r="C3440" t="s">
        <v>80</v>
      </c>
      <c r="D3440" s="3">
        <v>45484</v>
      </c>
      <c r="FB3440">
        <v>0</v>
      </c>
      <c r="FC3440">
        <v>1</v>
      </c>
    </row>
    <row r="3441" spans="1:159" x14ac:dyDescent="0.25">
      <c r="A3441" t="s">
        <v>47</v>
      </c>
      <c r="B3441" t="s">
        <v>41</v>
      </c>
      <c r="C3441" t="s">
        <v>80</v>
      </c>
      <c r="D3441" s="3">
        <v>45485</v>
      </c>
      <c r="FB3441">
        <v>0</v>
      </c>
      <c r="FC3441">
        <v>1</v>
      </c>
    </row>
    <row r="3442" spans="1:159" x14ac:dyDescent="0.25">
      <c r="A3442" t="s">
        <v>47</v>
      </c>
      <c r="B3442" t="s">
        <v>41</v>
      </c>
      <c r="C3442" t="s">
        <v>80</v>
      </c>
      <c r="D3442" s="3">
        <v>45496</v>
      </c>
      <c r="FB3442">
        <v>0</v>
      </c>
      <c r="FC3442">
        <v>1</v>
      </c>
    </row>
    <row r="3443" spans="1:159" x14ac:dyDescent="0.25">
      <c r="A3443" t="s">
        <v>47</v>
      </c>
      <c r="B3443" t="s">
        <v>41</v>
      </c>
      <c r="C3443" t="s">
        <v>80</v>
      </c>
      <c r="D3443" s="3">
        <v>45539</v>
      </c>
      <c r="FB3443">
        <v>0</v>
      </c>
      <c r="FC3443">
        <v>1</v>
      </c>
    </row>
    <row r="3444" spans="1:159" x14ac:dyDescent="0.25">
      <c r="A3444" t="s">
        <v>47</v>
      </c>
      <c r="B3444" t="s">
        <v>41</v>
      </c>
      <c r="C3444" t="s">
        <v>80</v>
      </c>
      <c r="D3444" s="3">
        <v>45540</v>
      </c>
      <c r="FB3444">
        <v>0</v>
      </c>
      <c r="FC3444">
        <v>1</v>
      </c>
    </row>
    <row r="3445" spans="1:159" x14ac:dyDescent="0.25">
      <c r="A3445" t="s">
        <v>47</v>
      </c>
      <c r="B3445" t="s">
        <v>41</v>
      </c>
      <c r="C3445" t="s">
        <v>80</v>
      </c>
      <c r="D3445" s="3">
        <v>45541</v>
      </c>
      <c r="FB3445">
        <v>0</v>
      </c>
      <c r="FC3445">
        <v>1</v>
      </c>
    </row>
    <row r="3446" spans="1:159" x14ac:dyDescent="0.25">
      <c r="A3446" t="s">
        <v>47</v>
      </c>
      <c r="B3446" t="s">
        <v>41</v>
      </c>
      <c r="C3446" t="s">
        <v>80</v>
      </c>
      <c r="D3446" s="3">
        <v>45558</v>
      </c>
      <c r="FB3446">
        <v>0</v>
      </c>
      <c r="FC3446">
        <v>1</v>
      </c>
    </row>
    <row r="3447" spans="1:159" x14ac:dyDescent="0.25">
      <c r="A3447" t="s">
        <v>47</v>
      </c>
      <c r="B3447" t="s">
        <v>41</v>
      </c>
      <c r="C3447" t="s">
        <v>80</v>
      </c>
      <c r="D3447" s="3">
        <v>45559</v>
      </c>
      <c r="FB3447">
        <v>0</v>
      </c>
      <c r="FC3447">
        <v>1</v>
      </c>
    </row>
    <row r="3448" spans="1:159" x14ac:dyDescent="0.25">
      <c r="A3448" t="s">
        <v>47</v>
      </c>
      <c r="B3448" t="s">
        <v>41</v>
      </c>
      <c r="C3448" t="s">
        <v>80</v>
      </c>
      <c r="D3448" s="3">
        <v>45566</v>
      </c>
      <c r="FB3448">
        <v>0</v>
      </c>
      <c r="FC3448">
        <v>1</v>
      </c>
    </row>
    <row r="3449" spans="1:159" x14ac:dyDescent="0.25">
      <c r="A3449" t="s">
        <v>47</v>
      </c>
      <c r="B3449" t="s">
        <v>41</v>
      </c>
      <c r="C3449" t="s">
        <v>80</v>
      </c>
      <c r="D3449" s="3">
        <v>45567</v>
      </c>
      <c r="FB3449">
        <v>0</v>
      </c>
      <c r="FC3449">
        <v>1</v>
      </c>
    </row>
    <row r="3450" spans="1:159" x14ac:dyDescent="0.25">
      <c r="A3450" t="s">
        <v>47</v>
      </c>
      <c r="B3450" t="s">
        <v>41</v>
      </c>
      <c r="C3450" t="s">
        <v>80</v>
      </c>
      <c r="D3450" s="3">
        <v>45568</v>
      </c>
      <c r="FB3450">
        <v>0</v>
      </c>
      <c r="FC3450">
        <v>1</v>
      </c>
    </row>
    <row r="3451" spans="1:159" x14ac:dyDescent="0.25">
      <c r="A3451" t="s">
        <v>47</v>
      </c>
      <c r="B3451" t="s">
        <v>41</v>
      </c>
      <c r="C3451" t="s">
        <v>80</v>
      </c>
      <c r="D3451" s="3">
        <v>45570</v>
      </c>
      <c r="FB3451">
        <v>0</v>
      </c>
      <c r="FC3451">
        <v>1</v>
      </c>
    </row>
    <row r="3452" spans="1:159" x14ac:dyDescent="0.25">
      <c r="A3452" t="s">
        <v>47</v>
      </c>
      <c r="B3452" t="s">
        <v>41</v>
      </c>
      <c r="C3452" t="s">
        <v>80</v>
      </c>
      <c r="D3452" s="3">
        <v>45571</v>
      </c>
      <c r="FB3452">
        <v>0</v>
      </c>
      <c r="FC3452">
        <v>1</v>
      </c>
    </row>
    <row r="3453" spans="1:159" x14ac:dyDescent="0.25">
      <c r="A3453" t="s">
        <v>48</v>
      </c>
      <c r="B3453" t="s">
        <v>41</v>
      </c>
      <c r="C3453" t="s">
        <v>78</v>
      </c>
      <c r="D3453" s="3">
        <v>45475</v>
      </c>
      <c r="FB3453">
        <v>0</v>
      </c>
      <c r="FC3453">
        <v>1</v>
      </c>
    </row>
    <row r="3454" spans="1:159" x14ac:dyDescent="0.25">
      <c r="A3454" t="s">
        <v>48</v>
      </c>
      <c r="B3454" t="s">
        <v>41</v>
      </c>
      <c r="C3454" t="s">
        <v>78</v>
      </c>
      <c r="D3454" s="3">
        <v>45476</v>
      </c>
      <c r="FB3454">
        <v>0</v>
      </c>
      <c r="FC3454">
        <v>1</v>
      </c>
    </row>
    <row r="3455" spans="1:159" x14ac:dyDescent="0.25">
      <c r="A3455" t="s">
        <v>48</v>
      </c>
      <c r="B3455" t="s">
        <v>41</v>
      </c>
      <c r="C3455" t="s">
        <v>78</v>
      </c>
      <c r="D3455" s="3">
        <v>45478</v>
      </c>
      <c r="FB3455">
        <v>0</v>
      </c>
      <c r="FC3455">
        <v>1</v>
      </c>
    </row>
    <row r="3456" spans="1:159" x14ac:dyDescent="0.25">
      <c r="A3456" t="s">
        <v>48</v>
      </c>
      <c r="B3456" t="s">
        <v>41</v>
      </c>
      <c r="C3456" t="s">
        <v>78</v>
      </c>
      <c r="D3456" s="3">
        <v>45479</v>
      </c>
      <c r="FB3456">
        <v>0</v>
      </c>
      <c r="FC3456">
        <v>1</v>
      </c>
    </row>
    <row r="3457" spans="1:159" x14ac:dyDescent="0.25">
      <c r="A3457" t="s">
        <v>48</v>
      </c>
      <c r="B3457" t="s">
        <v>41</v>
      </c>
      <c r="C3457" t="s">
        <v>78</v>
      </c>
      <c r="D3457" s="3">
        <v>45484</v>
      </c>
      <c r="FB3457">
        <v>0</v>
      </c>
      <c r="FC3457">
        <v>1</v>
      </c>
    </row>
    <row r="3458" spans="1:159" x14ac:dyDescent="0.25">
      <c r="A3458" t="s">
        <v>48</v>
      </c>
      <c r="B3458" t="s">
        <v>41</v>
      </c>
      <c r="C3458" t="s">
        <v>78</v>
      </c>
      <c r="D3458" s="3">
        <v>45485</v>
      </c>
      <c r="FB3458">
        <v>0</v>
      </c>
      <c r="FC3458">
        <v>1</v>
      </c>
    </row>
    <row r="3459" spans="1:159" x14ac:dyDescent="0.25">
      <c r="A3459" t="s">
        <v>48</v>
      </c>
      <c r="B3459" t="s">
        <v>41</v>
      </c>
      <c r="C3459" t="s">
        <v>78</v>
      </c>
      <c r="D3459" s="3">
        <v>45496</v>
      </c>
      <c r="FB3459">
        <v>0</v>
      </c>
      <c r="FC3459">
        <v>1</v>
      </c>
    </row>
    <row r="3460" spans="1:159" x14ac:dyDescent="0.25">
      <c r="A3460" t="s">
        <v>48</v>
      </c>
      <c r="B3460" t="s">
        <v>41</v>
      </c>
      <c r="C3460" t="s">
        <v>78</v>
      </c>
      <c r="D3460" s="3">
        <v>45539</v>
      </c>
      <c r="FB3460">
        <v>0</v>
      </c>
      <c r="FC3460">
        <v>1</v>
      </c>
    </row>
    <row r="3461" spans="1:159" x14ac:dyDescent="0.25">
      <c r="A3461" t="s">
        <v>48</v>
      </c>
      <c r="B3461" t="s">
        <v>41</v>
      </c>
      <c r="C3461" t="s">
        <v>78</v>
      </c>
      <c r="D3461" s="3">
        <v>45540</v>
      </c>
      <c r="FB3461">
        <v>0</v>
      </c>
      <c r="FC3461">
        <v>1</v>
      </c>
    </row>
    <row r="3462" spans="1:159" x14ac:dyDescent="0.25">
      <c r="A3462" t="s">
        <v>48</v>
      </c>
      <c r="B3462" t="s">
        <v>41</v>
      </c>
      <c r="C3462" t="s">
        <v>78</v>
      </c>
      <c r="D3462" s="3">
        <v>45541</v>
      </c>
      <c r="FB3462">
        <v>0</v>
      </c>
      <c r="FC3462">
        <v>1</v>
      </c>
    </row>
    <row r="3463" spans="1:159" x14ac:dyDescent="0.25">
      <c r="A3463" t="s">
        <v>48</v>
      </c>
      <c r="B3463" t="s">
        <v>41</v>
      </c>
      <c r="C3463" t="s">
        <v>78</v>
      </c>
      <c r="D3463" s="3">
        <v>45558</v>
      </c>
      <c r="FB3463">
        <v>0</v>
      </c>
      <c r="FC3463">
        <v>1</v>
      </c>
    </row>
    <row r="3464" spans="1:159" x14ac:dyDescent="0.25">
      <c r="A3464" t="s">
        <v>48</v>
      </c>
      <c r="B3464" t="s">
        <v>41</v>
      </c>
      <c r="C3464" t="s">
        <v>78</v>
      </c>
      <c r="D3464" s="3">
        <v>45559</v>
      </c>
      <c r="FB3464">
        <v>0</v>
      </c>
      <c r="FC3464">
        <v>1</v>
      </c>
    </row>
    <row r="3465" spans="1:159" x14ac:dyDescent="0.25">
      <c r="A3465" t="s">
        <v>48</v>
      </c>
      <c r="B3465" t="s">
        <v>41</v>
      </c>
      <c r="C3465" t="s">
        <v>78</v>
      </c>
      <c r="D3465" s="3">
        <v>45566</v>
      </c>
      <c r="FB3465">
        <v>0</v>
      </c>
      <c r="FC3465">
        <v>1</v>
      </c>
    </row>
    <row r="3466" spans="1:159" x14ac:dyDescent="0.25">
      <c r="A3466" t="s">
        <v>48</v>
      </c>
      <c r="B3466" t="s">
        <v>41</v>
      </c>
      <c r="C3466" t="s">
        <v>78</v>
      </c>
      <c r="D3466" s="3">
        <v>45567</v>
      </c>
      <c r="FB3466">
        <v>0</v>
      </c>
      <c r="FC3466">
        <v>1</v>
      </c>
    </row>
    <row r="3467" spans="1:159" x14ac:dyDescent="0.25">
      <c r="A3467" t="s">
        <v>48</v>
      </c>
      <c r="B3467" t="s">
        <v>41</v>
      </c>
      <c r="C3467" t="s">
        <v>78</v>
      </c>
      <c r="D3467" s="3">
        <v>45568</v>
      </c>
      <c r="FB3467">
        <v>0</v>
      </c>
      <c r="FC3467">
        <v>1</v>
      </c>
    </row>
    <row r="3468" spans="1:159" x14ac:dyDescent="0.25">
      <c r="A3468" t="s">
        <v>48</v>
      </c>
      <c r="B3468" t="s">
        <v>41</v>
      </c>
      <c r="C3468" t="s">
        <v>78</v>
      </c>
      <c r="D3468" s="3">
        <v>45570</v>
      </c>
      <c r="FB3468">
        <v>0</v>
      </c>
      <c r="FC3468">
        <v>1</v>
      </c>
    </row>
    <row r="3469" spans="1:159" x14ac:dyDescent="0.25">
      <c r="A3469" t="s">
        <v>48</v>
      </c>
      <c r="B3469" t="s">
        <v>41</v>
      </c>
      <c r="C3469" t="s">
        <v>78</v>
      </c>
      <c r="D3469" s="3">
        <v>45571</v>
      </c>
      <c r="FB3469">
        <v>0</v>
      </c>
      <c r="FC3469">
        <v>1</v>
      </c>
    </row>
    <row r="3470" spans="1:159" x14ac:dyDescent="0.25">
      <c r="A3470" t="s">
        <v>48</v>
      </c>
      <c r="B3470" t="s">
        <v>41</v>
      </c>
      <c r="C3470" t="s">
        <v>79</v>
      </c>
      <c r="D3470" s="3">
        <v>45475</v>
      </c>
      <c r="FB3470">
        <v>0</v>
      </c>
      <c r="FC3470">
        <v>1</v>
      </c>
    </row>
    <row r="3471" spans="1:159" x14ac:dyDescent="0.25">
      <c r="A3471" t="s">
        <v>48</v>
      </c>
      <c r="B3471" t="s">
        <v>41</v>
      </c>
      <c r="C3471" t="s">
        <v>79</v>
      </c>
      <c r="D3471" s="3">
        <v>45476</v>
      </c>
      <c r="FB3471">
        <v>0</v>
      </c>
      <c r="FC3471">
        <v>1</v>
      </c>
    </row>
    <row r="3472" spans="1:159" x14ac:dyDescent="0.25">
      <c r="A3472" t="s">
        <v>48</v>
      </c>
      <c r="B3472" t="s">
        <v>41</v>
      </c>
      <c r="C3472" t="s">
        <v>79</v>
      </c>
      <c r="D3472" s="3">
        <v>45478</v>
      </c>
      <c r="FB3472">
        <v>0</v>
      </c>
      <c r="FC3472">
        <v>1</v>
      </c>
    </row>
    <row r="3473" spans="1:159" x14ac:dyDescent="0.25">
      <c r="A3473" t="s">
        <v>48</v>
      </c>
      <c r="B3473" t="s">
        <v>41</v>
      </c>
      <c r="C3473" t="s">
        <v>79</v>
      </c>
      <c r="D3473" s="3">
        <v>45479</v>
      </c>
      <c r="FB3473">
        <v>0</v>
      </c>
      <c r="FC3473">
        <v>1</v>
      </c>
    </row>
    <row r="3474" spans="1:159" x14ac:dyDescent="0.25">
      <c r="A3474" t="s">
        <v>48</v>
      </c>
      <c r="B3474" t="s">
        <v>41</v>
      </c>
      <c r="C3474" t="s">
        <v>79</v>
      </c>
      <c r="D3474" s="3">
        <v>45484</v>
      </c>
      <c r="FB3474">
        <v>0</v>
      </c>
      <c r="FC3474">
        <v>1</v>
      </c>
    </row>
    <row r="3475" spans="1:159" x14ac:dyDescent="0.25">
      <c r="A3475" t="s">
        <v>48</v>
      </c>
      <c r="B3475" t="s">
        <v>41</v>
      </c>
      <c r="C3475" t="s">
        <v>79</v>
      </c>
      <c r="D3475" s="3">
        <v>45485</v>
      </c>
      <c r="FB3475">
        <v>0</v>
      </c>
      <c r="FC3475">
        <v>1</v>
      </c>
    </row>
    <row r="3476" spans="1:159" x14ac:dyDescent="0.25">
      <c r="A3476" t="s">
        <v>48</v>
      </c>
      <c r="B3476" t="s">
        <v>41</v>
      </c>
      <c r="C3476" t="s">
        <v>79</v>
      </c>
      <c r="D3476" s="3">
        <v>45496</v>
      </c>
      <c r="FB3476">
        <v>0</v>
      </c>
      <c r="FC3476">
        <v>1</v>
      </c>
    </row>
    <row r="3477" spans="1:159" x14ac:dyDescent="0.25">
      <c r="A3477" t="s">
        <v>48</v>
      </c>
      <c r="B3477" t="s">
        <v>41</v>
      </c>
      <c r="C3477" t="s">
        <v>79</v>
      </c>
      <c r="D3477" s="3">
        <v>45539</v>
      </c>
      <c r="FB3477">
        <v>0</v>
      </c>
      <c r="FC3477">
        <v>1</v>
      </c>
    </row>
    <row r="3478" spans="1:159" x14ac:dyDescent="0.25">
      <c r="A3478" t="s">
        <v>48</v>
      </c>
      <c r="B3478" t="s">
        <v>41</v>
      </c>
      <c r="C3478" t="s">
        <v>79</v>
      </c>
      <c r="D3478" s="3">
        <v>45540</v>
      </c>
      <c r="FB3478">
        <v>0</v>
      </c>
      <c r="FC3478">
        <v>1</v>
      </c>
    </row>
    <row r="3479" spans="1:159" x14ac:dyDescent="0.25">
      <c r="A3479" t="s">
        <v>48</v>
      </c>
      <c r="B3479" t="s">
        <v>41</v>
      </c>
      <c r="C3479" t="s">
        <v>79</v>
      </c>
      <c r="D3479" s="3">
        <v>45541</v>
      </c>
      <c r="FB3479">
        <v>0</v>
      </c>
      <c r="FC3479">
        <v>1</v>
      </c>
    </row>
    <row r="3480" spans="1:159" x14ac:dyDescent="0.25">
      <c r="A3480" t="s">
        <v>48</v>
      </c>
      <c r="B3480" t="s">
        <v>41</v>
      </c>
      <c r="C3480" t="s">
        <v>79</v>
      </c>
      <c r="D3480" s="3">
        <v>45558</v>
      </c>
      <c r="FB3480">
        <v>0</v>
      </c>
      <c r="FC3480">
        <v>1</v>
      </c>
    </row>
    <row r="3481" spans="1:159" x14ac:dyDescent="0.25">
      <c r="A3481" t="s">
        <v>48</v>
      </c>
      <c r="B3481" t="s">
        <v>41</v>
      </c>
      <c r="C3481" t="s">
        <v>79</v>
      </c>
      <c r="D3481" s="3">
        <v>45559</v>
      </c>
      <c r="FB3481">
        <v>0</v>
      </c>
      <c r="FC3481">
        <v>1</v>
      </c>
    </row>
    <row r="3482" spans="1:159" x14ac:dyDescent="0.25">
      <c r="A3482" t="s">
        <v>48</v>
      </c>
      <c r="B3482" t="s">
        <v>41</v>
      </c>
      <c r="C3482" t="s">
        <v>79</v>
      </c>
      <c r="D3482" s="3">
        <v>45566</v>
      </c>
      <c r="FB3482">
        <v>0</v>
      </c>
      <c r="FC3482">
        <v>1</v>
      </c>
    </row>
    <row r="3483" spans="1:159" x14ac:dyDescent="0.25">
      <c r="A3483" t="s">
        <v>48</v>
      </c>
      <c r="B3483" t="s">
        <v>41</v>
      </c>
      <c r="C3483" t="s">
        <v>79</v>
      </c>
      <c r="D3483" s="3">
        <v>45567</v>
      </c>
      <c r="FB3483">
        <v>0</v>
      </c>
      <c r="FC3483">
        <v>1</v>
      </c>
    </row>
    <row r="3484" spans="1:159" x14ac:dyDescent="0.25">
      <c r="A3484" t="s">
        <v>48</v>
      </c>
      <c r="B3484" t="s">
        <v>41</v>
      </c>
      <c r="C3484" t="s">
        <v>79</v>
      </c>
      <c r="D3484" s="3">
        <v>45568</v>
      </c>
      <c r="FB3484">
        <v>0</v>
      </c>
      <c r="FC3484">
        <v>1</v>
      </c>
    </row>
    <row r="3485" spans="1:159" x14ac:dyDescent="0.25">
      <c r="A3485" t="s">
        <v>48</v>
      </c>
      <c r="B3485" t="s">
        <v>41</v>
      </c>
      <c r="C3485" t="s">
        <v>79</v>
      </c>
      <c r="D3485" s="3">
        <v>45570</v>
      </c>
      <c r="AM3485" s="20"/>
      <c r="FB3485">
        <v>0</v>
      </c>
      <c r="FC3485">
        <v>1</v>
      </c>
    </row>
    <row r="3486" spans="1:159" x14ac:dyDescent="0.25">
      <c r="A3486" t="s">
        <v>48</v>
      </c>
      <c r="B3486" t="s">
        <v>41</v>
      </c>
      <c r="C3486" t="s">
        <v>79</v>
      </c>
      <c r="D3486" s="3">
        <v>45571</v>
      </c>
      <c r="FB3486">
        <v>0</v>
      </c>
      <c r="FC3486">
        <v>1</v>
      </c>
    </row>
    <row r="3487" spans="1:159" x14ac:dyDescent="0.25">
      <c r="A3487" t="s">
        <v>48</v>
      </c>
      <c r="B3487" t="s">
        <v>41</v>
      </c>
      <c r="C3487" t="s">
        <v>42</v>
      </c>
      <c r="D3487" s="3">
        <v>45475</v>
      </c>
      <c r="FB3487">
        <v>0</v>
      </c>
      <c r="FC3487">
        <v>1</v>
      </c>
    </row>
    <row r="3488" spans="1:159" x14ac:dyDescent="0.25">
      <c r="A3488" t="s">
        <v>48</v>
      </c>
      <c r="B3488" t="s">
        <v>41</v>
      </c>
      <c r="C3488" t="s">
        <v>42</v>
      </c>
      <c r="D3488" s="3">
        <v>45476</v>
      </c>
      <c r="E3488" s="25">
        <v>17</v>
      </c>
      <c r="F3488">
        <v>18</v>
      </c>
      <c r="G3488">
        <v>17</v>
      </c>
      <c r="H3488">
        <v>18</v>
      </c>
      <c r="I3488">
        <v>2275</v>
      </c>
      <c r="J3488">
        <v>53694</v>
      </c>
      <c r="K3488">
        <v>1.79133248329162</v>
      </c>
      <c r="L3488">
        <v>1.55965936183929</v>
      </c>
      <c r="M3488">
        <v>1.3867073059082</v>
      </c>
      <c r="N3488">
        <v>1.25481700897216</v>
      </c>
      <c r="O3488">
        <v>1.1515022516250599</v>
      </c>
      <c r="P3488">
        <v>1.0885764360427801</v>
      </c>
      <c r="Q3488">
        <v>1.0135313272476101</v>
      </c>
      <c r="R3488">
        <v>0.94953608512878396</v>
      </c>
      <c r="S3488">
        <v>0.95209413766860895</v>
      </c>
      <c r="T3488">
        <v>1.0344372987747099</v>
      </c>
      <c r="U3488">
        <v>1.1717996597289999</v>
      </c>
      <c r="V3488">
        <v>1.3879483938217101</v>
      </c>
      <c r="W3488">
        <v>1.6544042825698799</v>
      </c>
      <c r="X3488">
        <v>1.9066745042800901</v>
      </c>
      <c r="Y3488">
        <v>2.1427586078643701</v>
      </c>
      <c r="Z3488">
        <v>2.4433495998382502</v>
      </c>
      <c r="AA3488">
        <v>2.7728199958801198</v>
      </c>
      <c r="AB3488">
        <v>3.1609222888946502</v>
      </c>
      <c r="AC3488">
        <v>3.49808573722839</v>
      </c>
      <c r="AD3488">
        <v>3.54051518440246</v>
      </c>
      <c r="AE3488">
        <v>3.3562316894531201</v>
      </c>
      <c r="AF3488">
        <v>3.14283943176269</v>
      </c>
      <c r="AG3488">
        <v>2.7634632587432799</v>
      </c>
      <c r="AH3488">
        <v>2.4164977073669398</v>
      </c>
      <c r="AI3488">
        <v>-4.2972251772880499E-2</v>
      </c>
      <c r="AJ3488">
        <v>-3.61621417105197E-2</v>
      </c>
      <c r="AK3488">
        <v>4.4871857389807701E-3</v>
      </c>
      <c r="AL3488">
        <v>1.28114642575383E-2</v>
      </c>
      <c r="AM3488">
        <v>1.1807474307715801E-2</v>
      </c>
      <c r="AN3488">
        <v>-9.7349504358135096E-5</v>
      </c>
      <c r="AO3488">
        <v>-3.0596915632486298E-2</v>
      </c>
      <c r="AP3488">
        <v>-6.3761929050087903E-3</v>
      </c>
      <c r="AQ3488">
        <v>-2.92161833494901E-2</v>
      </c>
      <c r="AR3488">
        <v>-2.65018939971923E-2</v>
      </c>
      <c r="AS3488">
        <v>-3.7421919405460302E-2</v>
      </c>
      <c r="AT3488">
        <v>-2.8821611776947899E-2</v>
      </c>
      <c r="AU3488">
        <v>-2.74009983986616E-2</v>
      </c>
      <c r="AV3488">
        <v>-6.3507124781608498E-2</v>
      </c>
      <c r="AW3488">
        <v>-5.0172828137874603E-2</v>
      </c>
      <c r="AX3488">
        <v>-4.80029955506324E-2</v>
      </c>
      <c r="AY3488">
        <v>0.1190842166543</v>
      </c>
      <c r="AZ3488">
        <v>9.9935136735439301E-2</v>
      </c>
      <c r="BA3488">
        <v>-0.180670961737632</v>
      </c>
      <c r="BB3488">
        <v>-0.17558407783508301</v>
      </c>
      <c r="BC3488">
        <v>-0.119735315442085</v>
      </c>
      <c r="BD3488">
        <v>-6.7998759448528207E-2</v>
      </c>
      <c r="BE3488">
        <v>-7.4256338179111397E-2</v>
      </c>
      <c r="BF3488">
        <v>-2.4279765784740399E-2</v>
      </c>
      <c r="BG3488">
        <v>-5.3530135191976998E-3</v>
      </c>
      <c r="BH3488">
        <v>-1.40299974009394E-3</v>
      </c>
      <c r="BI3488">
        <v>3.6508984863757997E-2</v>
      </c>
      <c r="BJ3488">
        <v>4.0619667619466698E-2</v>
      </c>
      <c r="BK3488">
        <v>3.7847809493541697E-2</v>
      </c>
      <c r="BL3488">
        <v>2.6579216122627199E-2</v>
      </c>
      <c r="BM3488">
        <v>-2.2618677467107699E-3</v>
      </c>
      <c r="BN3488">
        <v>2.2232005372643401E-2</v>
      </c>
      <c r="BO3488">
        <v>-9.7009958699345502E-4</v>
      </c>
      <c r="BP3488">
        <v>5.2871322259306899E-3</v>
      </c>
      <c r="BQ3488">
        <v>-3.4553518053144199E-3</v>
      </c>
      <c r="BR3488">
        <v>7.9059060662984796E-3</v>
      </c>
      <c r="BS3488">
        <v>1.19821848347783E-2</v>
      </c>
      <c r="BT3488">
        <v>-2.1970419213175701E-2</v>
      </c>
      <c r="BU3488">
        <v>-7.2272191755473596E-3</v>
      </c>
      <c r="BV3488">
        <v>-3.8694760296493699E-3</v>
      </c>
      <c r="BW3488">
        <v>0.16468974947929299</v>
      </c>
      <c r="BX3488">
        <v>0.149269863963127</v>
      </c>
      <c r="BY3488">
        <v>-0.12851957976817999</v>
      </c>
      <c r="BZ3488">
        <v>-0.12263401597738199</v>
      </c>
      <c r="CA3488">
        <v>-6.7724935710430104E-2</v>
      </c>
      <c r="CB3488">
        <v>-1.9299454987049099E-2</v>
      </c>
      <c r="CC3488">
        <v>-2.8000298887491198E-2</v>
      </c>
      <c r="CD3488">
        <v>2.0553328096866601E-2</v>
      </c>
      <c r="CE3488">
        <v>3.2266221940517398E-2</v>
      </c>
      <c r="CF3488">
        <v>3.3356141299009302E-2</v>
      </c>
      <c r="CG3488">
        <v>6.8530783057212802E-2</v>
      </c>
      <c r="CH3488">
        <v>6.8427868187427507E-2</v>
      </c>
      <c r="CI3488">
        <v>6.3888147473335197E-2</v>
      </c>
      <c r="CJ3488">
        <v>5.3255781531333903E-2</v>
      </c>
      <c r="CK3488">
        <v>2.6073180139064699E-2</v>
      </c>
      <c r="CL3488">
        <v>5.0840202718973097E-2</v>
      </c>
      <c r="CM3488">
        <v>2.7275985106825801E-2</v>
      </c>
      <c r="CN3488">
        <v>3.7076156586408601E-2</v>
      </c>
      <c r="CO3488">
        <v>3.0511215329170199E-2</v>
      </c>
      <c r="CP3488">
        <v>4.4633425772189997E-2</v>
      </c>
      <c r="CQ3488">
        <v>5.1365368068218203E-2</v>
      </c>
      <c r="CR3488">
        <v>1.9566284492611798E-2</v>
      </c>
      <c r="CS3488">
        <v>3.5718392580747597E-2</v>
      </c>
      <c r="CT3488">
        <v>4.0264043956995003E-2</v>
      </c>
      <c r="CU3488">
        <v>0.210295289754867</v>
      </c>
      <c r="CV3488">
        <v>0.19860459864139501</v>
      </c>
      <c r="CW3488">
        <v>-7.6368190348148304E-2</v>
      </c>
      <c r="CX3488">
        <v>-6.9683961570262895E-2</v>
      </c>
      <c r="CY3488">
        <v>-1.5714554116129799E-2</v>
      </c>
      <c r="CZ3488">
        <v>2.9399851337075199E-2</v>
      </c>
      <c r="DA3488">
        <v>1.8255738541483799E-2</v>
      </c>
      <c r="DB3488">
        <v>6.5386421978473594E-2</v>
      </c>
      <c r="DC3488">
        <v>2.2870872169732999E-2</v>
      </c>
      <c r="DD3488">
        <v>2.11320575326681E-2</v>
      </c>
      <c r="DE3488">
        <v>1.9467871636152202E-2</v>
      </c>
      <c r="DF3488">
        <v>1.69061869382858E-2</v>
      </c>
      <c r="DG3488">
        <v>1.5831399708986199E-2</v>
      </c>
      <c r="DH3488">
        <v>1.6218200325965802E-2</v>
      </c>
      <c r="DI3488">
        <v>1.7226485535502399E-2</v>
      </c>
      <c r="DJ3488">
        <v>1.7392549663782099E-2</v>
      </c>
      <c r="DK3488">
        <v>1.7172399908304201E-2</v>
      </c>
      <c r="DL3488">
        <v>1.9326355308294199E-2</v>
      </c>
      <c r="DM3488">
        <v>2.06502061337232E-2</v>
      </c>
      <c r="DN3488">
        <v>2.2328745573758999E-2</v>
      </c>
      <c r="DO3488">
        <v>2.3943275213241501E-2</v>
      </c>
      <c r="DP3488">
        <v>2.52525229007005E-2</v>
      </c>
      <c r="DQ3488">
        <v>2.6109077036380698E-2</v>
      </c>
      <c r="DR3488">
        <v>2.6831274852156601E-2</v>
      </c>
      <c r="DS3488">
        <v>2.77261957526206E-2</v>
      </c>
      <c r="DT3488">
        <v>2.9993385076522799E-2</v>
      </c>
      <c r="DU3488">
        <v>3.17057929933071E-2</v>
      </c>
      <c r="DV3488">
        <v>3.2191347330808598E-2</v>
      </c>
      <c r="DW3488">
        <v>3.1620066612958901E-2</v>
      </c>
      <c r="DX3488">
        <v>2.9607076197862601E-2</v>
      </c>
      <c r="DY3488">
        <v>2.8121674433350501E-2</v>
      </c>
      <c r="DZ3488">
        <v>2.7256585657596501E-2</v>
      </c>
      <c r="EA3488">
        <v>87</v>
      </c>
      <c r="EB3488">
        <v>86</v>
      </c>
      <c r="EC3488">
        <v>85</v>
      </c>
      <c r="ED3488">
        <v>82</v>
      </c>
      <c r="EE3488">
        <v>79</v>
      </c>
      <c r="EF3488">
        <v>79</v>
      </c>
      <c r="EG3488">
        <v>84</v>
      </c>
      <c r="EH3488">
        <v>88</v>
      </c>
      <c r="EI3488">
        <v>92</v>
      </c>
      <c r="EJ3488">
        <v>95</v>
      </c>
      <c r="EK3488">
        <v>99</v>
      </c>
      <c r="EL3488">
        <v>102</v>
      </c>
      <c r="EM3488">
        <v>105</v>
      </c>
      <c r="EN3488">
        <v>105</v>
      </c>
      <c r="EO3488">
        <v>107</v>
      </c>
      <c r="EP3488">
        <v>107</v>
      </c>
      <c r="EQ3488">
        <v>106</v>
      </c>
      <c r="ER3488">
        <v>107</v>
      </c>
      <c r="ES3488">
        <v>106</v>
      </c>
      <c r="ET3488">
        <v>104</v>
      </c>
      <c r="EU3488">
        <v>102</v>
      </c>
      <c r="EV3488">
        <v>98</v>
      </c>
      <c r="EW3488">
        <v>94</v>
      </c>
      <c r="EX3488">
        <v>91</v>
      </c>
      <c r="EY3488">
        <v>0.26594445109367298</v>
      </c>
      <c r="EZ3488">
        <v>2.04226896166801E-2</v>
      </c>
      <c r="FA3488">
        <v>2.04226896166801E-2</v>
      </c>
      <c r="FB3488">
        <v>0</v>
      </c>
      <c r="FC3488">
        <v>0</v>
      </c>
    </row>
    <row r="3489" spans="1:159" x14ac:dyDescent="0.25">
      <c r="A3489" t="s">
        <v>48</v>
      </c>
      <c r="B3489" t="s">
        <v>41</v>
      </c>
      <c r="C3489" t="s">
        <v>42</v>
      </c>
      <c r="D3489" s="3">
        <v>45478</v>
      </c>
      <c r="E3489" s="25">
        <v>19</v>
      </c>
      <c r="F3489">
        <v>20</v>
      </c>
      <c r="G3489">
        <v>19</v>
      </c>
      <c r="H3489">
        <v>20</v>
      </c>
      <c r="I3489">
        <v>2520</v>
      </c>
      <c r="J3489">
        <v>57841</v>
      </c>
      <c r="K3489">
        <v>2.2353870868682799</v>
      </c>
      <c r="L3489">
        <v>1.95359015464782</v>
      </c>
      <c r="M3489">
        <v>1.7056871652603101</v>
      </c>
      <c r="N3489">
        <v>1.5181427001953101</v>
      </c>
      <c r="O3489">
        <v>1.3547899723052901</v>
      </c>
      <c r="P3489">
        <v>1.24229943752288</v>
      </c>
      <c r="Q3489">
        <v>1.14564538002014</v>
      </c>
      <c r="R3489">
        <v>1.0223642587661701</v>
      </c>
      <c r="S3489">
        <v>1.00694799423217</v>
      </c>
      <c r="T3489">
        <v>1.0986315011978101</v>
      </c>
      <c r="U3489">
        <v>1.2379137277603101</v>
      </c>
      <c r="V3489">
        <v>1.4364476203918399</v>
      </c>
      <c r="W3489">
        <v>1.63241922855377</v>
      </c>
      <c r="X3489">
        <v>1.86375904083251</v>
      </c>
      <c r="Y3489">
        <v>2.1376469135284402</v>
      </c>
      <c r="Z3489">
        <v>2.41460013389587</v>
      </c>
      <c r="AA3489">
        <v>2.7410001754760698</v>
      </c>
      <c r="AB3489">
        <v>3.1073179244995099</v>
      </c>
      <c r="AC3489">
        <v>3.3914387226104701</v>
      </c>
      <c r="AD3489">
        <v>3.4651823043823198</v>
      </c>
      <c r="AE3489">
        <v>3.2795164585113499</v>
      </c>
      <c r="AF3489">
        <v>3.0206482410430899</v>
      </c>
      <c r="AG3489">
        <v>2.63534307479858</v>
      </c>
      <c r="AH3489">
        <v>2.2647533416747998</v>
      </c>
      <c r="AI3489">
        <v>8.2541070878505707E-3</v>
      </c>
      <c r="AJ3489">
        <v>9.8655903711914999E-3</v>
      </c>
      <c r="AK3489">
        <v>9.3565025599673304E-4</v>
      </c>
      <c r="AL3489">
        <v>2.10021007806062E-2</v>
      </c>
      <c r="AM3489">
        <v>2.72187916561961E-3</v>
      </c>
      <c r="AN3489">
        <v>-6.0336347669362996E-3</v>
      </c>
      <c r="AO3489">
        <v>1.1678298469632799E-3</v>
      </c>
      <c r="AP3489">
        <v>-3.0040550976991601E-2</v>
      </c>
      <c r="AQ3489">
        <v>-3.7063986063003498E-2</v>
      </c>
      <c r="AR3489">
        <v>-2.0553315058350501E-2</v>
      </c>
      <c r="AS3489">
        <v>-5.0887916237115798E-2</v>
      </c>
      <c r="AT3489">
        <v>-4.0898881852626801E-2</v>
      </c>
      <c r="AU3489">
        <v>-5.58174178004264E-2</v>
      </c>
      <c r="AV3489">
        <v>-8.3903379738330799E-2</v>
      </c>
      <c r="AW3489">
        <v>-4.72139157354831E-2</v>
      </c>
      <c r="AX3489">
        <v>-5.4212216287851299E-2</v>
      </c>
      <c r="AY3489">
        <v>-5.5143266916274997E-2</v>
      </c>
      <c r="AZ3489">
        <v>-7.3887862265110002E-2</v>
      </c>
      <c r="BA3489">
        <v>8.7840795516967704E-2</v>
      </c>
      <c r="BB3489">
        <v>8.6992174386978094E-2</v>
      </c>
      <c r="BC3489">
        <v>-0.11832892894744799</v>
      </c>
      <c r="BD3489">
        <v>-8.0106042325496604E-2</v>
      </c>
      <c r="BE3489">
        <v>-5.88977560400962E-2</v>
      </c>
      <c r="BF3489">
        <v>-3.0608858913183198E-2</v>
      </c>
      <c r="BG3489">
        <v>5.2412997931241899E-2</v>
      </c>
      <c r="BH3489">
        <v>5.0272360444068902E-2</v>
      </c>
      <c r="BI3489">
        <v>3.7626121193170499E-2</v>
      </c>
      <c r="BJ3489">
        <v>5.4796669632196399E-2</v>
      </c>
      <c r="BK3489">
        <v>3.2936658710241297E-2</v>
      </c>
      <c r="BL3489">
        <v>2.1116208285093301E-2</v>
      </c>
      <c r="BM3489">
        <v>2.9093237593769999E-2</v>
      </c>
      <c r="BN3489">
        <v>-1.4525431906804399E-3</v>
      </c>
      <c r="BO3489">
        <v>-7.9671964049339208E-3</v>
      </c>
      <c r="BP3489">
        <v>1.07307964935898E-2</v>
      </c>
      <c r="BQ3489">
        <v>-1.6475630924105599E-2</v>
      </c>
      <c r="BR3489">
        <v>-3.6245014052838E-3</v>
      </c>
      <c r="BS3489">
        <v>-1.77588779479265E-2</v>
      </c>
      <c r="BT3489">
        <v>-4.2648911476135198E-2</v>
      </c>
      <c r="BU3489">
        <v>-5.3470907732844301E-3</v>
      </c>
      <c r="BV3489">
        <v>-9.7424192354082992E-3</v>
      </c>
      <c r="BW3489">
        <v>-8.9956652373075398E-3</v>
      </c>
      <c r="BX3489">
        <v>-2.60748174041509E-2</v>
      </c>
      <c r="BY3489">
        <v>0.13772790133953</v>
      </c>
      <c r="BZ3489">
        <v>0.13576325774192799</v>
      </c>
      <c r="CA3489">
        <v>-7.0335023105144501E-2</v>
      </c>
      <c r="CB3489">
        <v>-3.28419841825962E-2</v>
      </c>
      <c r="CC3489">
        <v>-1.3982509262859801E-2</v>
      </c>
      <c r="CD3489">
        <v>1.03554297238588E-2</v>
      </c>
      <c r="CE3489">
        <v>9.6571892499923706E-2</v>
      </c>
      <c r="CF3489">
        <v>9.0679131448268793E-2</v>
      </c>
      <c r="CG3489">
        <v>7.4316591024398804E-2</v>
      </c>
      <c r="CH3489">
        <v>8.8591240346431704E-2</v>
      </c>
      <c r="CI3489">
        <v>6.3151441514491993E-2</v>
      </c>
      <c r="CJ3489">
        <v>4.8266049474477699E-2</v>
      </c>
      <c r="CK3489">
        <v>5.7018645107746103E-2</v>
      </c>
      <c r="CL3489">
        <v>2.7135465294122599E-2</v>
      </c>
      <c r="CM3489">
        <v>2.1129595115780799E-2</v>
      </c>
      <c r="CN3489">
        <v>4.2014908045530298E-2</v>
      </c>
      <c r="CO3489">
        <v>1.7936654388904499E-2</v>
      </c>
      <c r="CP3489">
        <v>3.3649880439043003E-2</v>
      </c>
      <c r="CQ3489">
        <v>2.0299661904573399E-2</v>
      </c>
      <c r="CR3489">
        <v>-1.3944428646937E-3</v>
      </c>
      <c r="CS3489">
        <v>3.65197360515594E-2</v>
      </c>
      <c r="CT3489">
        <v>3.4727375954389503E-2</v>
      </c>
      <c r="CU3489">
        <v>3.71519364416599E-2</v>
      </c>
      <c r="CV3489">
        <v>2.1738227456808E-2</v>
      </c>
      <c r="CW3489">
        <v>0.18761500716209401</v>
      </c>
      <c r="CX3489">
        <v>0.184534341096878</v>
      </c>
      <c r="CY3489">
        <v>-2.2341117262840202E-2</v>
      </c>
      <c r="CZ3489">
        <v>1.44220711663365E-2</v>
      </c>
      <c r="DA3489">
        <v>3.0932737514376599E-2</v>
      </c>
      <c r="DB3489">
        <v>5.1319718360900803E-2</v>
      </c>
      <c r="DC3489">
        <v>2.68466994166374E-2</v>
      </c>
      <c r="DD3489">
        <v>2.4565571919083502E-2</v>
      </c>
      <c r="DE3489">
        <v>2.2306222468614498E-2</v>
      </c>
      <c r="DF3489">
        <v>2.0545639097690499E-2</v>
      </c>
      <c r="DG3489">
        <v>1.8369281664490599E-2</v>
      </c>
      <c r="DH3489">
        <v>1.6505932435393299E-2</v>
      </c>
      <c r="DI3489">
        <v>1.6977442428469599E-2</v>
      </c>
      <c r="DJ3489">
        <v>1.7380274832248601E-2</v>
      </c>
      <c r="DK3489">
        <v>1.7689593136310501E-2</v>
      </c>
      <c r="DL3489">
        <v>1.9019389525055799E-2</v>
      </c>
      <c r="DM3489">
        <v>2.0921183750033299E-2</v>
      </c>
      <c r="DN3489">
        <v>2.2661214694380701E-2</v>
      </c>
      <c r="DO3489">
        <v>2.3137949407100601E-2</v>
      </c>
      <c r="DP3489">
        <v>2.50809360295534E-2</v>
      </c>
      <c r="DQ3489">
        <v>2.5453222915530201E-2</v>
      </c>
      <c r="DR3489">
        <v>2.7035716921091E-2</v>
      </c>
      <c r="DS3489">
        <v>2.8055749833583801E-2</v>
      </c>
      <c r="DT3489">
        <v>2.9068266972899399E-2</v>
      </c>
      <c r="DU3489">
        <v>3.03292088210582E-2</v>
      </c>
      <c r="DV3489">
        <v>2.9650714248418801E-2</v>
      </c>
      <c r="DW3489">
        <v>2.9178222641348801E-2</v>
      </c>
      <c r="DX3489">
        <v>2.8734505176544099E-2</v>
      </c>
      <c r="DY3489">
        <v>2.7306530624628001E-2</v>
      </c>
      <c r="DZ3489">
        <v>2.4904519319534298E-2</v>
      </c>
      <c r="EA3489">
        <v>92</v>
      </c>
      <c r="EB3489">
        <v>89</v>
      </c>
      <c r="EC3489">
        <v>86</v>
      </c>
      <c r="ED3489">
        <v>83</v>
      </c>
      <c r="EE3489">
        <v>82</v>
      </c>
      <c r="EF3489">
        <v>80</v>
      </c>
      <c r="EG3489">
        <v>82</v>
      </c>
      <c r="EH3489">
        <v>86</v>
      </c>
      <c r="EI3489">
        <v>90</v>
      </c>
      <c r="EJ3489">
        <v>93</v>
      </c>
      <c r="EK3489">
        <v>96</v>
      </c>
      <c r="EL3489">
        <v>100</v>
      </c>
      <c r="EM3489">
        <v>101</v>
      </c>
      <c r="EN3489">
        <v>104</v>
      </c>
      <c r="EO3489">
        <v>105</v>
      </c>
      <c r="EP3489">
        <v>106</v>
      </c>
      <c r="EQ3489">
        <v>106</v>
      </c>
      <c r="ER3489">
        <v>106</v>
      </c>
      <c r="ES3489">
        <v>106</v>
      </c>
      <c r="ET3489">
        <v>104</v>
      </c>
      <c r="EU3489">
        <v>101</v>
      </c>
      <c r="EV3489">
        <v>97</v>
      </c>
      <c r="EW3489">
        <v>94</v>
      </c>
      <c r="EX3489">
        <v>90</v>
      </c>
      <c r="EY3489">
        <v>0.28218469023704501</v>
      </c>
      <c r="EZ3489">
        <v>2.1207462996244399E-2</v>
      </c>
      <c r="FA3489">
        <v>2.1207462996244399E-2</v>
      </c>
      <c r="FB3489">
        <v>0</v>
      </c>
      <c r="FC3489">
        <v>0</v>
      </c>
    </row>
    <row r="3490" spans="1:159" x14ac:dyDescent="0.25">
      <c r="A3490" t="s">
        <v>48</v>
      </c>
      <c r="B3490" t="s">
        <v>41</v>
      </c>
      <c r="C3490" t="s">
        <v>42</v>
      </c>
      <c r="D3490" s="3">
        <v>45479</v>
      </c>
      <c r="E3490" s="25">
        <v>19</v>
      </c>
      <c r="F3490">
        <v>20</v>
      </c>
      <c r="G3490">
        <v>19</v>
      </c>
      <c r="H3490">
        <v>20</v>
      </c>
      <c r="I3490">
        <v>2272</v>
      </c>
      <c r="J3490">
        <v>53550</v>
      </c>
      <c r="K3490">
        <v>1.9847596883773799</v>
      </c>
      <c r="L3490">
        <v>1.73789763450622</v>
      </c>
      <c r="M3490">
        <v>1.5309414863586399</v>
      </c>
      <c r="N3490">
        <v>1.37030661106109</v>
      </c>
      <c r="O3490">
        <v>1.2447369098663299</v>
      </c>
      <c r="P3490">
        <v>1.1709829568862899</v>
      </c>
      <c r="Q3490">
        <v>1.09775102138519</v>
      </c>
      <c r="R3490">
        <v>1.02479767799377</v>
      </c>
      <c r="S3490">
        <v>1.0803856849670399</v>
      </c>
      <c r="T3490">
        <v>1.21964788436889</v>
      </c>
      <c r="U3490">
        <v>1.4162895679473799</v>
      </c>
      <c r="V3490">
        <v>1.66108298301696</v>
      </c>
      <c r="W3490">
        <v>1.9315701723098699</v>
      </c>
      <c r="X3490">
        <v>2.2154843807220401</v>
      </c>
      <c r="Y3490">
        <v>2.4511826038360498</v>
      </c>
      <c r="Z3490">
        <v>2.7238609790802002</v>
      </c>
      <c r="AA3490">
        <v>3.1036422252654998</v>
      </c>
      <c r="AB3490">
        <v>3.5018906593322701</v>
      </c>
      <c r="AC3490">
        <v>3.8107666969299299</v>
      </c>
      <c r="AD3490">
        <v>3.9063956737518302</v>
      </c>
      <c r="AE3490">
        <v>3.7009203433990399</v>
      </c>
      <c r="AF3490">
        <v>3.4048280715942298</v>
      </c>
      <c r="AG3490">
        <v>3.01722788810729</v>
      </c>
      <c r="AH3490">
        <v>2.6152315139770499</v>
      </c>
      <c r="AI3490">
        <v>-3.8039129227399798E-2</v>
      </c>
      <c r="AJ3490">
        <v>5.6147794239223003E-3</v>
      </c>
      <c r="AK3490">
        <v>2.88189109414815E-2</v>
      </c>
      <c r="AL3490">
        <v>-2.9625191818922702E-3</v>
      </c>
      <c r="AM3490">
        <v>-4.6275723725557301E-3</v>
      </c>
      <c r="AN3490">
        <v>-1.16774961352348E-2</v>
      </c>
      <c r="AO3490">
        <v>2.0856889896094699E-3</v>
      </c>
      <c r="AP3490">
        <v>-1.7312933923676599E-3</v>
      </c>
      <c r="AQ3490">
        <v>-1.20322182774543E-2</v>
      </c>
      <c r="AR3490">
        <v>-1.6211554408073401E-2</v>
      </c>
      <c r="AS3490">
        <v>3.4106746315956098E-3</v>
      </c>
      <c r="AT3490">
        <v>-3.2836101949214901E-2</v>
      </c>
      <c r="AU3490">
        <v>-4.1555739939212702E-2</v>
      </c>
      <c r="AV3490">
        <v>-3.3935338258743203E-2</v>
      </c>
      <c r="AW3490">
        <v>-7.1301423013210199E-2</v>
      </c>
      <c r="AX3490">
        <v>-8.8019788265228202E-2</v>
      </c>
      <c r="AY3490">
        <v>-7.6539240777492495E-2</v>
      </c>
      <c r="AZ3490">
        <v>-0.10216156393289499</v>
      </c>
      <c r="BA3490">
        <v>0.15069201588630601</v>
      </c>
      <c r="BB3490">
        <v>0.13017220795154499</v>
      </c>
      <c r="BC3490">
        <v>-0.13881975412368699</v>
      </c>
      <c r="BD3490">
        <v>-9.2757925391197205E-2</v>
      </c>
      <c r="BE3490">
        <v>-0.108342982828617</v>
      </c>
      <c r="BF3490">
        <v>-6.6794678568839999E-2</v>
      </c>
      <c r="BG3490">
        <v>3.6906057503074399E-3</v>
      </c>
      <c r="BH3490">
        <v>4.5026302337646401E-2</v>
      </c>
      <c r="BI3490">
        <v>6.4129777252674103E-2</v>
      </c>
      <c r="BJ3490">
        <v>2.91523914784193E-2</v>
      </c>
      <c r="BK3490">
        <v>2.47510746121406E-2</v>
      </c>
      <c r="BL3490">
        <v>1.6834395006299002E-2</v>
      </c>
      <c r="BM3490">
        <v>3.17292362451553E-2</v>
      </c>
      <c r="BN3490">
        <v>3.0171426013111999E-2</v>
      </c>
      <c r="BO3490">
        <v>2.2490644827485001E-2</v>
      </c>
      <c r="BP3490">
        <v>2.08257604390382E-2</v>
      </c>
      <c r="BQ3490">
        <v>4.3091822415590203E-2</v>
      </c>
      <c r="BR3490">
        <v>1.15796262398362E-2</v>
      </c>
      <c r="BS3490">
        <v>5.6667062453925601E-3</v>
      </c>
      <c r="BT3490">
        <v>1.4751246199011799E-2</v>
      </c>
      <c r="BU3490">
        <v>-2.2081252187490401E-2</v>
      </c>
      <c r="BV3490">
        <v>-3.7359546869993203E-2</v>
      </c>
      <c r="BW3490">
        <v>-2.43995040655136E-2</v>
      </c>
      <c r="BX3490">
        <v>-4.7797027975320802E-2</v>
      </c>
      <c r="BY3490">
        <v>0.207124218344688</v>
      </c>
      <c r="BZ3490">
        <v>0.18616387248039201</v>
      </c>
      <c r="CA3490">
        <v>-8.3492986857890999E-2</v>
      </c>
      <c r="CB3490">
        <v>-3.96751388907432E-2</v>
      </c>
      <c r="CC3490">
        <v>-5.7701103389263098E-2</v>
      </c>
      <c r="CD3490">
        <v>-1.8543327227234799E-2</v>
      </c>
      <c r="CE3490">
        <v>4.5420341193675898E-2</v>
      </c>
      <c r="CF3490">
        <v>8.4437824785709298E-2</v>
      </c>
      <c r="CG3490">
        <v>9.9440641701221397E-2</v>
      </c>
      <c r="CH3490">
        <v>6.1267301440238897E-2</v>
      </c>
      <c r="CI3490">
        <v>5.4129719734191797E-2</v>
      </c>
      <c r="CJ3490">
        <v>4.5346286147832801E-2</v>
      </c>
      <c r="CK3490">
        <v>6.1372783035039902E-2</v>
      </c>
      <c r="CL3490">
        <v>6.2074147164821597E-2</v>
      </c>
      <c r="CM3490">
        <v>5.7013507932424497E-2</v>
      </c>
      <c r="CN3490">
        <v>5.7863075286149902E-2</v>
      </c>
      <c r="CO3490">
        <v>8.2772970199584905E-2</v>
      </c>
      <c r="CP3490">
        <v>5.5995352566242197E-2</v>
      </c>
      <c r="CQ3490">
        <v>5.2889153361320398E-2</v>
      </c>
      <c r="CR3490">
        <v>6.3437834382057107E-2</v>
      </c>
      <c r="CS3490">
        <v>2.7138920500874499E-2</v>
      </c>
      <c r="CT3490">
        <v>1.33006917312741E-2</v>
      </c>
      <c r="CU3490">
        <v>2.77402307838201E-2</v>
      </c>
      <c r="CV3490">
        <v>6.56750565394759E-3</v>
      </c>
      <c r="CW3490">
        <v>0.26355642080307001</v>
      </c>
      <c r="CX3490">
        <v>0.242155537009239</v>
      </c>
      <c r="CY3490">
        <v>-2.8166217729449199E-2</v>
      </c>
      <c r="CZ3490">
        <v>1.34076448157429E-2</v>
      </c>
      <c r="DA3490">
        <v>-7.0592230185866304E-3</v>
      </c>
      <c r="DB3490">
        <v>2.9708020389079999E-2</v>
      </c>
      <c r="DC3490">
        <v>2.5369876995682699E-2</v>
      </c>
      <c r="DD3490">
        <v>2.3960504680871901E-2</v>
      </c>
      <c r="DE3490">
        <v>2.14674826711416E-2</v>
      </c>
      <c r="DF3490">
        <v>1.95244792848825E-2</v>
      </c>
      <c r="DG3490">
        <v>1.7860949039459201E-2</v>
      </c>
      <c r="DH3490">
        <v>1.73339992761611E-2</v>
      </c>
      <c r="DI3490">
        <v>1.8021997064352001E-2</v>
      </c>
      <c r="DJ3490">
        <v>1.9395476207137101E-2</v>
      </c>
      <c r="DK3490">
        <v>2.0988410338759401E-2</v>
      </c>
      <c r="DL3490">
        <v>2.2517088800668699E-2</v>
      </c>
      <c r="DM3490">
        <v>2.4124424904584801E-2</v>
      </c>
      <c r="DN3490">
        <v>2.70028449594974E-2</v>
      </c>
      <c r="DO3490">
        <v>2.8709208592772401E-2</v>
      </c>
      <c r="DP3490">
        <v>2.9599342495203001E-2</v>
      </c>
      <c r="DQ3490">
        <v>2.9923740774392998E-2</v>
      </c>
      <c r="DR3490">
        <v>3.07992380112409E-2</v>
      </c>
      <c r="DS3490">
        <v>3.1698707491159397E-2</v>
      </c>
      <c r="DT3490">
        <v>3.3051289618015199E-2</v>
      </c>
      <c r="DU3490">
        <v>3.4308340400457299E-2</v>
      </c>
      <c r="DV3490">
        <v>3.4040518105029997E-2</v>
      </c>
      <c r="DW3490">
        <v>3.3636286854743902E-2</v>
      </c>
      <c r="DX3490">
        <v>3.2272040843963602E-2</v>
      </c>
      <c r="DY3490">
        <v>3.0788077041506701E-2</v>
      </c>
      <c r="DZ3490">
        <v>2.93347369879484E-2</v>
      </c>
      <c r="EA3490">
        <v>87</v>
      </c>
      <c r="EB3490">
        <v>85</v>
      </c>
      <c r="EC3490">
        <v>84</v>
      </c>
      <c r="ED3490">
        <v>84</v>
      </c>
      <c r="EE3490">
        <v>81</v>
      </c>
      <c r="EF3490">
        <v>81</v>
      </c>
      <c r="EG3490">
        <v>84</v>
      </c>
      <c r="EH3490">
        <v>88</v>
      </c>
      <c r="EI3490">
        <v>94</v>
      </c>
      <c r="EJ3490">
        <v>98</v>
      </c>
      <c r="EK3490">
        <v>101</v>
      </c>
      <c r="EL3490">
        <v>104</v>
      </c>
      <c r="EM3490">
        <v>106</v>
      </c>
      <c r="EN3490">
        <v>107</v>
      </c>
      <c r="EO3490">
        <v>109</v>
      </c>
      <c r="EP3490">
        <v>110</v>
      </c>
      <c r="EQ3490">
        <v>110</v>
      </c>
      <c r="ER3490">
        <v>111</v>
      </c>
      <c r="ES3490">
        <v>109</v>
      </c>
      <c r="ET3490">
        <v>107</v>
      </c>
      <c r="EU3490">
        <v>105</v>
      </c>
      <c r="EV3490">
        <v>102</v>
      </c>
      <c r="EW3490">
        <v>98</v>
      </c>
      <c r="EX3490">
        <v>94</v>
      </c>
      <c r="EY3490">
        <v>0.319145888090133</v>
      </c>
      <c r="EZ3490">
        <v>2.4165155366063101E-2</v>
      </c>
      <c r="FA3490">
        <v>2.4165155366063101E-2</v>
      </c>
      <c r="FB3490">
        <v>0</v>
      </c>
      <c r="FC3490">
        <v>0</v>
      </c>
    </row>
    <row r="3491" spans="1:159" x14ac:dyDescent="0.25">
      <c r="A3491" t="s">
        <v>48</v>
      </c>
      <c r="B3491" t="s">
        <v>41</v>
      </c>
      <c r="C3491" t="s">
        <v>42</v>
      </c>
      <c r="D3491" s="3">
        <v>45484</v>
      </c>
      <c r="E3491" s="25">
        <v>17</v>
      </c>
      <c r="F3491">
        <v>18</v>
      </c>
      <c r="G3491">
        <v>17</v>
      </c>
      <c r="H3491">
        <v>18</v>
      </c>
      <c r="I3491">
        <v>2269</v>
      </c>
      <c r="J3491">
        <v>53478</v>
      </c>
      <c r="K3491">
        <v>2.0445411205291699</v>
      </c>
      <c r="L3491">
        <v>1.7882106304168699</v>
      </c>
      <c r="M3491">
        <v>1.5687463283538801</v>
      </c>
      <c r="N3491">
        <v>1.4081786870956401</v>
      </c>
      <c r="O3491">
        <v>1.28740394115447</v>
      </c>
      <c r="P3491">
        <v>1.2201837301254199</v>
      </c>
      <c r="Q3491">
        <v>1.12059473991394</v>
      </c>
      <c r="R3491">
        <v>0.99868845939636197</v>
      </c>
      <c r="S3491">
        <v>0.97678387165069502</v>
      </c>
      <c r="T3491">
        <v>1.0523436069488501</v>
      </c>
      <c r="U3491">
        <v>1.23318219184875</v>
      </c>
      <c r="V3491">
        <v>1.4747885465621899</v>
      </c>
      <c r="W3491">
        <v>1.7489110231399501</v>
      </c>
      <c r="X3491">
        <v>2.0361266136169398</v>
      </c>
      <c r="Y3491">
        <v>2.31375932693481</v>
      </c>
      <c r="Z3491">
        <v>2.6675837039947501</v>
      </c>
      <c r="AA3491">
        <v>3.12079501152038</v>
      </c>
      <c r="AB3491">
        <v>3.56691169738769</v>
      </c>
      <c r="AC3491">
        <v>3.9077408313751198</v>
      </c>
      <c r="AD3491">
        <v>3.9298250675201398</v>
      </c>
      <c r="AE3491">
        <v>3.7230272293090798</v>
      </c>
      <c r="AF3491">
        <v>3.42650866508483</v>
      </c>
      <c r="AG3491">
        <v>3.0308380126953098</v>
      </c>
      <c r="AH3491">
        <v>2.6011478900909402</v>
      </c>
      <c r="AI3491">
        <v>-3.88906262814998E-2</v>
      </c>
      <c r="AJ3491">
        <v>-1.32073070853948E-2</v>
      </c>
      <c r="AK3491">
        <v>-3.2056570053100503E-2</v>
      </c>
      <c r="AL3491">
        <v>-2.5571536272764199E-2</v>
      </c>
      <c r="AM3491">
        <v>-2.7234371751546801E-2</v>
      </c>
      <c r="AN3491">
        <v>-2.0726451650261799E-2</v>
      </c>
      <c r="AO3491">
        <v>-1.6266848891973398E-2</v>
      </c>
      <c r="AP3491">
        <v>-2.9012769460678101E-2</v>
      </c>
      <c r="AQ3491">
        <v>-2.8466714546084401E-2</v>
      </c>
      <c r="AR3491">
        <v>-6.4936503767967196E-2</v>
      </c>
      <c r="AS3491">
        <v>-6.0438137501478098E-2</v>
      </c>
      <c r="AT3491">
        <v>-6.1883270740508999E-2</v>
      </c>
      <c r="AU3491">
        <v>-7.7240571379661505E-2</v>
      </c>
      <c r="AV3491">
        <v>-5.7728044688701602E-2</v>
      </c>
      <c r="AW3491">
        <v>-4.3669730424880898E-2</v>
      </c>
      <c r="AX3491">
        <v>-0.103046029806137</v>
      </c>
      <c r="AY3491">
        <v>0.12559393048286399</v>
      </c>
      <c r="AZ3491">
        <v>0.15897276997566201</v>
      </c>
      <c r="BA3491">
        <v>-8.8850378990173298E-2</v>
      </c>
      <c r="BB3491">
        <v>-0.13623441755771601</v>
      </c>
      <c r="BC3491">
        <v>-0.109770365059375</v>
      </c>
      <c r="BD3491">
        <v>-0.11168552935123401</v>
      </c>
      <c r="BE3491">
        <v>-8.1305444240569999E-2</v>
      </c>
      <c r="BF3491">
        <v>-6.9104947149753501E-2</v>
      </c>
      <c r="BG3491">
        <v>1.2329757446423099E-3</v>
      </c>
      <c r="BH3491">
        <v>2.25631967186927E-2</v>
      </c>
      <c r="BI3491">
        <v>-9.511758107692E-4</v>
      </c>
      <c r="BJ3491">
        <v>4.5964261516928603E-3</v>
      </c>
      <c r="BK3491">
        <v>1.35957426391541E-3</v>
      </c>
      <c r="BL3491">
        <v>7.09297927096486E-3</v>
      </c>
      <c r="BM3491">
        <v>1.0235562920570301E-2</v>
      </c>
      <c r="BN3491">
        <v>6.6859670914709503E-4</v>
      </c>
      <c r="BO3491">
        <v>5.3622754057869304E-4</v>
      </c>
      <c r="BP3491">
        <v>-3.4187614917755099E-2</v>
      </c>
      <c r="BQ3491">
        <v>-2.58253831416368E-2</v>
      </c>
      <c r="BR3491">
        <v>-2.37889494746923E-2</v>
      </c>
      <c r="BS3491">
        <v>-3.7185378372669199E-2</v>
      </c>
      <c r="BT3491">
        <v>-1.53431491926312E-2</v>
      </c>
      <c r="BU3491">
        <v>1.07370631303638E-3</v>
      </c>
      <c r="BV3491">
        <v>-5.6241281330585403E-2</v>
      </c>
      <c r="BW3491">
        <v>0.173072919249534</v>
      </c>
      <c r="BX3491">
        <v>0.20747886598110099</v>
      </c>
      <c r="BY3491">
        <v>-3.8520891219377497E-2</v>
      </c>
      <c r="BZ3491">
        <v>-8.4938585758209201E-2</v>
      </c>
      <c r="CA3491">
        <v>-6.0408417135476997E-2</v>
      </c>
      <c r="CB3491">
        <v>-6.3188910484313895E-2</v>
      </c>
      <c r="CC3491">
        <v>-3.4875515848398202E-2</v>
      </c>
      <c r="CD3491">
        <v>-2.3303929716348599E-2</v>
      </c>
      <c r="CE3491">
        <v>4.13565784692764E-2</v>
      </c>
      <c r="CF3491">
        <v>5.8333702385425498E-2</v>
      </c>
      <c r="CG3491">
        <v>3.0154217034578299E-2</v>
      </c>
      <c r="CH3491">
        <v>3.4764386713504701E-2</v>
      </c>
      <c r="CI3491">
        <v>2.9953520745038899E-2</v>
      </c>
      <c r="CJ3491">
        <v>3.4912411123514099E-2</v>
      </c>
      <c r="CK3491">
        <v>3.6737974733114201E-2</v>
      </c>
      <c r="CL3491">
        <v>3.0349962413311001E-2</v>
      </c>
      <c r="CM3491">
        <v>2.9539169743657102E-2</v>
      </c>
      <c r="CN3491">
        <v>-3.4387237392365902E-3</v>
      </c>
      <c r="CO3491">
        <v>8.7873712182044896E-3</v>
      </c>
      <c r="CP3491">
        <v>1.4305372722446899E-2</v>
      </c>
      <c r="CQ3491">
        <v>2.8698169626295502E-3</v>
      </c>
      <c r="CR3491">
        <v>2.7041746303439099E-2</v>
      </c>
      <c r="CS3491">
        <v>4.5817140489816603E-2</v>
      </c>
      <c r="CT3491">
        <v>-9.4365328550338693E-3</v>
      </c>
      <c r="CU3491">
        <v>0.220551908016204</v>
      </c>
      <c r="CV3491">
        <v>0.25598496198654103</v>
      </c>
      <c r="CW3491">
        <v>1.1808593757450501E-2</v>
      </c>
      <c r="CX3491">
        <v>-3.36427465081214E-2</v>
      </c>
      <c r="CY3491">
        <v>-1.10464701429009E-2</v>
      </c>
      <c r="CZ3491">
        <v>-1.46922944113612E-2</v>
      </c>
      <c r="DA3491">
        <v>1.15544134750962E-2</v>
      </c>
      <c r="DB3491">
        <v>2.2497087717056202E-2</v>
      </c>
      <c r="DC3491">
        <v>2.4393418803811E-2</v>
      </c>
      <c r="DD3491">
        <v>2.17469222843647E-2</v>
      </c>
      <c r="DE3491">
        <v>1.8910735845565699E-2</v>
      </c>
      <c r="DF3491">
        <v>1.8340818583965302E-2</v>
      </c>
      <c r="DG3491">
        <v>1.73838846385478E-2</v>
      </c>
      <c r="DH3491">
        <v>1.69130135327577E-2</v>
      </c>
      <c r="DI3491">
        <v>1.6112321987748101E-2</v>
      </c>
      <c r="DJ3491">
        <v>1.8044989556074101E-2</v>
      </c>
      <c r="DK3491">
        <v>1.76325365900993E-2</v>
      </c>
      <c r="DL3491">
        <v>1.8693998456001198E-2</v>
      </c>
      <c r="DM3491">
        <v>2.10430603474378E-2</v>
      </c>
      <c r="DN3491">
        <v>2.3159703239798501E-2</v>
      </c>
      <c r="DO3491">
        <v>2.4351829662918999E-2</v>
      </c>
      <c r="DP3491">
        <v>2.57681868970394E-2</v>
      </c>
      <c r="DQ3491">
        <v>2.72020772099494E-2</v>
      </c>
      <c r="DR3491">
        <v>2.8455266728997199E-2</v>
      </c>
      <c r="DS3491">
        <v>2.8865179046988401E-2</v>
      </c>
      <c r="DT3491">
        <v>2.9489615932106899E-2</v>
      </c>
      <c r="DU3491">
        <v>3.0598154291510499E-2</v>
      </c>
      <c r="DV3491">
        <v>3.1185654923319799E-2</v>
      </c>
      <c r="DW3491">
        <v>3.0009932816028501E-2</v>
      </c>
      <c r="DX3491">
        <v>2.9483849182724901E-2</v>
      </c>
      <c r="DY3491">
        <v>2.8227392584085399E-2</v>
      </c>
      <c r="DZ3491">
        <v>2.7845041826367298E-2</v>
      </c>
      <c r="EA3491">
        <v>88</v>
      </c>
      <c r="EB3491">
        <v>86</v>
      </c>
      <c r="EC3491">
        <v>85</v>
      </c>
      <c r="ED3491">
        <v>84</v>
      </c>
      <c r="EE3491">
        <v>81</v>
      </c>
      <c r="EF3491">
        <v>79</v>
      </c>
      <c r="EG3491">
        <v>81</v>
      </c>
      <c r="EH3491">
        <v>85</v>
      </c>
      <c r="EI3491">
        <v>90</v>
      </c>
      <c r="EJ3491">
        <v>94</v>
      </c>
      <c r="EK3491">
        <v>98</v>
      </c>
      <c r="EL3491">
        <v>101</v>
      </c>
      <c r="EM3491">
        <v>104</v>
      </c>
      <c r="EN3491">
        <v>105</v>
      </c>
      <c r="EO3491">
        <v>108</v>
      </c>
      <c r="EP3491">
        <v>110</v>
      </c>
      <c r="EQ3491">
        <v>110</v>
      </c>
      <c r="ER3491">
        <v>110</v>
      </c>
      <c r="ES3491">
        <v>109</v>
      </c>
      <c r="ET3491">
        <v>106</v>
      </c>
      <c r="EU3491">
        <v>102</v>
      </c>
      <c r="EV3491">
        <v>99</v>
      </c>
      <c r="EW3491">
        <v>95</v>
      </c>
      <c r="EX3491">
        <v>94</v>
      </c>
      <c r="EY3491">
        <v>0.26242420077323902</v>
      </c>
      <c r="EZ3491">
        <v>2.0632717758417098E-2</v>
      </c>
      <c r="FA3491">
        <v>2.0632717758417098E-2</v>
      </c>
      <c r="FB3491">
        <v>0</v>
      </c>
      <c r="FC3491">
        <v>0</v>
      </c>
    </row>
    <row r="3492" spans="1:159" x14ac:dyDescent="0.25">
      <c r="A3492" t="s">
        <v>48</v>
      </c>
      <c r="B3492" t="s">
        <v>41</v>
      </c>
      <c r="C3492" t="s">
        <v>42</v>
      </c>
      <c r="D3492" s="3">
        <v>45485</v>
      </c>
      <c r="FB3492">
        <v>0</v>
      </c>
      <c r="FC3492">
        <v>1</v>
      </c>
    </row>
    <row r="3493" spans="1:159" x14ac:dyDescent="0.25">
      <c r="A3493" t="s">
        <v>48</v>
      </c>
      <c r="B3493" t="s">
        <v>41</v>
      </c>
      <c r="C3493" t="s">
        <v>42</v>
      </c>
      <c r="D3493" s="3">
        <v>45496</v>
      </c>
      <c r="E3493" s="25">
        <v>16</v>
      </c>
      <c r="F3493">
        <v>17</v>
      </c>
      <c r="G3493">
        <v>16</v>
      </c>
      <c r="H3493">
        <v>17</v>
      </c>
      <c r="I3493">
        <v>2261</v>
      </c>
      <c r="J3493">
        <v>53298</v>
      </c>
      <c r="K3493">
        <v>2.0647063255310001</v>
      </c>
      <c r="L3493">
        <v>1.80358433723449</v>
      </c>
      <c r="M3493">
        <v>1.5999791622161801</v>
      </c>
      <c r="N3493">
        <v>1.4348999261855999</v>
      </c>
      <c r="O3493">
        <v>1.3266533613204901</v>
      </c>
      <c r="P3493">
        <v>1.2527837753295801</v>
      </c>
      <c r="Q3493">
        <v>1.1863553524017301</v>
      </c>
      <c r="R3493">
        <v>1.0713149309158301</v>
      </c>
      <c r="S3493">
        <v>1.0380001068115201</v>
      </c>
      <c r="T3493">
        <v>1.0878156423568699</v>
      </c>
      <c r="U3493">
        <v>1.2286518812179501</v>
      </c>
      <c r="V3493">
        <v>1.4430516958236601</v>
      </c>
      <c r="W3493">
        <v>1.7077455520629801</v>
      </c>
      <c r="X3493">
        <v>1.9771810770034699</v>
      </c>
      <c r="Y3493">
        <v>2.2836523056030198</v>
      </c>
      <c r="Z3493">
        <v>2.6147859096527002</v>
      </c>
      <c r="AA3493">
        <v>3.0377638339996298</v>
      </c>
      <c r="AB3493">
        <v>3.4751617908477699</v>
      </c>
      <c r="AC3493">
        <v>3.8353474140167201</v>
      </c>
      <c r="AD3493">
        <v>3.85372591018676</v>
      </c>
      <c r="AE3493">
        <v>3.7592859268188401</v>
      </c>
      <c r="AF3493">
        <v>3.4714365005493102</v>
      </c>
      <c r="AG3493">
        <v>3.12277626991271</v>
      </c>
      <c r="AH3493">
        <v>2.7880194187164302</v>
      </c>
      <c r="AI3493">
        <v>-3.0432188883423798E-2</v>
      </c>
      <c r="AJ3493">
        <v>-1.8598385155200899E-2</v>
      </c>
      <c r="AK3493">
        <v>-1.5481398440897401E-2</v>
      </c>
      <c r="AL3493">
        <v>-1.41904931515455E-2</v>
      </c>
      <c r="AM3493">
        <v>-2.9276959598064398E-2</v>
      </c>
      <c r="AN3493">
        <v>-7.3993382975459003E-3</v>
      </c>
      <c r="AO3493">
        <v>-1.7707999795675201E-2</v>
      </c>
      <c r="AP3493">
        <v>-1.47863989695906E-2</v>
      </c>
      <c r="AQ3493">
        <v>-2.2120999172329899E-2</v>
      </c>
      <c r="AR3493">
        <v>-1.6241099685430499E-2</v>
      </c>
      <c r="AS3493">
        <v>-4.2923994362354202E-2</v>
      </c>
      <c r="AT3493">
        <v>-3.2773915678262697E-2</v>
      </c>
      <c r="AU3493">
        <v>-3.9385765790939303E-2</v>
      </c>
      <c r="AV3493">
        <v>-5.0745036453008603E-2</v>
      </c>
      <c r="AW3493">
        <v>-4.3512362986802999E-2</v>
      </c>
      <c r="AX3493">
        <v>6.4671017229556996E-2</v>
      </c>
      <c r="AY3493">
        <v>0.117763139307498</v>
      </c>
      <c r="AZ3493">
        <v>-0.11079425364732701</v>
      </c>
      <c r="BA3493">
        <v>-9.7569398581981603E-2</v>
      </c>
      <c r="BB3493">
        <v>-6.5955057740211404E-2</v>
      </c>
      <c r="BC3493">
        <v>-4.0421314537525101E-2</v>
      </c>
      <c r="BD3493">
        <v>-7.9354636371135698E-2</v>
      </c>
      <c r="BE3493">
        <v>-7.8224107623100197E-2</v>
      </c>
      <c r="BF3493">
        <v>-6.3433706760406397E-2</v>
      </c>
      <c r="BG3493">
        <v>8.9772269129753095E-3</v>
      </c>
      <c r="BH3493">
        <v>1.73343885689973E-2</v>
      </c>
      <c r="BI3493">
        <v>1.67026985436677E-2</v>
      </c>
      <c r="BJ3493">
        <v>1.4237098395824399E-2</v>
      </c>
      <c r="BK3493">
        <v>-2.3380876518785901E-3</v>
      </c>
      <c r="BL3493">
        <v>1.85650121420621E-2</v>
      </c>
      <c r="BM3493">
        <v>9.4045633450150403E-3</v>
      </c>
      <c r="BN3493">
        <v>1.37202907353639E-2</v>
      </c>
      <c r="BO3493">
        <v>7.9811979085206899E-3</v>
      </c>
      <c r="BP3493">
        <v>1.47426975890994E-2</v>
      </c>
      <c r="BQ3493">
        <v>-8.8528962805867108E-3</v>
      </c>
      <c r="BR3493">
        <v>4.23541152849793E-3</v>
      </c>
      <c r="BS3493">
        <v>4.2012088670162403E-5</v>
      </c>
      <c r="BT3493">
        <v>-1.0868193581700301E-2</v>
      </c>
      <c r="BU3493">
        <v>-2.8534359298646398E-3</v>
      </c>
      <c r="BV3493">
        <v>0.10682660341262799</v>
      </c>
      <c r="BW3493">
        <v>0.16137184202671001</v>
      </c>
      <c r="BX3493">
        <v>-6.4691394567489596E-2</v>
      </c>
      <c r="BY3493">
        <v>-4.8662915825843797E-2</v>
      </c>
      <c r="BZ3493">
        <v>-1.5199321322143E-2</v>
      </c>
      <c r="CA3493">
        <v>6.0378960333764501E-3</v>
      </c>
      <c r="CB3493">
        <v>-3.4586343914270401E-2</v>
      </c>
      <c r="CC3493">
        <v>-3.3559035509824697E-2</v>
      </c>
      <c r="CD3493">
        <v>-1.92817579954862E-2</v>
      </c>
      <c r="CE3493">
        <v>4.8386640846729202E-2</v>
      </c>
      <c r="CF3493">
        <v>5.3267162293195697E-2</v>
      </c>
      <c r="CG3493">
        <v>4.88867945969104E-2</v>
      </c>
      <c r="CH3493">
        <v>4.2664691805839497E-2</v>
      </c>
      <c r="CI3493">
        <v>2.4600783362984598E-2</v>
      </c>
      <c r="CJ3493">
        <v>4.4529363512992803E-2</v>
      </c>
      <c r="CK3493">
        <v>3.6517124623060199E-2</v>
      </c>
      <c r="CL3493">
        <v>4.2226981371641097E-2</v>
      </c>
      <c r="CM3493">
        <v>3.80833968520164E-2</v>
      </c>
      <c r="CN3493">
        <v>4.5726493000984102E-2</v>
      </c>
      <c r="CO3493">
        <v>2.5218203663825899E-2</v>
      </c>
      <c r="CP3493">
        <v>4.1244737803935998E-2</v>
      </c>
      <c r="CQ3493">
        <v>3.9469789713621098E-2</v>
      </c>
      <c r="CR3493">
        <v>2.9008649289608002E-2</v>
      </c>
      <c r="CS3493">
        <v>3.7805493921041398E-2</v>
      </c>
      <c r="CT3493">
        <v>0.14898219704627899</v>
      </c>
      <c r="CU3493">
        <v>0.20498055219650199</v>
      </c>
      <c r="CV3493">
        <v>-1.8588533625006599E-2</v>
      </c>
      <c r="CW3493">
        <v>2.4356355424970299E-4</v>
      </c>
      <c r="CX3493">
        <v>3.5556413233280099E-2</v>
      </c>
      <c r="CY3493">
        <v>5.2497103810310301E-2</v>
      </c>
      <c r="CZ3493">
        <v>1.0181944817304601E-2</v>
      </c>
      <c r="DA3493">
        <v>1.1106037534773299E-2</v>
      </c>
      <c r="DB3493">
        <v>2.4870190769433899E-2</v>
      </c>
      <c r="DC3493">
        <v>2.3959223181009199E-2</v>
      </c>
      <c r="DD3493">
        <v>2.1845575422048499E-2</v>
      </c>
      <c r="DE3493">
        <v>1.9566541537642399E-2</v>
      </c>
      <c r="DF3493">
        <v>1.7282748594880101E-2</v>
      </c>
      <c r="DG3493">
        <v>1.63776706904172E-2</v>
      </c>
      <c r="DH3493">
        <v>1.5785204246640198E-2</v>
      </c>
      <c r="DI3493">
        <v>1.6483267769217401E-2</v>
      </c>
      <c r="DJ3493">
        <v>1.7330836504697699E-2</v>
      </c>
      <c r="DK3493">
        <v>1.8300836905837E-2</v>
      </c>
      <c r="DL3493">
        <v>1.88368111848831E-2</v>
      </c>
      <c r="DM3493">
        <v>2.0713757723569801E-2</v>
      </c>
      <c r="DN3493">
        <v>2.2500073537230401E-2</v>
      </c>
      <c r="DO3493">
        <v>2.3970386013388599E-2</v>
      </c>
      <c r="DP3493">
        <v>2.42433995008468E-2</v>
      </c>
      <c r="DQ3493">
        <v>2.4718873202800699E-2</v>
      </c>
      <c r="DR3493">
        <v>2.5628777220845202E-2</v>
      </c>
      <c r="DS3493">
        <v>2.65122093260288E-2</v>
      </c>
      <c r="DT3493">
        <v>2.8028549626469602E-2</v>
      </c>
      <c r="DU3493">
        <v>2.9733028262853602E-2</v>
      </c>
      <c r="DV3493">
        <v>3.0857296660542401E-2</v>
      </c>
      <c r="DW3493">
        <v>2.8245193883776599E-2</v>
      </c>
      <c r="DX3493">
        <v>2.7217186987399999E-2</v>
      </c>
      <c r="DY3493">
        <v>2.7154436334967599E-2</v>
      </c>
      <c r="DZ3493">
        <v>2.6842478662729201E-2</v>
      </c>
      <c r="EA3493">
        <v>89</v>
      </c>
      <c r="EB3493">
        <v>89</v>
      </c>
      <c r="EC3493">
        <v>86</v>
      </c>
      <c r="ED3493">
        <v>84</v>
      </c>
      <c r="EE3493">
        <v>84</v>
      </c>
      <c r="EF3493">
        <v>82</v>
      </c>
      <c r="EG3493">
        <v>86</v>
      </c>
      <c r="EH3493">
        <v>89</v>
      </c>
      <c r="EI3493">
        <v>92</v>
      </c>
      <c r="EJ3493">
        <v>95</v>
      </c>
      <c r="EK3493">
        <v>97</v>
      </c>
      <c r="EL3493">
        <v>100</v>
      </c>
      <c r="EM3493">
        <v>102</v>
      </c>
      <c r="EN3493">
        <v>104</v>
      </c>
      <c r="EO3493">
        <v>106</v>
      </c>
      <c r="EP3493">
        <v>108</v>
      </c>
      <c r="EQ3493">
        <v>108</v>
      </c>
      <c r="ER3493">
        <v>108</v>
      </c>
      <c r="ES3493">
        <v>108</v>
      </c>
      <c r="ET3493">
        <v>105</v>
      </c>
      <c r="EU3493">
        <v>103</v>
      </c>
      <c r="EV3493">
        <v>101</v>
      </c>
      <c r="EW3493">
        <v>98</v>
      </c>
      <c r="EX3493">
        <v>97</v>
      </c>
      <c r="EY3493">
        <v>0.242430940270423</v>
      </c>
      <c r="EZ3493">
        <v>1.8437268212437598E-2</v>
      </c>
      <c r="FA3493">
        <v>1.8437268212437598E-2</v>
      </c>
      <c r="FB3493">
        <v>0</v>
      </c>
      <c r="FC3493">
        <v>0</v>
      </c>
    </row>
    <row r="3494" spans="1:159" x14ac:dyDescent="0.25">
      <c r="A3494" t="s">
        <v>48</v>
      </c>
      <c r="B3494" t="s">
        <v>41</v>
      </c>
      <c r="C3494" t="s">
        <v>42</v>
      </c>
      <c r="D3494" s="3">
        <v>45539</v>
      </c>
      <c r="FB3494">
        <v>0</v>
      </c>
      <c r="FC3494">
        <v>1</v>
      </c>
    </row>
    <row r="3495" spans="1:159" x14ac:dyDescent="0.25">
      <c r="A3495" t="s">
        <v>48</v>
      </c>
      <c r="B3495" t="s">
        <v>41</v>
      </c>
      <c r="C3495" t="s">
        <v>42</v>
      </c>
      <c r="D3495" s="3">
        <v>45540</v>
      </c>
      <c r="FB3495">
        <v>0</v>
      </c>
      <c r="FC3495">
        <v>1</v>
      </c>
    </row>
    <row r="3496" spans="1:159" x14ac:dyDescent="0.25">
      <c r="A3496" t="s">
        <v>48</v>
      </c>
      <c r="B3496" t="s">
        <v>41</v>
      </c>
      <c r="C3496" t="s">
        <v>42</v>
      </c>
      <c r="D3496" s="3">
        <v>45541</v>
      </c>
      <c r="FB3496">
        <v>0</v>
      </c>
      <c r="FC3496">
        <v>1</v>
      </c>
    </row>
    <row r="3497" spans="1:159" x14ac:dyDescent="0.25">
      <c r="A3497" t="s">
        <v>48</v>
      </c>
      <c r="B3497" t="s">
        <v>41</v>
      </c>
      <c r="C3497" t="s">
        <v>42</v>
      </c>
      <c r="D3497" s="3">
        <v>45558</v>
      </c>
      <c r="E3497" s="25">
        <v>18</v>
      </c>
      <c r="F3497">
        <v>20</v>
      </c>
      <c r="G3497">
        <v>18</v>
      </c>
      <c r="H3497">
        <v>20</v>
      </c>
      <c r="I3497">
        <v>2753</v>
      </c>
      <c r="J3497">
        <v>56652</v>
      </c>
      <c r="K3497">
        <v>1.0738550424575799</v>
      </c>
      <c r="L3497">
        <v>0.93139839172363204</v>
      </c>
      <c r="M3497">
        <v>0.82512849569320601</v>
      </c>
      <c r="N3497">
        <v>0.74258601665496804</v>
      </c>
      <c r="O3497">
        <v>0.69604682922363204</v>
      </c>
      <c r="P3497">
        <v>0.70814853906631403</v>
      </c>
      <c r="Q3497">
        <v>0.75122326612472501</v>
      </c>
      <c r="R3497">
        <v>0.63163393735885598</v>
      </c>
      <c r="S3497">
        <v>0.48805680871009799</v>
      </c>
      <c r="T3497">
        <v>0.48829838633537198</v>
      </c>
      <c r="U3497">
        <v>0.54153072834014804</v>
      </c>
      <c r="V3497">
        <v>0.65747058391571001</v>
      </c>
      <c r="W3497">
        <v>0.84299707412719704</v>
      </c>
      <c r="X3497">
        <v>1.0528268814086901</v>
      </c>
      <c r="Y3497">
        <v>1.3305150270462001</v>
      </c>
      <c r="Z3497">
        <v>1.70051646232604</v>
      </c>
      <c r="AA3497">
        <v>2.0584478378295801</v>
      </c>
      <c r="AB3497">
        <v>2.37916660308837</v>
      </c>
      <c r="AC3497">
        <v>2.4902274608611998</v>
      </c>
      <c r="AD3497">
        <v>2.3177564144134499</v>
      </c>
      <c r="AE3497">
        <v>2.1475193500518701</v>
      </c>
      <c r="AF3497">
        <v>1.9123023748397801</v>
      </c>
      <c r="AG3497">
        <v>1.6101394891738801</v>
      </c>
      <c r="AH3497">
        <v>1.3347986936569201</v>
      </c>
      <c r="AI3497">
        <v>-2.4675857275724401E-2</v>
      </c>
      <c r="AJ3497">
        <v>-2.32892632484436E-2</v>
      </c>
      <c r="AK3497">
        <v>-1.29140056669712E-2</v>
      </c>
      <c r="AL3497">
        <v>-8.5919173434376699E-3</v>
      </c>
      <c r="AM3497">
        <v>-9.7975647076964292E-3</v>
      </c>
      <c r="AN3497">
        <v>-8.7938681244850107E-3</v>
      </c>
      <c r="AO3497">
        <v>-1.15016372874379E-2</v>
      </c>
      <c r="AP3497">
        <v>-8.1532672047614999E-3</v>
      </c>
      <c r="AQ3497">
        <v>-1.54238957911729E-2</v>
      </c>
      <c r="AR3497">
        <v>-8.9385424507781798E-4</v>
      </c>
      <c r="AS3497">
        <v>-8.4358835592865892E-3</v>
      </c>
      <c r="AT3497">
        <v>-1.6362259164452501E-2</v>
      </c>
      <c r="AU3497">
        <v>-1.4754457399249001E-2</v>
      </c>
      <c r="AV3497">
        <v>-1.9486121833324401E-2</v>
      </c>
      <c r="AW3497">
        <v>-9.6342163160443306E-3</v>
      </c>
      <c r="AX3497">
        <v>-1.9750863313674899E-2</v>
      </c>
      <c r="AY3497">
        <v>-2.13790442794561E-2</v>
      </c>
      <c r="AZ3497">
        <v>8.91736149787902E-2</v>
      </c>
      <c r="BA3497">
        <v>5.1672533154487603E-2</v>
      </c>
      <c r="BB3497">
        <v>-4.2654924094676902E-2</v>
      </c>
      <c r="BC3497">
        <v>-0.130984902381896</v>
      </c>
      <c r="BD3497">
        <v>-9.2644646763801505E-2</v>
      </c>
      <c r="BE3497">
        <v>-8.7732344865798895E-2</v>
      </c>
      <c r="BF3497">
        <v>-6.0129217803478199E-2</v>
      </c>
      <c r="BG3497">
        <v>1.0063419118523501E-2</v>
      </c>
      <c r="BH3497">
        <v>7.8212181106209703E-3</v>
      </c>
      <c r="BI3497">
        <v>1.4075270853936599E-2</v>
      </c>
      <c r="BJ3497">
        <v>1.45086320117115E-2</v>
      </c>
      <c r="BK3497">
        <v>1.08572477474808E-2</v>
      </c>
      <c r="BL3497">
        <v>1.16605861112475E-2</v>
      </c>
      <c r="BM3497">
        <v>9.1819018125534006E-3</v>
      </c>
      <c r="BN3497">
        <v>1.3085493817925399E-2</v>
      </c>
      <c r="BO3497">
        <v>6.7546181380748697E-3</v>
      </c>
      <c r="BP3497">
        <v>2.2377269342541601E-2</v>
      </c>
      <c r="BQ3497">
        <v>1.7084127292037E-2</v>
      </c>
      <c r="BR3497">
        <v>1.26831410452723E-2</v>
      </c>
      <c r="BS3497">
        <v>1.86730865389108E-2</v>
      </c>
      <c r="BT3497">
        <v>1.6649173572659399E-2</v>
      </c>
      <c r="BU3497">
        <v>2.9461733996868099E-2</v>
      </c>
      <c r="BV3497">
        <v>2.1791888400912202E-2</v>
      </c>
      <c r="BW3497">
        <v>2.3219838738441401E-2</v>
      </c>
      <c r="BX3497">
        <v>0.13478121161460799</v>
      </c>
      <c r="BY3497">
        <v>9.6703946590423501E-2</v>
      </c>
      <c r="BZ3497">
        <v>0</v>
      </c>
      <c r="CA3497">
        <v>-8.7643489241599995E-2</v>
      </c>
      <c r="CB3497">
        <v>-5.04896603524684E-2</v>
      </c>
      <c r="CC3497">
        <v>-4.7811452299356398E-2</v>
      </c>
      <c r="CD3497">
        <v>-2.5147704407572701E-2</v>
      </c>
      <c r="CE3497">
        <v>4.48026955127716E-2</v>
      </c>
      <c r="CF3497">
        <v>3.8931701332330697E-2</v>
      </c>
      <c r="CG3497">
        <v>4.1064545512199402E-2</v>
      </c>
      <c r="CH3497">
        <v>3.76091822981834E-2</v>
      </c>
      <c r="CI3497">
        <v>3.1512059271335602E-2</v>
      </c>
      <c r="CJ3497">
        <v>3.2115038484334897E-2</v>
      </c>
      <c r="CK3497">
        <v>2.9865439981222101E-2</v>
      </c>
      <c r="CL3497">
        <v>3.4324254840612398E-2</v>
      </c>
      <c r="CM3497">
        <v>2.89331320673227E-2</v>
      </c>
      <c r="CN3497">
        <v>4.5648392289876903E-2</v>
      </c>
      <c r="CO3497">
        <v>4.2604137212037999E-2</v>
      </c>
      <c r="CP3497">
        <v>4.1728541254997198E-2</v>
      </c>
      <c r="CQ3497">
        <v>5.2100628614425597E-2</v>
      </c>
      <c r="CR3497">
        <v>5.2784468978643397E-2</v>
      </c>
      <c r="CS3497">
        <v>6.8557687103748294E-2</v>
      </c>
      <c r="CT3497">
        <v>6.3334643840789698E-2</v>
      </c>
      <c r="CU3497">
        <v>6.7818723618984195E-2</v>
      </c>
      <c r="CV3497">
        <v>0.180388808250427</v>
      </c>
      <c r="CW3497">
        <v>0.141735360026359</v>
      </c>
      <c r="CX3497">
        <v>4.2654924094676902E-2</v>
      </c>
      <c r="CY3497">
        <v>-4.4302076101303101E-2</v>
      </c>
      <c r="CZ3497">
        <v>-8.3346739411353996E-3</v>
      </c>
      <c r="DA3497">
        <v>-7.8905606642365404E-3</v>
      </c>
      <c r="DB3497">
        <v>9.8338089883327397E-3</v>
      </c>
      <c r="DC3497">
        <v>2.11199801415205E-2</v>
      </c>
      <c r="DD3497">
        <v>1.8913829699158599E-2</v>
      </c>
      <c r="DE3497">
        <v>1.6408314928412399E-2</v>
      </c>
      <c r="DF3497">
        <v>1.40441367402672E-2</v>
      </c>
      <c r="DG3497">
        <v>1.25572346150875E-2</v>
      </c>
      <c r="DH3497">
        <v>1.24354250729084E-2</v>
      </c>
      <c r="DI3497">
        <v>1.25746987760066E-2</v>
      </c>
      <c r="DJ3497">
        <v>1.2912250123917999E-2</v>
      </c>
      <c r="DK3497">
        <v>1.34835792705416E-2</v>
      </c>
      <c r="DL3497">
        <v>1.4147838577628099E-2</v>
      </c>
      <c r="DM3497">
        <v>1.55150648206472E-2</v>
      </c>
      <c r="DN3497">
        <v>1.7658349126577301E-2</v>
      </c>
      <c r="DO3497">
        <v>2.0322503522038401E-2</v>
      </c>
      <c r="DP3497">
        <v>2.1968699991702999E-2</v>
      </c>
      <c r="DQ3497">
        <v>2.3768650367856001E-2</v>
      </c>
      <c r="DR3497">
        <v>2.5256199762225099E-2</v>
      </c>
      <c r="DS3497">
        <v>2.71141957491636E-2</v>
      </c>
      <c r="DT3497">
        <v>2.7727449312806102E-2</v>
      </c>
      <c r="DU3497">
        <v>2.7377156540751402E-2</v>
      </c>
      <c r="DV3497">
        <v>2.5932352989911998E-2</v>
      </c>
      <c r="DW3497">
        <v>2.6349708437919599E-2</v>
      </c>
      <c r="DX3497">
        <v>2.56284121423959E-2</v>
      </c>
      <c r="DY3497">
        <v>2.4270178750157301E-2</v>
      </c>
      <c r="DZ3497">
        <v>2.1267250180244401E-2</v>
      </c>
      <c r="EA3497">
        <v>76</v>
      </c>
      <c r="EB3497">
        <v>76</v>
      </c>
      <c r="EC3497">
        <v>72</v>
      </c>
      <c r="ED3497">
        <v>71</v>
      </c>
      <c r="EE3497">
        <v>70</v>
      </c>
      <c r="EF3497">
        <v>69</v>
      </c>
      <c r="EG3497">
        <v>68</v>
      </c>
      <c r="EH3497">
        <v>71</v>
      </c>
      <c r="EI3497">
        <v>76</v>
      </c>
      <c r="EJ3497">
        <v>80</v>
      </c>
      <c r="EK3497">
        <v>85</v>
      </c>
      <c r="EL3497">
        <v>88</v>
      </c>
      <c r="EM3497">
        <v>91</v>
      </c>
      <c r="EN3497">
        <v>94</v>
      </c>
      <c r="EO3497">
        <v>95</v>
      </c>
      <c r="EP3497">
        <v>96</v>
      </c>
      <c r="EQ3497">
        <v>96</v>
      </c>
      <c r="ER3497">
        <v>96</v>
      </c>
      <c r="ES3497">
        <v>93</v>
      </c>
      <c r="ET3497">
        <v>90</v>
      </c>
      <c r="EU3497">
        <v>87</v>
      </c>
      <c r="EV3497">
        <v>84</v>
      </c>
      <c r="EW3497">
        <v>82</v>
      </c>
      <c r="EX3497">
        <v>81</v>
      </c>
      <c r="EY3497">
        <v>0.216538190841674</v>
      </c>
      <c r="EZ3497">
        <v>1.5602019615471301E-2</v>
      </c>
      <c r="FA3497">
        <v>1.5602019615471301E-2</v>
      </c>
      <c r="FB3497">
        <v>0</v>
      </c>
      <c r="FC3497">
        <v>0</v>
      </c>
    </row>
    <row r="3498" spans="1:159" x14ac:dyDescent="0.25">
      <c r="A3498" t="s">
        <v>48</v>
      </c>
      <c r="B3498" t="s">
        <v>41</v>
      </c>
      <c r="C3498" t="s">
        <v>42</v>
      </c>
      <c r="D3498" s="3">
        <v>45559</v>
      </c>
      <c r="FB3498">
        <v>0</v>
      </c>
      <c r="FC3498">
        <v>1</v>
      </c>
    </row>
    <row r="3499" spans="1:159" x14ac:dyDescent="0.25">
      <c r="A3499" t="s">
        <v>48</v>
      </c>
      <c r="B3499" t="s">
        <v>41</v>
      </c>
      <c r="C3499" t="s">
        <v>42</v>
      </c>
      <c r="D3499" s="3">
        <v>45566</v>
      </c>
      <c r="FB3499">
        <v>0</v>
      </c>
      <c r="FC3499">
        <v>1</v>
      </c>
    </row>
    <row r="3500" spans="1:159" x14ac:dyDescent="0.25">
      <c r="A3500" t="s">
        <v>48</v>
      </c>
      <c r="B3500" t="s">
        <v>41</v>
      </c>
      <c r="C3500" t="s">
        <v>42</v>
      </c>
      <c r="D3500" s="3">
        <v>45567</v>
      </c>
      <c r="E3500" s="25">
        <v>18</v>
      </c>
      <c r="F3500">
        <v>20</v>
      </c>
      <c r="G3500">
        <v>18</v>
      </c>
      <c r="H3500">
        <v>20</v>
      </c>
      <c r="I3500">
        <v>2786</v>
      </c>
      <c r="J3500">
        <v>56580</v>
      </c>
      <c r="K3500">
        <v>1.16620349884033</v>
      </c>
      <c r="L3500">
        <v>1.0087981224060001</v>
      </c>
      <c r="M3500">
        <v>0.91393285989761297</v>
      </c>
      <c r="N3500">
        <v>0.82206004858016901</v>
      </c>
      <c r="O3500">
        <v>0.76023602485656705</v>
      </c>
      <c r="P3500">
        <v>0.763888180255889</v>
      </c>
      <c r="Q3500">
        <v>0.80310368537902799</v>
      </c>
      <c r="R3500">
        <v>0.71575564146041804</v>
      </c>
      <c r="S3500">
        <v>0.539084672927856</v>
      </c>
      <c r="T3500">
        <v>0.54593294858932395</v>
      </c>
      <c r="U3500">
        <v>0.62993234395980802</v>
      </c>
      <c r="V3500">
        <v>0.79314583539962702</v>
      </c>
      <c r="W3500">
        <v>0.985851049423217</v>
      </c>
      <c r="X3500">
        <v>1.26420414447784</v>
      </c>
      <c r="Y3500">
        <v>1.5959674119949301</v>
      </c>
      <c r="Z3500">
        <v>2.01083016395568</v>
      </c>
      <c r="AA3500">
        <v>2.4235301017761199</v>
      </c>
      <c r="AB3500">
        <v>2.7168719768524099</v>
      </c>
      <c r="AC3500">
        <v>2.7300260066986</v>
      </c>
      <c r="AD3500">
        <v>2.5041046142578098</v>
      </c>
      <c r="AE3500">
        <v>2.3180918693542401</v>
      </c>
      <c r="AF3500">
        <v>2.0655755996704102</v>
      </c>
      <c r="AG3500">
        <v>1.76696300506591</v>
      </c>
      <c r="AH3500">
        <v>1.4888237714767401</v>
      </c>
      <c r="AI3500">
        <v>-9.7746141254901799E-3</v>
      </c>
      <c r="AJ3500">
        <v>-4.1987672448158203E-3</v>
      </c>
      <c r="AK3500">
        <v>1.6340706497430801E-2</v>
      </c>
      <c r="AL3500">
        <v>-1.4206157065927901E-2</v>
      </c>
      <c r="AM3500">
        <v>-2.8348386287689199E-2</v>
      </c>
      <c r="AN3500">
        <v>-6.7661106586456203E-3</v>
      </c>
      <c r="AO3500">
        <v>-3.0992776155471802E-3</v>
      </c>
      <c r="AP3500">
        <v>-9.4338981434702804E-3</v>
      </c>
      <c r="AQ3500">
        <v>-4.3372794985771103E-2</v>
      </c>
      <c r="AR3500">
        <v>-1.6491800546646101E-2</v>
      </c>
      <c r="AS3500">
        <v>-3.3002469688653897E-2</v>
      </c>
      <c r="AT3500">
        <v>-3.0790761113166799E-2</v>
      </c>
      <c r="AU3500">
        <v>-5.60007989406585E-2</v>
      </c>
      <c r="AV3500">
        <v>-5.4146420210599802E-2</v>
      </c>
      <c r="AW3500">
        <v>-7.1678541600704096E-2</v>
      </c>
      <c r="AX3500">
        <v>-7.2278298437595298E-2</v>
      </c>
      <c r="AY3500">
        <v>-5.7289078831672599E-2</v>
      </c>
      <c r="AZ3500">
        <v>4.4398851692676503E-2</v>
      </c>
      <c r="BA3500">
        <v>1.31542570888996E-2</v>
      </c>
      <c r="BB3500">
        <v>-4.3419897556304897E-2</v>
      </c>
      <c r="BC3500">
        <v>-0.17788819968700401</v>
      </c>
      <c r="BD3500">
        <v>-0.142874374985694</v>
      </c>
      <c r="BE3500">
        <v>-4.9541804939508403E-2</v>
      </c>
      <c r="BF3500">
        <v>-2.6834921911358799E-2</v>
      </c>
      <c r="BG3500">
        <v>2.4722727015614499E-2</v>
      </c>
      <c r="BH3500">
        <v>2.5147002190351399E-2</v>
      </c>
      <c r="BI3500">
        <v>4.3356362730264601E-2</v>
      </c>
      <c r="BJ3500">
        <v>9.5205139368772507E-3</v>
      </c>
      <c r="BK3500">
        <v>-4.8920563422143399E-3</v>
      </c>
      <c r="BL3500">
        <v>1.2991418130695801E-2</v>
      </c>
      <c r="BM3500">
        <v>1.6950694844126701E-2</v>
      </c>
      <c r="BN3500">
        <v>1.1595901101827601E-2</v>
      </c>
      <c r="BO3500">
        <v>-2.18497663736343E-2</v>
      </c>
      <c r="BP3500">
        <v>6.2494757585227403E-3</v>
      </c>
      <c r="BQ3500">
        <v>-7.6071978546679003E-3</v>
      </c>
      <c r="BR3500">
        <v>-1.1947549646720199E-3</v>
      </c>
      <c r="BS3500">
        <v>-2.20508333295583E-2</v>
      </c>
      <c r="BT3500">
        <v>-1.5954578295349998E-2</v>
      </c>
      <c r="BU3500">
        <v>-3.0191605910658802E-2</v>
      </c>
      <c r="BV3500">
        <v>-2.8472308069467499E-2</v>
      </c>
      <c r="BW3500">
        <v>-1.0902532376348899E-2</v>
      </c>
      <c r="BX3500">
        <v>9.3058951199054704E-2</v>
      </c>
      <c r="BY3500">
        <v>5.8989558368921197E-2</v>
      </c>
      <c r="BZ3500">
        <v>0</v>
      </c>
      <c r="CA3500">
        <v>-0.13413882255554099</v>
      </c>
      <c r="CB3500">
        <v>-0.10139136016368799</v>
      </c>
      <c r="CC3500">
        <v>-1.1341468431055501E-2</v>
      </c>
      <c r="CD3500">
        <v>8.6466437205672195E-3</v>
      </c>
      <c r="CE3500">
        <v>5.9220068156719201E-2</v>
      </c>
      <c r="CF3500">
        <v>5.4492771625518702E-2</v>
      </c>
      <c r="CG3500">
        <v>7.03720152378082E-2</v>
      </c>
      <c r="CH3500">
        <v>3.3247184008359902E-2</v>
      </c>
      <c r="CI3500">
        <v>1.8564274534583002E-2</v>
      </c>
      <c r="CJ3500">
        <v>3.27489450573921E-2</v>
      </c>
      <c r="CK3500">
        <v>3.70006673038005E-2</v>
      </c>
      <c r="CL3500">
        <v>3.2625701278448098E-2</v>
      </c>
      <c r="CM3500">
        <v>-3.2673834357410599E-4</v>
      </c>
      <c r="CN3500">
        <v>2.89907529950141E-2</v>
      </c>
      <c r="CO3500">
        <v>1.7788073047995501E-2</v>
      </c>
      <c r="CP3500">
        <v>2.8401251882314599E-2</v>
      </c>
      <c r="CQ3500">
        <v>1.1899130418896601E-2</v>
      </c>
      <c r="CR3500">
        <v>2.2237263619899701E-2</v>
      </c>
      <c r="CS3500">
        <v>1.12953297793865E-2</v>
      </c>
      <c r="CT3500">
        <v>1.53336813673377E-2</v>
      </c>
      <c r="CU3500">
        <v>3.5484012216329498E-2</v>
      </c>
      <c r="CV3500">
        <v>0.14171904325485199</v>
      </c>
      <c r="CW3500">
        <v>0.104824863374233</v>
      </c>
      <c r="CX3500">
        <v>4.3419897556304897E-2</v>
      </c>
      <c r="CY3500">
        <v>-9.0389445424079798E-2</v>
      </c>
      <c r="CZ3500">
        <v>-5.9908352792263003E-2</v>
      </c>
      <c r="DA3500">
        <v>2.6858869940042399E-2</v>
      </c>
      <c r="DB3500">
        <v>4.4128209352493203E-2</v>
      </c>
      <c r="DC3500">
        <v>2.0972894504666301E-2</v>
      </c>
      <c r="DD3500">
        <v>1.78409609943628E-2</v>
      </c>
      <c r="DE3500">
        <v>1.6424352303147299E-2</v>
      </c>
      <c r="DF3500">
        <v>1.44247915595769E-2</v>
      </c>
      <c r="DG3500">
        <v>1.4260436408221701E-2</v>
      </c>
      <c r="DH3500">
        <v>1.20117245241999E-2</v>
      </c>
      <c r="DI3500">
        <v>1.21895177289843E-2</v>
      </c>
      <c r="DJ3500">
        <v>1.27852102741599E-2</v>
      </c>
      <c r="DK3500">
        <v>1.30850719287991E-2</v>
      </c>
      <c r="DL3500">
        <v>1.38257145881652E-2</v>
      </c>
      <c r="DM3500">
        <v>1.54392281547188E-2</v>
      </c>
      <c r="DN3500">
        <v>1.7993094399571401E-2</v>
      </c>
      <c r="DO3500">
        <v>2.06401124596595E-2</v>
      </c>
      <c r="DP3500">
        <v>2.3218991234898501E-2</v>
      </c>
      <c r="DQ3500">
        <v>2.5222266092896399E-2</v>
      </c>
      <c r="DR3500">
        <v>2.6632150635123201E-2</v>
      </c>
      <c r="DS3500">
        <v>2.8201017528772299E-2</v>
      </c>
      <c r="DT3500">
        <v>2.9583239927887899E-2</v>
      </c>
      <c r="DU3500">
        <v>2.78658848255872E-2</v>
      </c>
      <c r="DV3500">
        <v>2.63974238187074E-2</v>
      </c>
      <c r="DW3500">
        <v>2.6597732678055701E-2</v>
      </c>
      <c r="DX3500">
        <v>2.5219878181815099E-2</v>
      </c>
      <c r="DY3500">
        <v>2.3224156349897301E-2</v>
      </c>
      <c r="DZ3500">
        <v>2.1571259945630999E-2</v>
      </c>
      <c r="EA3500">
        <v>77</v>
      </c>
      <c r="EB3500">
        <v>76</v>
      </c>
      <c r="EC3500">
        <v>75</v>
      </c>
      <c r="ED3500">
        <v>75</v>
      </c>
      <c r="EE3500">
        <v>73</v>
      </c>
      <c r="EF3500">
        <v>71</v>
      </c>
      <c r="EG3500">
        <v>72</v>
      </c>
      <c r="EH3500">
        <v>74</v>
      </c>
      <c r="EI3500">
        <v>79</v>
      </c>
      <c r="EJ3500">
        <v>86</v>
      </c>
      <c r="EK3500">
        <v>91</v>
      </c>
      <c r="EL3500">
        <v>94</v>
      </c>
      <c r="EM3500">
        <v>97</v>
      </c>
      <c r="EN3500">
        <v>99</v>
      </c>
      <c r="EO3500">
        <v>99</v>
      </c>
      <c r="EP3500">
        <v>101</v>
      </c>
      <c r="EQ3500">
        <v>100</v>
      </c>
      <c r="ER3500">
        <v>99</v>
      </c>
      <c r="ES3500">
        <v>96</v>
      </c>
      <c r="ET3500">
        <v>91</v>
      </c>
      <c r="EU3500">
        <v>89</v>
      </c>
      <c r="EV3500">
        <v>85</v>
      </c>
      <c r="EW3500">
        <v>82</v>
      </c>
      <c r="EX3500">
        <v>80</v>
      </c>
      <c r="EY3500">
        <v>0.20643453299999201</v>
      </c>
      <c r="EZ3500">
        <v>1.6153773292899101E-2</v>
      </c>
      <c r="FA3500">
        <v>1.6153773292899101E-2</v>
      </c>
      <c r="FB3500">
        <v>0</v>
      </c>
      <c r="FC3500">
        <v>0</v>
      </c>
    </row>
    <row r="3501" spans="1:159" x14ac:dyDescent="0.25">
      <c r="A3501" t="s">
        <v>48</v>
      </c>
      <c r="B3501" t="s">
        <v>41</v>
      </c>
      <c r="C3501" t="s">
        <v>42</v>
      </c>
      <c r="D3501" s="3">
        <v>45568</v>
      </c>
      <c r="FB3501">
        <v>0</v>
      </c>
      <c r="FC3501">
        <v>1</v>
      </c>
    </row>
    <row r="3502" spans="1:159" x14ac:dyDescent="0.25">
      <c r="A3502" t="s">
        <v>48</v>
      </c>
      <c r="B3502" t="s">
        <v>41</v>
      </c>
      <c r="C3502" t="s">
        <v>42</v>
      </c>
      <c r="D3502" s="3">
        <v>45570</v>
      </c>
      <c r="FB3502">
        <v>0</v>
      </c>
      <c r="FC3502">
        <v>1</v>
      </c>
    </row>
    <row r="3503" spans="1:159" x14ac:dyDescent="0.25">
      <c r="A3503" t="s">
        <v>48</v>
      </c>
      <c r="B3503" t="s">
        <v>41</v>
      </c>
      <c r="C3503" t="s">
        <v>42</v>
      </c>
      <c r="D3503" s="3">
        <v>45571</v>
      </c>
      <c r="FB3503">
        <v>0</v>
      </c>
      <c r="FC3503">
        <v>1</v>
      </c>
    </row>
    <row r="3504" spans="1:159" x14ac:dyDescent="0.25">
      <c r="A3504" t="s">
        <v>48</v>
      </c>
      <c r="B3504" t="s">
        <v>41</v>
      </c>
      <c r="C3504" t="s">
        <v>74</v>
      </c>
      <c r="D3504" s="3">
        <v>45475</v>
      </c>
      <c r="FB3504">
        <v>0</v>
      </c>
      <c r="FC3504">
        <v>1</v>
      </c>
    </row>
    <row r="3505" spans="1:159" x14ac:dyDescent="0.25">
      <c r="A3505" t="s">
        <v>48</v>
      </c>
      <c r="B3505" t="s">
        <v>41</v>
      </c>
      <c r="C3505" t="s">
        <v>74</v>
      </c>
      <c r="D3505" s="3">
        <v>45476</v>
      </c>
      <c r="FB3505">
        <v>0</v>
      </c>
      <c r="FC3505">
        <v>1</v>
      </c>
    </row>
    <row r="3506" spans="1:159" x14ac:dyDescent="0.25">
      <c r="A3506" t="s">
        <v>48</v>
      </c>
      <c r="B3506" t="s">
        <v>41</v>
      </c>
      <c r="C3506" t="s">
        <v>74</v>
      </c>
      <c r="D3506" s="3">
        <v>45478</v>
      </c>
      <c r="FB3506">
        <v>0</v>
      </c>
      <c r="FC3506">
        <v>1</v>
      </c>
    </row>
    <row r="3507" spans="1:159" x14ac:dyDescent="0.25">
      <c r="A3507" t="s">
        <v>48</v>
      </c>
      <c r="B3507" t="s">
        <v>41</v>
      </c>
      <c r="C3507" t="s">
        <v>74</v>
      </c>
      <c r="D3507" s="3">
        <v>45479</v>
      </c>
      <c r="FB3507">
        <v>0</v>
      </c>
      <c r="FC3507">
        <v>1</v>
      </c>
    </row>
    <row r="3508" spans="1:159" x14ac:dyDescent="0.25">
      <c r="A3508" t="s">
        <v>48</v>
      </c>
      <c r="B3508" t="s">
        <v>41</v>
      </c>
      <c r="C3508" t="s">
        <v>74</v>
      </c>
      <c r="D3508" s="3">
        <v>45484</v>
      </c>
      <c r="FB3508">
        <v>0</v>
      </c>
      <c r="FC3508">
        <v>1</v>
      </c>
    </row>
    <row r="3509" spans="1:159" x14ac:dyDescent="0.25">
      <c r="A3509" t="s">
        <v>48</v>
      </c>
      <c r="B3509" t="s">
        <v>41</v>
      </c>
      <c r="C3509" t="s">
        <v>74</v>
      </c>
      <c r="D3509" s="3">
        <v>45485</v>
      </c>
      <c r="FB3509">
        <v>0</v>
      </c>
      <c r="FC3509">
        <v>1</v>
      </c>
    </row>
    <row r="3510" spans="1:159" x14ac:dyDescent="0.25">
      <c r="A3510" t="s">
        <v>48</v>
      </c>
      <c r="B3510" t="s">
        <v>41</v>
      </c>
      <c r="C3510" t="s">
        <v>74</v>
      </c>
      <c r="D3510" s="3">
        <v>45496</v>
      </c>
      <c r="FB3510">
        <v>0</v>
      </c>
      <c r="FC3510">
        <v>1</v>
      </c>
    </row>
    <row r="3511" spans="1:159" x14ac:dyDescent="0.25">
      <c r="A3511" t="s">
        <v>48</v>
      </c>
      <c r="B3511" t="s">
        <v>41</v>
      </c>
      <c r="C3511" t="s">
        <v>74</v>
      </c>
      <c r="D3511" s="3">
        <v>45539</v>
      </c>
      <c r="FB3511">
        <v>0</v>
      </c>
      <c r="FC3511">
        <v>1</v>
      </c>
    </row>
    <row r="3512" spans="1:159" x14ac:dyDescent="0.25">
      <c r="A3512" t="s">
        <v>48</v>
      </c>
      <c r="B3512" t="s">
        <v>41</v>
      </c>
      <c r="C3512" t="s">
        <v>74</v>
      </c>
      <c r="D3512" s="3">
        <v>45540</v>
      </c>
      <c r="FB3512">
        <v>0</v>
      </c>
      <c r="FC3512">
        <v>1</v>
      </c>
    </row>
    <row r="3513" spans="1:159" x14ac:dyDescent="0.25">
      <c r="A3513" t="s">
        <v>48</v>
      </c>
      <c r="B3513" t="s">
        <v>41</v>
      </c>
      <c r="C3513" t="s">
        <v>74</v>
      </c>
      <c r="D3513" s="3">
        <v>45541</v>
      </c>
      <c r="FB3513">
        <v>0</v>
      </c>
      <c r="FC3513">
        <v>1</v>
      </c>
    </row>
    <row r="3514" spans="1:159" x14ac:dyDescent="0.25">
      <c r="A3514" t="s">
        <v>48</v>
      </c>
      <c r="B3514" t="s">
        <v>41</v>
      </c>
      <c r="C3514" t="s">
        <v>74</v>
      </c>
      <c r="D3514" s="3">
        <v>45558</v>
      </c>
      <c r="FB3514">
        <v>0</v>
      </c>
      <c r="FC3514">
        <v>1</v>
      </c>
    </row>
    <row r="3515" spans="1:159" x14ac:dyDescent="0.25">
      <c r="A3515" t="s">
        <v>48</v>
      </c>
      <c r="B3515" t="s">
        <v>41</v>
      </c>
      <c r="C3515" t="s">
        <v>74</v>
      </c>
      <c r="D3515" s="3">
        <v>45559</v>
      </c>
      <c r="FB3515">
        <v>0</v>
      </c>
      <c r="FC3515">
        <v>1</v>
      </c>
    </row>
    <row r="3516" spans="1:159" x14ac:dyDescent="0.25">
      <c r="A3516" t="s">
        <v>48</v>
      </c>
      <c r="B3516" t="s">
        <v>41</v>
      </c>
      <c r="C3516" t="s">
        <v>74</v>
      </c>
      <c r="D3516" s="3">
        <v>45566</v>
      </c>
      <c r="FB3516">
        <v>0</v>
      </c>
      <c r="FC3516">
        <v>1</v>
      </c>
    </row>
    <row r="3517" spans="1:159" x14ac:dyDescent="0.25">
      <c r="A3517" t="s">
        <v>48</v>
      </c>
      <c r="B3517" t="s">
        <v>41</v>
      </c>
      <c r="C3517" t="s">
        <v>74</v>
      </c>
      <c r="D3517" s="3">
        <v>45567</v>
      </c>
      <c r="FB3517">
        <v>0</v>
      </c>
      <c r="FC3517">
        <v>1</v>
      </c>
    </row>
    <row r="3518" spans="1:159" x14ac:dyDescent="0.25">
      <c r="A3518" t="s">
        <v>48</v>
      </c>
      <c r="B3518" t="s">
        <v>41</v>
      </c>
      <c r="C3518" t="s">
        <v>74</v>
      </c>
      <c r="D3518" s="3">
        <v>45568</v>
      </c>
      <c r="FB3518">
        <v>0</v>
      </c>
      <c r="FC3518">
        <v>1</v>
      </c>
    </row>
    <row r="3519" spans="1:159" x14ac:dyDescent="0.25">
      <c r="A3519" t="s">
        <v>48</v>
      </c>
      <c r="B3519" t="s">
        <v>41</v>
      </c>
      <c r="C3519" t="s">
        <v>74</v>
      </c>
      <c r="D3519" s="3">
        <v>45570</v>
      </c>
      <c r="FB3519">
        <v>0</v>
      </c>
      <c r="FC3519">
        <v>1</v>
      </c>
    </row>
    <row r="3520" spans="1:159" x14ac:dyDescent="0.25">
      <c r="A3520" t="s">
        <v>48</v>
      </c>
      <c r="B3520" t="s">
        <v>41</v>
      </c>
      <c r="C3520" t="s">
        <v>74</v>
      </c>
      <c r="D3520" s="3">
        <v>45571</v>
      </c>
      <c r="FB3520">
        <v>0</v>
      </c>
      <c r="FC3520">
        <v>1</v>
      </c>
    </row>
    <row r="3521" spans="1:159" x14ac:dyDescent="0.25">
      <c r="A3521" t="s">
        <v>48</v>
      </c>
      <c r="B3521" t="s">
        <v>41</v>
      </c>
      <c r="C3521" t="s">
        <v>83</v>
      </c>
      <c r="D3521" s="3">
        <v>45475</v>
      </c>
      <c r="FB3521">
        <v>0</v>
      </c>
      <c r="FC3521">
        <v>1</v>
      </c>
    </row>
    <row r="3522" spans="1:159" x14ac:dyDescent="0.25">
      <c r="A3522" t="s">
        <v>48</v>
      </c>
      <c r="B3522" t="s">
        <v>41</v>
      </c>
      <c r="C3522" t="s">
        <v>83</v>
      </c>
      <c r="D3522" s="3">
        <v>45476</v>
      </c>
      <c r="FB3522">
        <v>0</v>
      </c>
      <c r="FC3522">
        <v>1</v>
      </c>
    </row>
    <row r="3523" spans="1:159" x14ac:dyDescent="0.25">
      <c r="A3523" t="s">
        <v>48</v>
      </c>
      <c r="B3523" t="s">
        <v>41</v>
      </c>
      <c r="C3523" t="s">
        <v>83</v>
      </c>
      <c r="D3523" s="3">
        <v>45478</v>
      </c>
      <c r="FB3523">
        <v>0</v>
      </c>
      <c r="FC3523">
        <v>1</v>
      </c>
    </row>
    <row r="3524" spans="1:159" x14ac:dyDescent="0.25">
      <c r="A3524" t="s">
        <v>48</v>
      </c>
      <c r="B3524" t="s">
        <v>41</v>
      </c>
      <c r="C3524" t="s">
        <v>83</v>
      </c>
      <c r="D3524" s="3">
        <v>45479</v>
      </c>
      <c r="FB3524">
        <v>0</v>
      </c>
      <c r="FC3524">
        <v>1</v>
      </c>
    </row>
    <row r="3525" spans="1:159" x14ac:dyDescent="0.25">
      <c r="A3525" t="s">
        <v>48</v>
      </c>
      <c r="B3525" t="s">
        <v>41</v>
      </c>
      <c r="C3525" t="s">
        <v>83</v>
      </c>
      <c r="D3525" s="3">
        <v>45484</v>
      </c>
      <c r="FB3525">
        <v>0</v>
      </c>
      <c r="FC3525">
        <v>1</v>
      </c>
    </row>
    <row r="3526" spans="1:159" x14ac:dyDescent="0.25">
      <c r="A3526" t="s">
        <v>48</v>
      </c>
      <c r="B3526" t="s">
        <v>41</v>
      </c>
      <c r="C3526" t="s">
        <v>83</v>
      </c>
      <c r="D3526" s="3">
        <v>45485</v>
      </c>
      <c r="FB3526">
        <v>0</v>
      </c>
      <c r="FC3526">
        <v>1</v>
      </c>
    </row>
    <row r="3527" spans="1:159" x14ac:dyDescent="0.25">
      <c r="A3527" t="s">
        <v>48</v>
      </c>
      <c r="B3527" t="s">
        <v>41</v>
      </c>
      <c r="C3527" t="s">
        <v>83</v>
      </c>
      <c r="D3527" s="3">
        <v>45496</v>
      </c>
      <c r="FB3527">
        <v>0</v>
      </c>
      <c r="FC3527">
        <v>1</v>
      </c>
    </row>
    <row r="3528" spans="1:159" x14ac:dyDescent="0.25">
      <c r="A3528" t="s">
        <v>48</v>
      </c>
      <c r="B3528" t="s">
        <v>41</v>
      </c>
      <c r="C3528" t="s">
        <v>83</v>
      </c>
      <c r="D3528" s="3">
        <v>45539</v>
      </c>
      <c r="FB3528">
        <v>0</v>
      </c>
      <c r="FC3528">
        <v>1</v>
      </c>
    </row>
    <row r="3529" spans="1:159" x14ac:dyDescent="0.25">
      <c r="A3529" t="s">
        <v>48</v>
      </c>
      <c r="B3529" t="s">
        <v>41</v>
      </c>
      <c r="C3529" t="s">
        <v>83</v>
      </c>
      <c r="D3529" s="3">
        <v>45540</v>
      </c>
      <c r="FB3529">
        <v>0</v>
      </c>
      <c r="FC3529">
        <v>1</v>
      </c>
    </row>
    <row r="3530" spans="1:159" x14ac:dyDescent="0.25">
      <c r="A3530" t="s">
        <v>48</v>
      </c>
      <c r="B3530" t="s">
        <v>41</v>
      </c>
      <c r="C3530" t="s">
        <v>83</v>
      </c>
      <c r="D3530" s="3">
        <v>45541</v>
      </c>
      <c r="FB3530">
        <v>0</v>
      </c>
      <c r="FC3530">
        <v>1</v>
      </c>
    </row>
    <row r="3531" spans="1:159" x14ac:dyDescent="0.25">
      <c r="A3531" t="s">
        <v>48</v>
      </c>
      <c r="B3531" t="s">
        <v>41</v>
      </c>
      <c r="C3531" t="s">
        <v>83</v>
      </c>
      <c r="D3531" s="3">
        <v>45558</v>
      </c>
      <c r="FB3531">
        <v>0</v>
      </c>
      <c r="FC3531">
        <v>1</v>
      </c>
    </row>
    <row r="3532" spans="1:159" x14ac:dyDescent="0.25">
      <c r="A3532" t="s">
        <v>48</v>
      </c>
      <c r="B3532" t="s">
        <v>41</v>
      </c>
      <c r="C3532" t="s">
        <v>83</v>
      </c>
      <c r="D3532" s="3">
        <v>45559</v>
      </c>
      <c r="FB3532">
        <v>0</v>
      </c>
      <c r="FC3532">
        <v>1</v>
      </c>
    </row>
    <row r="3533" spans="1:159" x14ac:dyDescent="0.25">
      <c r="A3533" t="s">
        <v>48</v>
      </c>
      <c r="B3533" t="s">
        <v>41</v>
      </c>
      <c r="C3533" t="s">
        <v>83</v>
      </c>
      <c r="D3533" s="3">
        <v>45566</v>
      </c>
      <c r="FB3533">
        <v>0</v>
      </c>
      <c r="FC3533">
        <v>1</v>
      </c>
    </row>
    <row r="3534" spans="1:159" x14ac:dyDescent="0.25">
      <c r="A3534" t="s">
        <v>48</v>
      </c>
      <c r="B3534" t="s">
        <v>41</v>
      </c>
      <c r="C3534" t="s">
        <v>83</v>
      </c>
      <c r="D3534" s="3">
        <v>45567</v>
      </c>
      <c r="FB3534">
        <v>0</v>
      </c>
      <c r="FC3534">
        <v>1</v>
      </c>
    </row>
    <row r="3535" spans="1:159" x14ac:dyDescent="0.25">
      <c r="A3535" t="s">
        <v>48</v>
      </c>
      <c r="B3535" t="s">
        <v>41</v>
      </c>
      <c r="C3535" t="s">
        <v>83</v>
      </c>
      <c r="D3535" s="3">
        <v>45568</v>
      </c>
      <c r="FB3535">
        <v>0</v>
      </c>
      <c r="FC3535">
        <v>1</v>
      </c>
    </row>
    <row r="3536" spans="1:159" x14ac:dyDescent="0.25">
      <c r="A3536" t="s">
        <v>48</v>
      </c>
      <c r="B3536" t="s">
        <v>41</v>
      </c>
      <c r="C3536" t="s">
        <v>83</v>
      </c>
      <c r="D3536" s="3">
        <v>45570</v>
      </c>
      <c r="FB3536">
        <v>0</v>
      </c>
      <c r="FC3536">
        <v>1</v>
      </c>
    </row>
    <row r="3537" spans="1:159" x14ac:dyDescent="0.25">
      <c r="A3537" t="s">
        <v>48</v>
      </c>
      <c r="B3537" t="s">
        <v>41</v>
      </c>
      <c r="C3537" t="s">
        <v>83</v>
      </c>
      <c r="D3537" s="3">
        <v>45571</v>
      </c>
      <c r="FB3537">
        <v>0</v>
      </c>
      <c r="FC3537">
        <v>1</v>
      </c>
    </row>
    <row r="3538" spans="1:159" x14ac:dyDescent="0.25">
      <c r="A3538" t="s">
        <v>48</v>
      </c>
      <c r="B3538" t="s">
        <v>41</v>
      </c>
      <c r="C3538" t="s">
        <v>73</v>
      </c>
      <c r="D3538" s="3">
        <v>45475</v>
      </c>
      <c r="FB3538">
        <v>0</v>
      </c>
      <c r="FC3538">
        <v>1</v>
      </c>
    </row>
    <row r="3539" spans="1:159" x14ac:dyDescent="0.25">
      <c r="A3539" t="s">
        <v>48</v>
      </c>
      <c r="B3539" t="s">
        <v>41</v>
      </c>
      <c r="C3539" t="s">
        <v>73</v>
      </c>
      <c r="D3539" s="3">
        <v>45476</v>
      </c>
      <c r="FB3539">
        <v>0</v>
      </c>
      <c r="FC3539">
        <v>1</v>
      </c>
    </row>
    <row r="3540" spans="1:159" x14ac:dyDescent="0.25">
      <c r="A3540" t="s">
        <v>48</v>
      </c>
      <c r="B3540" t="s">
        <v>41</v>
      </c>
      <c r="C3540" t="s">
        <v>73</v>
      </c>
      <c r="D3540" s="3">
        <v>45478</v>
      </c>
      <c r="FB3540">
        <v>0</v>
      </c>
      <c r="FC3540">
        <v>1</v>
      </c>
    </row>
    <row r="3541" spans="1:159" x14ac:dyDescent="0.25">
      <c r="A3541" t="s">
        <v>48</v>
      </c>
      <c r="B3541" t="s">
        <v>41</v>
      </c>
      <c r="C3541" t="s">
        <v>73</v>
      </c>
      <c r="D3541" s="3">
        <v>45479</v>
      </c>
      <c r="FB3541">
        <v>0</v>
      </c>
      <c r="FC3541">
        <v>1</v>
      </c>
    </row>
    <row r="3542" spans="1:159" x14ac:dyDescent="0.25">
      <c r="A3542" t="s">
        <v>48</v>
      </c>
      <c r="B3542" t="s">
        <v>41</v>
      </c>
      <c r="C3542" t="s">
        <v>73</v>
      </c>
      <c r="D3542" s="3">
        <v>45484</v>
      </c>
      <c r="FB3542">
        <v>0</v>
      </c>
      <c r="FC3542">
        <v>1</v>
      </c>
    </row>
    <row r="3543" spans="1:159" x14ac:dyDescent="0.25">
      <c r="A3543" t="s">
        <v>48</v>
      </c>
      <c r="B3543" t="s">
        <v>41</v>
      </c>
      <c r="C3543" t="s">
        <v>73</v>
      </c>
      <c r="D3543" s="3">
        <v>45485</v>
      </c>
      <c r="FB3543">
        <v>0</v>
      </c>
      <c r="FC3543">
        <v>1</v>
      </c>
    </row>
    <row r="3544" spans="1:159" x14ac:dyDescent="0.25">
      <c r="A3544" t="s">
        <v>48</v>
      </c>
      <c r="B3544" t="s">
        <v>41</v>
      </c>
      <c r="C3544" t="s">
        <v>73</v>
      </c>
      <c r="D3544" s="3">
        <v>45496</v>
      </c>
      <c r="FB3544">
        <v>0</v>
      </c>
      <c r="FC3544">
        <v>1</v>
      </c>
    </row>
    <row r="3545" spans="1:159" x14ac:dyDescent="0.25">
      <c r="A3545" t="s">
        <v>48</v>
      </c>
      <c r="B3545" t="s">
        <v>41</v>
      </c>
      <c r="C3545" t="s">
        <v>73</v>
      </c>
      <c r="D3545" s="3">
        <v>45539</v>
      </c>
      <c r="FB3545">
        <v>0</v>
      </c>
      <c r="FC3545">
        <v>1</v>
      </c>
    </row>
    <row r="3546" spans="1:159" x14ac:dyDescent="0.25">
      <c r="A3546" t="s">
        <v>48</v>
      </c>
      <c r="B3546" t="s">
        <v>41</v>
      </c>
      <c r="C3546" t="s">
        <v>73</v>
      </c>
      <c r="D3546" s="3">
        <v>45540</v>
      </c>
      <c r="FB3546">
        <v>0</v>
      </c>
      <c r="FC3546">
        <v>1</v>
      </c>
    </row>
    <row r="3547" spans="1:159" x14ac:dyDescent="0.25">
      <c r="A3547" t="s">
        <v>48</v>
      </c>
      <c r="B3547" t="s">
        <v>41</v>
      </c>
      <c r="C3547" t="s">
        <v>73</v>
      </c>
      <c r="D3547" s="3">
        <v>45541</v>
      </c>
      <c r="FB3547">
        <v>0</v>
      </c>
      <c r="FC3547">
        <v>1</v>
      </c>
    </row>
    <row r="3548" spans="1:159" x14ac:dyDescent="0.25">
      <c r="A3548" t="s">
        <v>48</v>
      </c>
      <c r="B3548" t="s">
        <v>41</v>
      </c>
      <c r="C3548" t="s">
        <v>73</v>
      </c>
      <c r="D3548" s="3">
        <v>45558</v>
      </c>
      <c r="FB3548">
        <v>0</v>
      </c>
      <c r="FC3548">
        <v>1</v>
      </c>
    </row>
    <row r="3549" spans="1:159" x14ac:dyDescent="0.25">
      <c r="A3549" t="s">
        <v>48</v>
      </c>
      <c r="B3549" t="s">
        <v>41</v>
      </c>
      <c r="C3549" t="s">
        <v>73</v>
      </c>
      <c r="D3549" s="3">
        <v>45559</v>
      </c>
      <c r="FB3549">
        <v>0</v>
      </c>
      <c r="FC3549">
        <v>1</v>
      </c>
    </row>
    <row r="3550" spans="1:159" x14ac:dyDescent="0.25">
      <c r="A3550" t="s">
        <v>48</v>
      </c>
      <c r="B3550" t="s">
        <v>41</v>
      </c>
      <c r="C3550" t="s">
        <v>73</v>
      </c>
      <c r="D3550" s="3">
        <v>45566</v>
      </c>
      <c r="FB3550">
        <v>0</v>
      </c>
      <c r="FC3550">
        <v>1</v>
      </c>
    </row>
    <row r="3551" spans="1:159" x14ac:dyDescent="0.25">
      <c r="A3551" t="s">
        <v>48</v>
      </c>
      <c r="B3551" t="s">
        <v>41</v>
      </c>
      <c r="C3551" t="s">
        <v>73</v>
      </c>
      <c r="D3551" s="3">
        <v>45567</v>
      </c>
      <c r="FB3551">
        <v>0</v>
      </c>
      <c r="FC3551">
        <v>1</v>
      </c>
    </row>
    <row r="3552" spans="1:159" x14ac:dyDescent="0.25">
      <c r="A3552" t="s">
        <v>48</v>
      </c>
      <c r="B3552" t="s">
        <v>41</v>
      </c>
      <c r="C3552" t="s">
        <v>73</v>
      </c>
      <c r="D3552" s="3">
        <v>45568</v>
      </c>
      <c r="FB3552">
        <v>0</v>
      </c>
      <c r="FC3552">
        <v>1</v>
      </c>
    </row>
    <row r="3553" spans="1:159" x14ac:dyDescent="0.25">
      <c r="A3553" t="s">
        <v>48</v>
      </c>
      <c r="B3553" t="s">
        <v>41</v>
      </c>
      <c r="C3553" t="s">
        <v>73</v>
      </c>
      <c r="D3553" s="3">
        <v>45570</v>
      </c>
      <c r="FB3553">
        <v>0</v>
      </c>
      <c r="FC3553">
        <v>1</v>
      </c>
    </row>
    <row r="3554" spans="1:159" x14ac:dyDescent="0.25">
      <c r="A3554" t="s">
        <v>48</v>
      </c>
      <c r="B3554" t="s">
        <v>41</v>
      </c>
      <c r="C3554" t="s">
        <v>73</v>
      </c>
      <c r="D3554" s="3">
        <v>45571</v>
      </c>
      <c r="FB3554">
        <v>0</v>
      </c>
      <c r="FC3554">
        <v>1</v>
      </c>
    </row>
    <row r="3555" spans="1:159" x14ac:dyDescent="0.25">
      <c r="A3555" t="s">
        <v>48</v>
      </c>
      <c r="B3555" t="s">
        <v>41</v>
      </c>
      <c r="C3555" t="s">
        <v>81</v>
      </c>
      <c r="D3555" s="3">
        <v>45475</v>
      </c>
      <c r="FB3555">
        <v>0</v>
      </c>
      <c r="FC3555">
        <v>1</v>
      </c>
    </row>
    <row r="3556" spans="1:159" x14ac:dyDescent="0.25">
      <c r="A3556" t="s">
        <v>48</v>
      </c>
      <c r="B3556" t="s">
        <v>41</v>
      </c>
      <c r="C3556" t="s">
        <v>81</v>
      </c>
      <c r="D3556" s="3">
        <v>45476</v>
      </c>
      <c r="FB3556">
        <v>0</v>
      </c>
      <c r="FC3556">
        <v>1</v>
      </c>
    </row>
    <row r="3557" spans="1:159" x14ac:dyDescent="0.25">
      <c r="A3557" t="s">
        <v>48</v>
      </c>
      <c r="B3557" t="s">
        <v>41</v>
      </c>
      <c r="C3557" t="s">
        <v>81</v>
      </c>
      <c r="D3557" s="3">
        <v>45478</v>
      </c>
      <c r="FB3557">
        <v>0</v>
      </c>
      <c r="FC3557">
        <v>1</v>
      </c>
    </row>
    <row r="3558" spans="1:159" x14ac:dyDescent="0.25">
      <c r="A3558" t="s">
        <v>48</v>
      </c>
      <c r="B3558" t="s">
        <v>41</v>
      </c>
      <c r="C3558" t="s">
        <v>81</v>
      </c>
      <c r="D3558" s="3">
        <v>45479</v>
      </c>
      <c r="FB3558">
        <v>0</v>
      </c>
      <c r="FC3558">
        <v>1</v>
      </c>
    </row>
    <row r="3559" spans="1:159" x14ac:dyDescent="0.25">
      <c r="A3559" t="s">
        <v>48</v>
      </c>
      <c r="B3559" t="s">
        <v>41</v>
      </c>
      <c r="C3559" t="s">
        <v>81</v>
      </c>
      <c r="D3559" s="3">
        <v>45484</v>
      </c>
      <c r="FB3559">
        <v>0</v>
      </c>
      <c r="FC3559">
        <v>1</v>
      </c>
    </row>
    <row r="3560" spans="1:159" x14ac:dyDescent="0.25">
      <c r="A3560" t="s">
        <v>48</v>
      </c>
      <c r="B3560" t="s">
        <v>41</v>
      </c>
      <c r="C3560" t="s">
        <v>81</v>
      </c>
      <c r="D3560" s="3">
        <v>45485</v>
      </c>
      <c r="FB3560">
        <v>0</v>
      </c>
      <c r="FC3560">
        <v>1</v>
      </c>
    </row>
    <row r="3561" spans="1:159" x14ac:dyDescent="0.25">
      <c r="A3561" t="s">
        <v>48</v>
      </c>
      <c r="B3561" t="s">
        <v>41</v>
      </c>
      <c r="C3561" t="s">
        <v>81</v>
      </c>
      <c r="D3561" s="3">
        <v>45496</v>
      </c>
      <c r="FB3561">
        <v>0</v>
      </c>
      <c r="FC3561">
        <v>1</v>
      </c>
    </row>
    <row r="3562" spans="1:159" x14ac:dyDescent="0.25">
      <c r="A3562" t="s">
        <v>48</v>
      </c>
      <c r="B3562" t="s">
        <v>41</v>
      </c>
      <c r="C3562" t="s">
        <v>81</v>
      </c>
      <c r="D3562" s="3">
        <v>45539</v>
      </c>
      <c r="FB3562">
        <v>0</v>
      </c>
      <c r="FC3562">
        <v>1</v>
      </c>
    </row>
    <row r="3563" spans="1:159" x14ac:dyDescent="0.25">
      <c r="A3563" t="s">
        <v>48</v>
      </c>
      <c r="B3563" t="s">
        <v>41</v>
      </c>
      <c r="C3563" t="s">
        <v>81</v>
      </c>
      <c r="D3563" s="3">
        <v>45540</v>
      </c>
      <c r="FB3563">
        <v>0</v>
      </c>
      <c r="FC3563">
        <v>1</v>
      </c>
    </row>
    <row r="3564" spans="1:159" x14ac:dyDescent="0.25">
      <c r="A3564" t="s">
        <v>48</v>
      </c>
      <c r="B3564" t="s">
        <v>41</v>
      </c>
      <c r="C3564" t="s">
        <v>81</v>
      </c>
      <c r="D3564" s="3">
        <v>45541</v>
      </c>
      <c r="FB3564">
        <v>0</v>
      </c>
      <c r="FC3564">
        <v>1</v>
      </c>
    </row>
    <row r="3565" spans="1:159" x14ac:dyDescent="0.25">
      <c r="A3565" t="s">
        <v>48</v>
      </c>
      <c r="B3565" t="s">
        <v>41</v>
      </c>
      <c r="C3565" t="s">
        <v>81</v>
      </c>
      <c r="D3565" s="3">
        <v>45558</v>
      </c>
      <c r="FB3565">
        <v>0</v>
      </c>
      <c r="FC3565">
        <v>1</v>
      </c>
    </row>
    <row r="3566" spans="1:159" x14ac:dyDescent="0.25">
      <c r="A3566" t="s">
        <v>48</v>
      </c>
      <c r="B3566" t="s">
        <v>41</v>
      </c>
      <c r="C3566" t="s">
        <v>81</v>
      </c>
      <c r="D3566" s="3">
        <v>45559</v>
      </c>
      <c r="FB3566">
        <v>0</v>
      </c>
      <c r="FC3566">
        <v>1</v>
      </c>
    </row>
    <row r="3567" spans="1:159" x14ac:dyDescent="0.25">
      <c r="A3567" t="s">
        <v>48</v>
      </c>
      <c r="B3567" t="s">
        <v>41</v>
      </c>
      <c r="C3567" t="s">
        <v>81</v>
      </c>
      <c r="D3567" s="3">
        <v>45566</v>
      </c>
      <c r="FB3567">
        <v>0</v>
      </c>
      <c r="FC3567">
        <v>1</v>
      </c>
    </row>
    <row r="3568" spans="1:159" x14ac:dyDescent="0.25">
      <c r="A3568" t="s">
        <v>48</v>
      </c>
      <c r="B3568" t="s">
        <v>41</v>
      </c>
      <c r="C3568" t="s">
        <v>81</v>
      </c>
      <c r="D3568" s="3">
        <v>45567</v>
      </c>
      <c r="FB3568">
        <v>0</v>
      </c>
      <c r="FC3568">
        <v>1</v>
      </c>
    </row>
    <row r="3569" spans="1:159" x14ac:dyDescent="0.25">
      <c r="A3569" t="s">
        <v>48</v>
      </c>
      <c r="B3569" t="s">
        <v>41</v>
      </c>
      <c r="C3569" t="s">
        <v>81</v>
      </c>
      <c r="D3569" s="3">
        <v>45568</v>
      </c>
      <c r="FB3569">
        <v>0</v>
      </c>
      <c r="FC3569">
        <v>1</v>
      </c>
    </row>
    <row r="3570" spans="1:159" x14ac:dyDescent="0.25">
      <c r="A3570" t="s">
        <v>48</v>
      </c>
      <c r="B3570" t="s">
        <v>41</v>
      </c>
      <c r="C3570" t="s">
        <v>81</v>
      </c>
      <c r="D3570" s="3">
        <v>45570</v>
      </c>
      <c r="FB3570">
        <v>0</v>
      </c>
      <c r="FC3570">
        <v>1</v>
      </c>
    </row>
    <row r="3571" spans="1:159" x14ac:dyDescent="0.25">
      <c r="A3571" t="s">
        <v>48</v>
      </c>
      <c r="B3571" t="s">
        <v>41</v>
      </c>
      <c r="C3571" t="s">
        <v>81</v>
      </c>
      <c r="D3571" s="3">
        <v>45571</v>
      </c>
      <c r="FB3571">
        <v>0</v>
      </c>
      <c r="FC3571">
        <v>1</v>
      </c>
    </row>
    <row r="3572" spans="1:159" x14ac:dyDescent="0.25">
      <c r="A3572" t="s">
        <v>48</v>
      </c>
      <c r="B3572" t="s">
        <v>41</v>
      </c>
      <c r="C3572" t="s">
        <v>82</v>
      </c>
      <c r="D3572" s="3">
        <v>45475</v>
      </c>
      <c r="FB3572">
        <v>0</v>
      </c>
      <c r="FC3572">
        <v>1</v>
      </c>
    </row>
    <row r="3573" spans="1:159" x14ac:dyDescent="0.25">
      <c r="A3573" t="s">
        <v>48</v>
      </c>
      <c r="B3573" t="s">
        <v>41</v>
      </c>
      <c r="C3573" t="s">
        <v>82</v>
      </c>
      <c r="D3573" s="3">
        <v>45476</v>
      </c>
      <c r="FB3573">
        <v>0</v>
      </c>
      <c r="FC3573">
        <v>1</v>
      </c>
    </row>
    <row r="3574" spans="1:159" x14ac:dyDescent="0.25">
      <c r="A3574" t="s">
        <v>48</v>
      </c>
      <c r="B3574" t="s">
        <v>41</v>
      </c>
      <c r="C3574" t="s">
        <v>82</v>
      </c>
      <c r="D3574" s="3">
        <v>45478</v>
      </c>
      <c r="FB3574">
        <v>0</v>
      </c>
      <c r="FC3574">
        <v>1</v>
      </c>
    </row>
    <row r="3575" spans="1:159" x14ac:dyDescent="0.25">
      <c r="A3575" t="s">
        <v>48</v>
      </c>
      <c r="B3575" t="s">
        <v>41</v>
      </c>
      <c r="C3575" t="s">
        <v>82</v>
      </c>
      <c r="D3575" s="3">
        <v>45479</v>
      </c>
      <c r="FB3575">
        <v>0</v>
      </c>
      <c r="FC3575">
        <v>1</v>
      </c>
    </row>
    <row r="3576" spans="1:159" x14ac:dyDescent="0.25">
      <c r="A3576" t="s">
        <v>48</v>
      </c>
      <c r="B3576" t="s">
        <v>41</v>
      </c>
      <c r="C3576" t="s">
        <v>82</v>
      </c>
      <c r="D3576" s="3">
        <v>45484</v>
      </c>
      <c r="FB3576">
        <v>0</v>
      </c>
      <c r="FC3576">
        <v>1</v>
      </c>
    </row>
    <row r="3577" spans="1:159" x14ac:dyDescent="0.25">
      <c r="A3577" t="s">
        <v>48</v>
      </c>
      <c r="B3577" t="s">
        <v>41</v>
      </c>
      <c r="C3577" t="s">
        <v>82</v>
      </c>
      <c r="D3577" s="3">
        <v>45485</v>
      </c>
      <c r="FB3577">
        <v>0</v>
      </c>
      <c r="FC3577">
        <v>1</v>
      </c>
    </row>
    <row r="3578" spans="1:159" x14ac:dyDescent="0.25">
      <c r="A3578" t="s">
        <v>48</v>
      </c>
      <c r="B3578" t="s">
        <v>41</v>
      </c>
      <c r="C3578" t="s">
        <v>82</v>
      </c>
      <c r="D3578" s="3">
        <v>45496</v>
      </c>
      <c r="FB3578">
        <v>0</v>
      </c>
      <c r="FC3578">
        <v>1</v>
      </c>
    </row>
    <row r="3579" spans="1:159" x14ac:dyDescent="0.25">
      <c r="A3579" t="s">
        <v>48</v>
      </c>
      <c r="B3579" t="s">
        <v>41</v>
      </c>
      <c r="C3579" t="s">
        <v>82</v>
      </c>
      <c r="D3579" s="3">
        <v>45539</v>
      </c>
      <c r="FB3579">
        <v>0</v>
      </c>
      <c r="FC3579">
        <v>1</v>
      </c>
    </row>
    <row r="3580" spans="1:159" x14ac:dyDescent="0.25">
      <c r="A3580" t="s">
        <v>48</v>
      </c>
      <c r="B3580" t="s">
        <v>41</v>
      </c>
      <c r="C3580" t="s">
        <v>82</v>
      </c>
      <c r="D3580" s="3">
        <v>45540</v>
      </c>
      <c r="FB3580">
        <v>0</v>
      </c>
      <c r="FC3580">
        <v>1</v>
      </c>
    </row>
    <row r="3581" spans="1:159" x14ac:dyDescent="0.25">
      <c r="A3581" t="s">
        <v>48</v>
      </c>
      <c r="B3581" t="s">
        <v>41</v>
      </c>
      <c r="C3581" t="s">
        <v>82</v>
      </c>
      <c r="D3581" s="3">
        <v>45541</v>
      </c>
      <c r="FB3581">
        <v>0</v>
      </c>
      <c r="FC3581">
        <v>1</v>
      </c>
    </row>
    <row r="3582" spans="1:159" x14ac:dyDescent="0.25">
      <c r="A3582" t="s">
        <v>48</v>
      </c>
      <c r="B3582" t="s">
        <v>41</v>
      </c>
      <c r="C3582" t="s">
        <v>82</v>
      </c>
      <c r="D3582" s="3">
        <v>45558</v>
      </c>
      <c r="FB3582">
        <v>0</v>
      </c>
      <c r="FC3582">
        <v>1</v>
      </c>
    </row>
    <row r="3583" spans="1:159" x14ac:dyDescent="0.25">
      <c r="A3583" t="s">
        <v>48</v>
      </c>
      <c r="B3583" t="s">
        <v>41</v>
      </c>
      <c r="C3583" t="s">
        <v>82</v>
      </c>
      <c r="D3583" s="3">
        <v>45559</v>
      </c>
      <c r="FB3583">
        <v>0</v>
      </c>
      <c r="FC3583">
        <v>1</v>
      </c>
    </row>
    <row r="3584" spans="1:159" x14ac:dyDescent="0.25">
      <c r="A3584" t="s">
        <v>48</v>
      </c>
      <c r="B3584" t="s">
        <v>41</v>
      </c>
      <c r="C3584" t="s">
        <v>82</v>
      </c>
      <c r="D3584" s="3">
        <v>45566</v>
      </c>
      <c r="FB3584">
        <v>0</v>
      </c>
      <c r="FC3584">
        <v>1</v>
      </c>
    </row>
    <row r="3585" spans="1:159" x14ac:dyDescent="0.25">
      <c r="A3585" t="s">
        <v>48</v>
      </c>
      <c r="B3585" t="s">
        <v>41</v>
      </c>
      <c r="C3585" t="s">
        <v>82</v>
      </c>
      <c r="D3585" s="3">
        <v>45567</v>
      </c>
      <c r="FB3585">
        <v>0</v>
      </c>
      <c r="FC3585">
        <v>1</v>
      </c>
    </row>
    <row r="3586" spans="1:159" x14ac:dyDescent="0.25">
      <c r="A3586" t="s">
        <v>48</v>
      </c>
      <c r="B3586" t="s">
        <v>41</v>
      </c>
      <c r="C3586" t="s">
        <v>82</v>
      </c>
      <c r="D3586" s="3">
        <v>45568</v>
      </c>
      <c r="FB3586">
        <v>0</v>
      </c>
      <c r="FC3586">
        <v>1</v>
      </c>
    </row>
    <row r="3587" spans="1:159" x14ac:dyDescent="0.25">
      <c r="A3587" t="s">
        <v>48</v>
      </c>
      <c r="B3587" t="s">
        <v>41</v>
      </c>
      <c r="C3587" t="s">
        <v>82</v>
      </c>
      <c r="D3587" s="3">
        <v>45570</v>
      </c>
      <c r="FB3587">
        <v>0</v>
      </c>
      <c r="FC3587">
        <v>1</v>
      </c>
    </row>
    <row r="3588" spans="1:159" x14ac:dyDescent="0.25">
      <c r="A3588" t="s">
        <v>48</v>
      </c>
      <c r="B3588" t="s">
        <v>41</v>
      </c>
      <c r="C3588" t="s">
        <v>82</v>
      </c>
      <c r="D3588" s="3">
        <v>45571</v>
      </c>
      <c r="FB3588">
        <v>0</v>
      </c>
      <c r="FC3588">
        <v>1</v>
      </c>
    </row>
    <row r="3589" spans="1:159" x14ac:dyDescent="0.25">
      <c r="A3589" t="s">
        <v>48</v>
      </c>
      <c r="B3589" t="s">
        <v>41</v>
      </c>
      <c r="C3589" t="s">
        <v>87</v>
      </c>
      <c r="D3589" s="3">
        <v>45475</v>
      </c>
      <c r="FB3589">
        <v>0</v>
      </c>
      <c r="FC3589">
        <v>1</v>
      </c>
    </row>
    <row r="3590" spans="1:159" x14ac:dyDescent="0.25">
      <c r="A3590" t="s">
        <v>48</v>
      </c>
      <c r="B3590" t="s">
        <v>41</v>
      </c>
      <c r="C3590" t="s">
        <v>87</v>
      </c>
      <c r="D3590" s="3">
        <v>45476</v>
      </c>
      <c r="FB3590">
        <v>0</v>
      </c>
      <c r="FC3590">
        <v>1</v>
      </c>
    </row>
    <row r="3591" spans="1:159" x14ac:dyDescent="0.25">
      <c r="A3591" t="s">
        <v>48</v>
      </c>
      <c r="B3591" t="s">
        <v>41</v>
      </c>
      <c r="C3591" t="s">
        <v>87</v>
      </c>
      <c r="D3591" s="3">
        <v>45478</v>
      </c>
      <c r="FB3591">
        <v>0</v>
      </c>
      <c r="FC3591">
        <v>1</v>
      </c>
    </row>
    <row r="3592" spans="1:159" x14ac:dyDescent="0.25">
      <c r="A3592" t="s">
        <v>48</v>
      </c>
      <c r="B3592" t="s">
        <v>41</v>
      </c>
      <c r="C3592" t="s">
        <v>87</v>
      </c>
      <c r="D3592" s="3">
        <v>45479</v>
      </c>
      <c r="FB3592">
        <v>0</v>
      </c>
      <c r="FC3592">
        <v>1</v>
      </c>
    </row>
    <row r="3593" spans="1:159" x14ac:dyDescent="0.25">
      <c r="A3593" t="s">
        <v>48</v>
      </c>
      <c r="B3593" t="s">
        <v>41</v>
      </c>
      <c r="C3593" t="s">
        <v>87</v>
      </c>
      <c r="D3593" s="3">
        <v>45484</v>
      </c>
      <c r="FB3593">
        <v>0</v>
      </c>
      <c r="FC3593">
        <v>1</v>
      </c>
    </row>
    <row r="3594" spans="1:159" x14ac:dyDescent="0.25">
      <c r="A3594" t="s">
        <v>48</v>
      </c>
      <c r="B3594" t="s">
        <v>41</v>
      </c>
      <c r="C3594" t="s">
        <v>87</v>
      </c>
      <c r="D3594" s="3">
        <v>45485</v>
      </c>
      <c r="FB3594">
        <v>0</v>
      </c>
      <c r="FC3594">
        <v>1</v>
      </c>
    </row>
    <row r="3595" spans="1:159" x14ac:dyDescent="0.25">
      <c r="A3595" t="s">
        <v>48</v>
      </c>
      <c r="B3595" t="s">
        <v>41</v>
      </c>
      <c r="C3595" t="s">
        <v>87</v>
      </c>
      <c r="D3595" s="3">
        <v>45496</v>
      </c>
      <c r="FB3595">
        <v>0</v>
      </c>
      <c r="FC3595">
        <v>1</v>
      </c>
    </row>
    <row r="3596" spans="1:159" x14ac:dyDescent="0.25">
      <c r="A3596" t="s">
        <v>48</v>
      </c>
      <c r="B3596" t="s">
        <v>41</v>
      </c>
      <c r="C3596" t="s">
        <v>87</v>
      </c>
      <c r="D3596" s="3">
        <v>45539</v>
      </c>
      <c r="FB3596">
        <v>0</v>
      </c>
      <c r="FC3596">
        <v>1</v>
      </c>
    </row>
    <row r="3597" spans="1:159" x14ac:dyDescent="0.25">
      <c r="A3597" t="s">
        <v>48</v>
      </c>
      <c r="B3597" t="s">
        <v>41</v>
      </c>
      <c r="C3597" t="s">
        <v>87</v>
      </c>
      <c r="D3597" s="3">
        <v>45540</v>
      </c>
      <c r="FB3597">
        <v>0</v>
      </c>
      <c r="FC3597">
        <v>1</v>
      </c>
    </row>
    <row r="3598" spans="1:159" x14ac:dyDescent="0.25">
      <c r="A3598" t="s">
        <v>48</v>
      </c>
      <c r="B3598" t="s">
        <v>41</v>
      </c>
      <c r="C3598" t="s">
        <v>87</v>
      </c>
      <c r="D3598" s="3">
        <v>45541</v>
      </c>
      <c r="FB3598">
        <v>0</v>
      </c>
      <c r="FC3598">
        <v>1</v>
      </c>
    </row>
    <row r="3599" spans="1:159" x14ac:dyDescent="0.25">
      <c r="A3599" t="s">
        <v>48</v>
      </c>
      <c r="B3599" t="s">
        <v>41</v>
      </c>
      <c r="C3599" t="s">
        <v>87</v>
      </c>
      <c r="D3599" s="3">
        <v>45558</v>
      </c>
      <c r="FB3599">
        <v>0</v>
      </c>
      <c r="FC3599">
        <v>1</v>
      </c>
    </row>
    <row r="3600" spans="1:159" x14ac:dyDescent="0.25">
      <c r="A3600" t="s">
        <v>48</v>
      </c>
      <c r="B3600" t="s">
        <v>41</v>
      </c>
      <c r="C3600" t="s">
        <v>87</v>
      </c>
      <c r="D3600" s="3">
        <v>45559</v>
      </c>
      <c r="FB3600">
        <v>0</v>
      </c>
      <c r="FC3600">
        <v>1</v>
      </c>
    </row>
    <row r="3601" spans="1:159" x14ac:dyDescent="0.25">
      <c r="A3601" t="s">
        <v>48</v>
      </c>
      <c r="B3601" t="s">
        <v>41</v>
      </c>
      <c r="C3601" t="s">
        <v>87</v>
      </c>
      <c r="D3601" s="3">
        <v>45566</v>
      </c>
      <c r="FB3601">
        <v>0</v>
      </c>
      <c r="FC3601">
        <v>1</v>
      </c>
    </row>
    <row r="3602" spans="1:159" x14ac:dyDescent="0.25">
      <c r="A3602" t="s">
        <v>48</v>
      </c>
      <c r="B3602" t="s">
        <v>41</v>
      </c>
      <c r="C3602" t="s">
        <v>87</v>
      </c>
      <c r="D3602" s="3">
        <v>45567</v>
      </c>
      <c r="FB3602">
        <v>0</v>
      </c>
      <c r="FC3602">
        <v>1</v>
      </c>
    </row>
    <row r="3603" spans="1:159" x14ac:dyDescent="0.25">
      <c r="A3603" t="s">
        <v>48</v>
      </c>
      <c r="B3603" t="s">
        <v>41</v>
      </c>
      <c r="C3603" t="s">
        <v>87</v>
      </c>
      <c r="D3603" s="3">
        <v>45568</v>
      </c>
      <c r="FB3603">
        <v>0</v>
      </c>
      <c r="FC3603">
        <v>1</v>
      </c>
    </row>
    <row r="3604" spans="1:159" x14ac:dyDescent="0.25">
      <c r="A3604" t="s">
        <v>48</v>
      </c>
      <c r="B3604" t="s">
        <v>41</v>
      </c>
      <c r="C3604" t="s">
        <v>87</v>
      </c>
      <c r="D3604" s="3">
        <v>45570</v>
      </c>
      <c r="FB3604">
        <v>0</v>
      </c>
      <c r="FC3604">
        <v>1</v>
      </c>
    </row>
    <row r="3605" spans="1:159" x14ac:dyDescent="0.25">
      <c r="A3605" t="s">
        <v>48</v>
      </c>
      <c r="B3605" t="s">
        <v>41</v>
      </c>
      <c r="C3605" t="s">
        <v>87</v>
      </c>
      <c r="D3605" s="3">
        <v>45571</v>
      </c>
      <c r="FB3605">
        <v>0</v>
      </c>
      <c r="FC3605">
        <v>1</v>
      </c>
    </row>
    <row r="3606" spans="1:159" x14ac:dyDescent="0.25">
      <c r="A3606" t="s">
        <v>48</v>
      </c>
      <c r="B3606" t="s">
        <v>41</v>
      </c>
      <c r="C3606" t="s">
        <v>85</v>
      </c>
      <c r="D3606" s="3">
        <v>45475</v>
      </c>
      <c r="FB3606">
        <v>0</v>
      </c>
      <c r="FC3606">
        <v>1</v>
      </c>
    </row>
    <row r="3607" spans="1:159" x14ac:dyDescent="0.25">
      <c r="A3607" t="s">
        <v>48</v>
      </c>
      <c r="B3607" t="s">
        <v>41</v>
      </c>
      <c r="C3607" t="s">
        <v>85</v>
      </c>
      <c r="D3607" s="3">
        <v>45476</v>
      </c>
      <c r="FB3607">
        <v>0</v>
      </c>
      <c r="FC3607">
        <v>1</v>
      </c>
    </row>
    <row r="3608" spans="1:159" x14ac:dyDescent="0.25">
      <c r="A3608" t="s">
        <v>48</v>
      </c>
      <c r="B3608" t="s">
        <v>41</v>
      </c>
      <c r="C3608" t="s">
        <v>85</v>
      </c>
      <c r="D3608" s="3">
        <v>45478</v>
      </c>
      <c r="FB3608">
        <v>0</v>
      </c>
      <c r="FC3608">
        <v>1</v>
      </c>
    </row>
    <row r="3609" spans="1:159" x14ac:dyDescent="0.25">
      <c r="A3609" t="s">
        <v>48</v>
      </c>
      <c r="B3609" t="s">
        <v>41</v>
      </c>
      <c r="C3609" t="s">
        <v>85</v>
      </c>
      <c r="D3609" s="3">
        <v>45479</v>
      </c>
      <c r="FB3609">
        <v>0</v>
      </c>
      <c r="FC3609">
        <v>1</v>
      </c>
    </row>
    <row r="3610" spans="1:159" x14ac:dyDescent="0.25">
      <c r="A3610" t="s">
        <v>48</v>
      </c>
      <c r="B3610" t="s">
        <v>41</v>
      </c>
      <c r="C3610" t="s">
        <v>85</v>
      </c>
      <c r="D3610" s="3">
        <v>45484</v>
      </c>
      <c r="FB3610">
        <v>0</v>
      </c>
      <c r="FC3610">
        <v>1</v>
      </c>
    </row>
    <row r="3611" spans="1:159" x14ac:dyDescent="0.25">
      <c r="A3611" t="s">
        <v>48</v>
      </c>
      <c r="B3611" t="s">
        <v>41</v>
      </c>
      <c r="C3611" t="s">
        <v>85</v>
      </c>
      <c r="D3611" s="3">
        <v>45485</v>
      </c>
      <c r="FB3611">
        <v>0</v>
      </c>
      <c r="FC3611">
        <v>1</v>
      </c>
    </row>
    <row r="3612" spans="1:159" x14ac:dyDescent="0.25">
      <c r="A3612" t="s">
        <v>48</v>
      </c>
      <c r="B3612" t="s">
        <v>41</v>
      </c>
      <c r="C3612" t="s">
        <v>85</v>
      </c>
      <c r="D3612" s="3">
        <v>45496</v>
      </c>
      <c r="FB3612">
        <v>0</v>
      </c>
      <c r="FC3612">
        <v>1</v>
      </c>
    </row>
    <row r="3613" spans="1:159" x14ac:dyDescent="0.25">
      <c r="A3613" t="s">
        <v>48</v>
      </c>
      <c r="B3613" t="s">
        <v>41</v>
      </c>
      <c r="C3613" t="s">
        <v>85</v>
      </c>
      <c r="D3613" s="3">
        <v>45539</v>
      </c>
      <c r="FB3613">
        <v>0</v>
      </c>
      <c r="FC3613">
        <v>1</v>
      </c>
    </row>
    <row r="3614" spans="1:159" x14ac:dyDescent="0.25">
      <c r="A3614" t="s">
        <v>48</v>
      </c>
      <c r="B3614" t="s">
        <v>41</v>
      </c>
      <c r="C3614" t="s">
        <v>85</v>
      </c>
      <c r="D3614" s="3">
        <v>45540</v>
      </c>
      <c r="FB3614">
        <v>0</v>
      </c>
      <c r="FC3614">
        <v>1</v>
      </c>
    </row>
    <row r="3615" spans="1:159" x14ac:dyDescent="0.25">
      <c r="A3615" t="s">
        <v>48</v>
      </c>
      <c r="B3615" t="s">
        <v>41</v>
      </c>
      <c r="C3615" t="s">
        <v>85</v>
      </c>
      <c r="D3615" s="3">
        <v>45541</v>
      </c>
      <c r="FB3615">
        <v>0</v>
      </c>
      <c r="FC3615">
        <v>1</v>
      </c>
    </row>
    <row r="3616" spans="1:159" x14ac:dyDescent="0.25">
      <c r="A3616" t="s">
        <v>48</v>
      </c>
      <c r="B3616" t="s">
        <v>41</v>
      </c>
      <c r="C3616" t="s">
        <v>85</v>
      </c>
      <c r="D3616" s="3">
        <v>45558</v>
      </c>
      <c r="FB3616">
        <v>0</v>
      </c>
      <c r="FC3616">
        <v>1</v>
      </c>
    </row>
    <row r="3617" spans="1:159" x14ac:dyDescent="0.25">
      <c r="A3617" t="s">
        <v>48</v>
      </c>
      <c r="B3617" t="s">
        <v>41</v>
      </c>
      <c r="C3617" t="s">
        <v>85</v>
      </c>
      <c r="D3617" s="3">
        <v>45559</v>
      </c>
      <c r="FB3617">
        <v>0</v>
      </c>
      <c r="FC3617">
        <v>1</v>
      </c>
    </row>
    <row r="3618" spans="1:159" x14ac:dyDescent="0.25">
      <c r="A3618" t="s">
        <v>48</v>
      </c>
      <c r="B3618" t="s">
        <v>41</v>
      </c>
      <c r="C3618" t="s">
        <v>85</v>
      </c>
      <c r="D3618" s="3">
        <v>45566</v>
      </c>
      <c r="FB3618">
        <v>0</v>
      </c>
      <c r="FC3618">
        <v>1</v>
      </c>
    </row>
    <row r="3619" spans="1:159" x14ac:dyDescent="0.25">
      <c r="A3619" t="s">
        <v>48</v>
      </c>
      <c r="B3619" t="s">
        <v>41</v>
      </c>
      <c r="C3619" t="s">
        <v>85</v>
      </c>
      <c r="D3619" s="3">
        <v>45567</v>
      </c>
      <c r="FB3619">
        <v>0</v>
      </c>
      <c r="FC3619">
        <v>1</v>
      </c>
    </row>
    <row r="3620" spans="1:159" x14ac:dyDescent="0.25">
      <c r="A3620" t="s">
        <v>48</v>
      </c>
      <c r="B3620" t="s">
        <v>41</v>
      </c>
      <c r="C3620" t="s">
        <v>85</v>
      </c>
      <c r="D3620" s="3">
        <v>45568</v>
      </c>
      <c r="FB3620">
        <v>0</v>
      </c>
      <c r="FC3620">
        <v>1</v>
      </c>
    </row>
    <row r="3621" spans="1:159" x14ac:dyDescent="0.25">
      <c r="A3621" t="s">
        <v>48</v>
      </c>
      <c r="B3621" t="s">
        <v>41</v>
      </c>
      <c r="C3621" t="s">
        <v>85</v>
      </c>
      <c r="D3621" s="3">
        <v>45570</v>
      </c>
      <c r="FB3621">
        <v>0</v>
      </c>
      <c r="FC3621">
        <v>1</v>
      </c>
    </row>
    <row r="3622" spans="1:159" x14ac:dyDescent="0.25">
      <c r="A3622" t="s">
        <v>48</v>
      </c>
      <c r="B3622" t="s">
        <v>41</v>
      </c>
      <c r="C3622" t="s">
        <v>85</v>
      </c>
      <c r="D3622" s="3">
        <v>45571</v>
      </c>
      <c r="FB3622">
        <v>0</v>
      </c>
      <c r="FC3622">
        <v>1</v>
      </c>
    </row>
    <row r="3623" spans="1:159" x14ac:dyDescent="0.25">
      <c r="A3623" t="s">
        <v>48</v>
      </c>
      <c r="B3623" t="s">
        <v>41</v>
      </c>
      <c r="C3623" t="s">
        <v>86</v>
      </c>
      <c r="D3623" s="3">
        <v>45475</v>
      </c>
      <c r="FB3623">
        <v>0</v>
      </c>
      <c r="FC3623">
        <v>1</v>
      </c>
    </row>
    <row r="3624" spans="1:159" x14ac:dyDescent="0.25">
      <c r="A3624" t="s">
        <v>48</v>
      </c>
      <c r="B3624" t="s">
        <v>41</v>
      </c>
      <c r="C3624" t="s">
        <v>86</v>
      </c>
      <c r="D3624" s="3">
        <v>45476</v>
      </c>
      <c r="FB3624">
        <v>0</v>
      </c>
      <c r="FC3624">
        <v>1</v>
      </c>
    </row>
    <row r="3625" spans="1:159" x14ac:dyDescent="0.25">
      <c r="A3625" t="s">
        <v>48</v>
      </c>
      <c r="B3625" t="s">
        <v>41</v>
      </c>
      <c r="C3625" t="s">
        <v>86</v>
      </c>
      <c r="D3625" s="3">
        <v>45478</v>
      </c>
      <c r="FB3625">
        <v>0</v>
      </c>
      <c r="FC3625">
        <v>1</v>
      </c>
    </row>
    <row r="3626" spans="1:159" x14ac:dyDescent="0.25">
      <c r="A3626" t="s">
        <v>48</v>
      </c>
      <c r="B3626" t="s">
        <v>41</v>
      </c>
      <c r="C3626" t="s">
        <v>86</v>
      </c>
      <c r="D3626" s="3">
        <v>45479</v>
      </c>
      <c r="FB3626">
        <v>0</v>
      </c>
      <c r="FC3626">
        <v>1</v>
      </c>
    </row>
    <row r="3627" spans="1:159" x14ac:dyDescent="0.25">
      <c r="A3627" t="s">
        <v>48</v>
      </c>
      <c r="B3627" t="s">
        <v>41</v>
      </c>
      <c r="C3627" t="s">
        <v>86</v>
      </c>
      <c r="D3627" s="3">
        <v>45484</v>
      </c>
      <c r="FB3627">
        <v>0</v>
      </c>
      <c r="FC3627">
        <v>1</v>
      </c>
    </row>
    <row r="3628" spans="1:159" x14ac:dyDescent="0.25">
      <c r="A3628" t="s">
        <v>48</v>
      </c>
      <c r="B3628" t="s">
        <v>41</v>
      </c>
      <c r="C3628" t="s">
        <v>86</v>
      </c>
      <c r="D3628" s="3">
        <v>45485</v>
      </c>
      <c r="FB3628">
        <v>0</v>
      </c>
      <c r="FC3628">
        <v>1</v>
      </c>
    </row>
    <row r="3629" spans="1:159" x14ac:dyDescent="0.25">
      <c r="A3629" t="s">
        <v>48</v>
      </c>
      <c r="B3629" t="s">
        <v>41</v>
      </c>
      <c r="C3629" t="s">
        <v>86</v>
      </c>
      <c r="D3629" s="3">
        <v>45496</v>
      </c>
      <c r="FB3629">
        <v>0</v>
      </c>
      <c r="FC3629">
        <v>1</v>
      </c>
    </row>
    <row r="3630" spans="1:159" x14ac:dyDescent="0.25">
      <c r="A3630" t="s">
        <v>48</v>
      </c>
      <c r="B3630" t="s">
        <v>41</v>
      </c>
      <c r="C3630" t="s">
        <v>86</v>
      </c>
      <c r="D3630" s="3">
        <v>45539</v>
      </c>
      <c r="FB3630">
        <v>0</v>
      </c>
      <c r="FC3630">
        <v>1</v>
      </c>
    </row>
    <row r="3631" spans="1:159" x14ac:dyDescent="0.25">
      <c r="A3631" t="s">
        <v>48</v>
      </c>
      <c r="B3631" t="s">
        <v>41</v>
      </c>
      <c r="C3631" t="s">
        <v>86</v>
      </c>
      <c r="D3631" s="3">
        <v>45540</v>
      </c>
      <c r="FB3631">
        <v>0</v>
      </c>
      <c r="FC3631">
        <v>1</v>
      </c>
    </row>
    <row r="3632" spans="1:159" x14ac:dyDescent="0.25">
      <c r="A3632" t="s">
        <v>48</v>
      </c>
      <c r="B3632" t="s">
        <v>41</v>
      </c>
      <c r="C3632" t="s">
        <v>86</v>
      </c>
      <c r="D3632" s="3">
        <v>45541</v>
      </c>
      <c r="FB3632">
        <v>0</v>
      </c>
      <c r="FC3632">
        <v>1</v>
      </c>
    </row>
    <row r="3633" spans="1:159" x14ac:dyDescent="0.25">
      <c r="A3633" t="s">
        <v>48</v>
      </c>
      <c r="B3633" t="s">
        <v>41</v>
      </c>
      <c r="C3633" t="s">
        <v>86</v>
      </c>
      <c r="D3633" s="3">
        <v>45558</v>
      </c>
      <c r="FB3633">
        <v>0</v>
      </c>
      <c r="FC3633">
        <v>1</v>
      </c>
    </row>
    <row r="3634" spans="1:159" x14ac:dyDescent="0.25">
      <c r="A3634" t="s">
        <v>48</v>
      </c>
      <c r="B3634" t="s">
        <v>41</v>
      </c>
      <c r="C3634" t="s">
        <v>86</v>
      </c>
      <c r="D3634" s="3">
        <v>45559</v>
      </c>
      <c r="FB3634">
        <v>0</v>
      </c>
      <c r="FC3634">
        <v>1</v>
      </c>
    </row>
    <row r="3635" spans="1:159" x14ac:dyDescent="0.25">
      <c r="A3635" t="s">
        <v>48</v>
      </c>
      <c r="B3635" t="s">
        <v>41</v>
      </c>
      <c r="C3635" t="s">
        <v>86</v>
      </c>
      <c r="D3635" s="3">
        <v>45566</v>
      </c>
      <c r="FB3635">
        <v>0</v>
      </c>
      <c r="FC3635">
        <v>1</v>
      </c>
    </row>
    <row r="3636" spans="1:159" x14ac:dyDescent="0.25">
      <c r="A3636" t="s">
        <v>48</v>
      </c>
      <c r="B3636" t="s">
        <v>41</v>
      </c>
      <c r="C3636" t="s">
        <v>86</v>
      </c>
      <c r="D3636" s="3">
        <v>45567</v>
      </c>
      <c r="FB3636">
        <v>0</v>
      </c>
      <c r="FC3636">
        <v>1</v>
      </c>
    </row>
    <row r="3637" spans="1:159" x14ac:dyDescent="0.25">
      <c r="A3637" t="s">
        <v>48</v>
      </c>
      <c r="B3637" t="s">
        <v>41</v>
      </c>
      <c r="C3637" t="s">
        <v>86</v>
      </c>
      <c r="D3637" s="3">
        <v>45568</v>
      </c>
      <c r="FB3637">
        <v>0</v>
      </c>
      <c r="FC3637">
        <v>1</v>
      </c>
    </row>
    <row r="3638" spans="1:159" x14ac:dyDescent="0.25">
      <c r="A3638" t="s">
        <v>48</v>
      </c>
      <c r="B3638" t="s">
        <v>41</v>
      </c>
      <c r="C3638" t="s">
        <v>86</v>
      </c>
      <c r="D3638" s="3">
        <v>45570</v>
      </c>
      <c r="FB3638">
        <v>0</v>
      </c>
      <c r="FC3638">
        <v>1</v>
      </c>
    </row>
    <row r="3639" spans="1:159" x14ac:dyDescent="0.25">
      <c r="A3639" t="s">
        <v>48</v>
      </c>
      <c r="B3639" t="s">
        <v>41</v>
      </c>
      <c r="C3639" t="s">
        <v>86</v>
      </c>
      <c r="D3639" s="3">
        <v>45571</v>
      </c>
      <c r="FB3639">
        <v>0</v>
      </c>
      <c r="FC3639">
        <v>1</v>
      </c>
    </row>
    <row r="3640" spans="1:159" x14ac:dyDescent="0.25">
      <c r="A3640" t="s">
        <v>48</v>
      </c>
      <c r="B3640" t="s">
        <v>41</v>
      </c>
      <c r="C3640" t="s">
        <v>76</v>
      </c>
      <c r="D3640" s="3">
        <v>45475</v>
      </c>
      <c r="FB3640">
        <v>0</v>
      </c>
      <c r="FC3640">
        <v>1</v>
      </c>
    </row>
    <row r="3641" spans="1:159" x14ac:dyDescent="0.25">
      <c r="A3641" t="s">
        <v>48</v>
      </c>
      <c r="B3641" t="s">
        <v>41</v>
      </c>
      <c r="C3641" t="s">
        <v>76</v>
      </c>
      <c r="D3641" s="3">
        <v>45476</v>
      </c>
      <c r="FB3641">
        <v>0</v>
      </c>
      <c r="FC3641">
        <v>1</v>
      </c>
    </row>
    <row r="3642" spans="1:159" x14ac:dyDescent="0.25">
      <c r="A3642" t="s">
        <v>48</v>
      </c>
      <c r="B3642" t="s">
        <v>41</v>
      </c>
      <c r="C3642" t="s">
        <v>76</v>
      </c>
      <c r="D3642" s="3">
        <v>45478</v>
      </c>
      <c r="FB3642">
        <v>0</v>
      </c>
      <c r="FC3642">
        <v>1</v>
      </c>
    </row>
    <row r="3643" spans="1:159" x14ac:dyDescent="0.25">
      <c r="A3643" t="s">
        <v>48</v>
      </c>
      <c r="B3643" t="s">
        <v>41</v>
      </c>
      <c r="C3643" t="s">
        <v>76</v>
      </c>
      <c r="D3643" s="3">
        <v>45479</v>
      </c>
      <c r="FB3643">
        <v>0</v>
      </c>
      <c r="FC3643">
        <v>1</v>
      </c>
    </row>
    <row r="3644" spans="1:159" x14ac:dyDescent="0.25">
      <c r="A3644" t="s">
        <v>48</v>
      </c>
      <c r="B3644" t="s">
        <v>41</v>
      </c>
      <c r="C3644" t="s">
        <v>76</v>
      </c>
      <c r="D3644" s="3">
        <v>45484</v>
      </c>
      <c r="FB3644">
        <v>0</v>
      </c>
      <c r="FC3644">
        <v>1</v>
      </c>
    </row>
    <row r="3645" spans="1:159" x14ac:dyDescent="0.25">
      <c r="A3645" t="s">
        <v>48</v>
      </c>
      <c r="B3645" t="s">
        <v>41</v>
      </c>
      <c r="C3645" t="s">
        <v>76</v>
      </c>
      <c r="D3645" s="3">
        <v>45485</v>
      </c>
      <c r="FB3645">
        <v>0</v>
      </c>
      <c r="FC3645">
        <v>1</v>
      </c>
    </row>
    <row r="3646" spans="1:159" x14ac:dyDescent="0.25">
      <c r="A3646" t="s">
        <v>48</v>
      </c>
      <c r="B3646" t="s">
        <v>41</v>
      </c>
      <c r="C3646" t="s">
        <v>76</v>
      </c>
      <c r="D3646" s="3">
        <v>45496</v>
      </c>
      <c r="FB3646">
        <v>0</v>
      </c>
      <c r="FC3646">
        <v>1</v>
      </c>
    </row>
    <row r="3647" spans="1:159" x14ac:dyDescent="0.25">
      <c r="A3647" t="s">
        <v>48</v>
      </c>
      <c r="B3647" t="s">
        <v>41</v>
      </c>
      <c r="C3647" t="s">
        <v>76</v>
      </c>
      <c r="D3647" s="3">
        <v>45539</v>
      </c>
      <c r="FB3647">
        <v>0</v>
      </c>
      <c r="FC3647">
        <v>1</v>
      </c>
    </row>
    <row r="3648" spans="1:159" x14ac:dyDescent="0.25">
      <c r="A3648" t="s">
        <v>48</v>
      </c>
      <c r="B3648" t="s">
        <v>41</v>
      </c>
      <c r="C3648" t="s">
        <v>76</v>
      </c>
      <c r="D3648" s="3">
        <v>45540</v>
      </c>
      <c r="FB3648">
        <v>0</v>
      </c>
      <c r="FC3648">
        <v>1</v>
      </c>
    </row>
    <row r="3649" spans="1:159" x14ac:dyDescent="0.25">
      <c r="A3649" t="s">
        <v>48</v>
      </c>
      <c r="B3649" t="s">
        <v>41</v>
      </c>
      <c r="C3649" t="s">
        <v>76</v>
      </c>
      <c r="D3649" s="3">
        <v>45541</v>
      </c>
      <c r="FB3649">
        <v>0</v>
      </c>
      <c r="FC3649">
        <v>1</v>
      </c>
    </row>
    <row r="3650" spans="1:159" x14ac:dyDescent="0.25">
      <c r="A3650" t="s">
        <v>48</v>
      </c>
      <c r="B3650" t="s">
        <v>41</v>
      </c>
      <c r="C3650" t="s">
        <v>76</v>
      </c>
      <c r="D3650" s="3">
        <v>45558</v>
      </c>
      <c r="FB3650">
        <v>0</v>
      </c>
      <c r="FC3650">
        <v>1</v>
      </c>
    </row>
    <row r="3651" spans="1:159" x14ac:dyDescent="0.25">
      <c r="A3651" t="s">
        <v>48</v>
      </c>
      <c r="B3651" t="s">
        <v>41</v>
      </c>
      <c r="C3651" t="s">
        <v>76</v>
      </c>
      <c r="D3651" s="3">
        <v>45559</v>
      </c>
      <c r="FB3651">
        <v>0</v>
      </c>
      <c r="FC3651">
        <v>1</v>
      </c>
    </row>
    <row r="3652" spans="1:159" x14ac:dyDescent="0.25">
      <c r="A3652" t="s">
        <v>48</v>
      </c>
      <c r="B3652" t="s">
        <v>41</v>
      </c>
      <c r="C3652" t="s">
        <v>76</v>
      </c>
      <c r="D3652" s="3">
        <v>45566</v>
      </c>
      <c r="FB3652">
        <v>0</v>
      </c>
      <c r="FC3652">
        <v>1</v>
      </c>
    </row>
    <row r="3653" spans="1:159" x14ac:dyDescent="0.25">
      <c r="A3653" t="s">
        <v>48</v>
      </c>
      <c r="B3653" t="s">
        <v>41</v>
      </c>
      <c r="C3653" t="s">
        <v>76</v>
      </c>
      <c r="D3653" s="3">
        <v>45567</v>
      </c>
      <c r="FB3653">
        <v>0</v>
      </c>
      <c r="FC3653">
        <v>1</v>
      </c>
    </row>
    <row r="3654" spans="1:159" x14ac:dyDescent="0.25">
      <c r="A3654" t="s">
        <v>48</v>
      </c>
      <c r="B3654" t="s">
        <v>41</v>
      </c>
      <c r="C3654" t="s">
        <v>76</v>
      </c>
      <c r="D3654" s="3">
        <v>45568</v>
      </c>
      <c r="FB3654">
        <v>0</v>
      </c>
      <c r="FC3654">
        <v>1</v>
      </c>
    </row>
    <row r="3655" spans="1:159" x14ac:dyDescent="0.25">
      <c r="A3655" t="s">
        <v>48</v>
      </c>
      <c r="B3655" t="s">
        <v>41</v>
      </c>
      <c r="C3655" t="s">
        <v>76</v>
      </c>
      <c r="D3655" s="3">
        <v>45570</v>
      </c>
      <c r="FB3655">
        <v>0</v>
      </c>
      <c r="FC3655">
        <v>1</v>
      </c>
    </row>
    <row r="3656" spans="1:159" x14ac:dyDescent="0.25">
      <c r="A3656" t="s">
        <v>48</v>
      </c>
      <c r="B3656" t="s">
        <v>41</v>
      </c>
      <c r="C3656" t="s">
        <v>76</v>
      </c>
      <c r="D3656" s="3">
        <v>45571</v>
      </c>
      <c r="FB3656">
        <v>0</v>
      </c>
      <c r="FC3656">
        <v>1</v>
      </c>
    </row>
    <row r="3657" spans="1:159" x14ac:dyDescent="0.25">
      <c r="A3657" t="s">
        <v>48</v>
      </c>
      <c r="B3657" t="s">
        <v>41</v>
      </c>
      <c r="C3657" t="s">
        <v>75</v>
      </c>
      <c r="D3657" s="3">
        <v>45475</v>
      </c>
      <c r="FB3657">
        <v>0</v>
      </c>
      <c r="FC3657">
        <v>1</v>
      </c>
    </row>
    <row r="3658" spans="1:159" x14ac:dyDescent="0.25">
      <c r="A3658" t="s">
        <v>48</v>
      </c>
      <c r="B3658" t="s">
        <v>41</v>
      </c>
      <c r="C3658" t="s">
        <v>75</v>
      </c>
      <c r="D3658" s="3">
        <v>45476</v>
      </c>
      <c r="FB3658">
        <v>0</v>
      </c>
      <c r="FC3658">
        <v>1</v>
      </c>
    </row>
    <row r="3659" spans="1:159" x14ac:dyDescent="0.25">
      <c r="A3659" t="s">
        <v>48</v>
      </c>
      <c r="B3659" t="s">
        <v>41</v>
      </c>
      <c r="C3659" t="s">
        <v>75</v>
      </c>
      <c r="D3659" s="3">
        <v>45478</v>
      </c>
      <c r="FB3659">
        <v>0</v>
      </c>
      <c r="FC3659">
        <v>1</v>
      </c>
    </row>
    <row r="3660" spans="1:159" x14ac:dyDescent="0.25">
      <c r="A3660" t="s">
        <v>48</v>
      </c>
      <c r="B3660" t="s">
        <v>41</v>
      </c>
      <c r="C3660" t="s">
        <v>75</v>
      </c>
      <c r="D3660" s="3">
        <v>45479</v>
      </c>
      <c r="FB3660">
        <v>0</v>
      </c>
      <c r="FC3660">
        <v>1</v>
      </c>
    </row>
    <row r="3661" spans="1:159" x14ac:dyDescent="0.25">
      <c r="A3661" t="s">
        <v>48</v>
      </c>
      <c r="B3661" t="s">
        <v>41</v>
      </c>
      <c r="C3661" t="s">
        <v>75</v>
      </c>
      <c r="D3661" s="3">
        <v>45484</v>
      </c>
      <c r="FB3661">
        <v>0</v>
      </c>
      <c r="FC3661">
        <v>1</v>
      </c>
    </row>
    <row r="3662" spans="1:159" x14ac:dyDescent="0.25">
      <c r="A3662" t="s">
        <v>48</v>
      </c>
      <c r="B3662" t="s">
        <v>41</v>
      </c>
      <c r="C3662" t="s">
        <v>75</v>
      </c>
      <c r="D3662" s="3">
        <v>45485</v>
      </c>
      <c r="FB3662">
        <v>0</v>
      </c>
      <c r="FC3662">
        <v>1</v>
      </c>
    </row>
    <row r="3663" spans="1:159" x14ac:dyDescent="0.25">
      <c r="A3663" t="s">
        <v>48</v>
      </c>
      <c r="B3663" t="s">
        <v>41</v>
      </c>
      <c r="C3663" t="s">
        <v>75</v>
      </c>
      <c r="D3663" s="3">
        <v>45496</v>
      </c>
      <c r="FB3663">
        <v>0</v>
      </c>
      <c r="FC3663">
        <v>1</v>
      </c>
    </row>
    <row r="3664" spans="1:159" x14ac:dyDescent="0.25">
      <c r="A3664" t="s">
        <v>48</v>
      </c>
      <c r="B3664" t="s">
        <v>41</v>
      </c>
      <c r="C3664" t="s">
        <v>75</v>
      </c>
      <c r="D3664" s="3">
        <v>45539</v>
      </c>
      <c r="FB3664">
        <v>0</v>
      </c>
      <c r="FC3664">
        <v>1</v>
      </c>
    </row>
    <row r="3665" spans="1:159" x14ac:dyDescent="0.25">
      <c r="A3665" t="s">
        <v>48</v>
      </c>
      <c r="B3665" t="s">
        <v>41</v>
      </c>
      <c r="C3665" t="s">
        <v>75</v>
      </c>
      <c r="D3665" s="3">
        <v>45540</v>
      </c>
      <c r="FB3665">
        <v>0</v>
      </c>
      <c r="FC3665">
        <v>1</v>
      </c>
    </row>
    <row r="3666" spans="1:159" x14ac:dyDescent="0.25">
      <c r="A3666" t="s">
        <v>48</v>
      </c>
      <c r="B3666" t="s">
        <v>41</v>
      </c>
      <c r="C3666" t="s">
        <v>75</v>
      </c>
      <c r="D3666" s="3">
        <v>45541</v>
      </c>
      <c r="FB3666">
        <v>0</v>
      </c>
      <c r="FC3666">
        <v>1</v>
      </c>
    </row>
    <row r="3667" spans="1:159" x14ac:dyDescent="0.25">
      <c r="A3667" t="s">
        <v>48</v>
      </c>
      <c r="B3667" t="s">
        <v>41</v>
      </c>
      <c r="C3667" t="s">
        <v>75</v>
      </c>
      <c r="D3667" s="3">
        <v>45558</v>
      </c>
      <c r="FB3667">
        <v>0</v>
      </c>
      <c r="FC3667">
        <v>1</v>
      </c>
    </row>
    <row r="3668" spans="1:159" x14ac:dyDescent="0.25">
      <c r="A3668" t="s">
        <v>48</v>
      </c>
      <c r="B3668" t="s">
        <v>41</v>
      </c>
      <c r="C3668" t="s">
        <v>75</v>
      </c>
      <c r="D3668" s="3">
        <v>45559</v>
      </c>
      <c r="FB3668">
        <v>0</v>
      </c>
      <c r="FC3668">
        <v>1</v>
      </c>
    </row>
    <row r="3669" spans="1:159" x14ac:dyDescent="0.25">
      <c r="A3669" t="s">
        <v>48</v>
      </c>
      <c r="B3669" t="s">
        <v>41</v>
      </c>
      <c r="C3669" t="s">
        <v>75</v>
      </c>
      <c r="D3669" s="3">
        <v>45566</v>
      </c>
      <c r="FB3669">
        <v>0</v>
      </c>
      <c r="FC3669">
        <v>1</v>
      </c>
    </row>
    <row r="3670" spans="1:159" x14ac:dyDescent="0.25">
      <c r="A3670" t="s">
        <v>48</v>
      </c>
      <c r="B3670" t="s">
        <v>41</v>
      </c>
      <c r="C3670" t="s">
        <v>75</v>
      </c>
      <c r="D3670" s="3">
        <v>45567</v>
      </c>
      <c r="FB3670">
        <v>0</v>
      </c>
      <c r="FC3670">
        <v>1</v>
      </c>
    </row>
    <row r="3671" spans="1:159" x14ac:dyDescent="0.25">
      <c r="A3671" t="s">
        <v>48</v>
      </c>
      <c r="B3671" t="s">
        <v>41</v>
      </c>
      <c r="C3671" t="s">
        <v>75</v>
      </c>
      <c r="D3671" s="3">
        <v>45568</v>
      </c>
      <c r="FB3671">
        <v>0</v>
      </c>
      <c r="FC3671">
        <v>1</v>
      </c>
    </row>
    <row r="3672" spans="1:159" x14ac:dyDescent="0.25">
      <c r="A3672" t="s">
        <v>48</v>
      </c>
      <c r="B3672" t="s">
        <v>41</v>
      </c>
      <c r="C3672" t="s">
        <v>75</v>
      </c>
      <c r="D3672" s="3">
        <v>45570</v>
      </c>
      <c r="FB3672">
        <v>0</v>
      </c>
      <c r="FC3672">
        <v>1</v>
      </c>
    </row>
    <row r="3673" spans="1:159" x14ac:dyDescent="0.25">
      <c r="A3673" t="s">
        <v>48</v>
      </c>
      <c r="B3673" t="s">
        <v>41</v>
      </c>
      <c r="C3673" t="s">
        <v>75</v>
      </c>
      <c r="D3673" s="3">
        <v>45571</v>
      </c>
      <c r="FB3673">
        <v>0</v>
      </c>
      <c r="FC3673">
        <v>1</v>
      </c>
    </row>
    <row r="3674" spans="1:159" x14ac:dyDescent="0.25">
      <c r="A3674" t="s">
        <v>48</v>
      </c>
      <c r="B3674" t="s">
        <v>41</v>
      </c>
      <c r="C3674" t="s">
        <v>77</v>
      </c>
      <c r="D3674" s="3">
        <v>45475</v>
      </c>
      <c r="FB3674">
        <v>0</v>
      </c>
      <c r="FC3674">
        <v>1</v>
      </c>
    </row>
    <row r="3675" spans="1:159" x14ac:dyDescent="0.25">
      <c r="A3675" t="s">
        <v>48</v>
      </c>
      <c r="B3675" t="s">
        <v>41</v>
      </c>
      <c r="C3675" t="s">
        <v>77</v>
      </c>
      <c r="D3675" s="3">
        <v>45476</v>
      </c>
      <c r="FB3675">
        <v>0</v>
      </c>
      <c r="FC3675">
        <v>1</v>
      </c>
    </row>
    <row r="3676" spans="1:159" x14ac:dyDescent="0.25">
      <c r="A3676" t="s">
        <v>48</v>
      </c>
      <c r="B3676" t="s">
        <v>41</v>
      </c>
      <c r="C3676" t="s">
        <v>77</v>
      </c>
      <c r="D3676" s="3">
        <v>45478</v>
      </c>
      <c r="FB3676">
        <v>0</v>
      </c>
      <c r="FC3676">
        <v>1</v>
      </c>
    </row>
    <row r="3677" spans="1:159" x14ac:dyDescent="0.25">
      <c r="A3677" t="s">
        <v>48</v>
      </c>
      <c r="B3677" t="s">
        <v>41</v>
      </c>
      <c r="C3677" t="s">
        <v>77</v>
      </c>
      <c r="D3677" s="3">
        <v>45479</v>
      </c>
      <c r="FB3677">
        <v>0</v>
      </c>
      <c r="FC3677">
        <v>1</v>
      </c>
    </row>
    <row r="3678" spans="1:159" x14ac:dyDescent="0.25">
      <c r="A3678" t="s">
        <v>48</v>
      </c>
      <c r="B3678" t="s">
        <v>41</v>
      </c>
      <c r="C3678" t="s">
        <v>77</v>
      </c>
      <c r="D3678" s="3">
        <v>45484</v>
      </c>
      <c r="FB3678">
        <v>0</v>
      </c>
      <c r="FC3678">
        <v>1</v>
      </c>
    </row>
    <row r="3679" spans="1:159" x14ac:dyDescent="0.25">
      <c r="A3679" t="s">
        <v>48</v>
      </c>
      <c r="B3679" t="s">
        <v>41</v>
      </c>
      <c r="C3679" t="s">
        <v>77</v>
      </c>
      <c r="D3679" s="3">
        <v>45485</v>
      </c>
      <c r="FB3679">
        <v>0</v>
      </c>
      <c r="FC3679">
        <v>1</v>
      </c>
    </row>
    <row r="3680" spans="1:159" x14ac:dyDescent="0.25">
      <c r="A3680" t="s">
        <v>48</v>
      </c>
      <c r="B3680" t="s">
        <v>41</v>
      </c>
      <c r="C3680" t="s">
        <v>77</v>
      </c>
      <c r="D3680" s="3">
        <v>45496</v>
      </c>
      <c r="FB3680">
        <v>0</v>
      </c>
      <c r="FC3680">
        <v>1</v>
      </c>
    </row>
    <row r="3681" spans="1:159" x14ac:dyDescent="0.25">
      <c r="A3681" t="s">
        <v>48</v>
      </c>
      <c r="B3681" t="s">
        <v>41</v>
      </c>
      <c r="C3681" t="s">
        <v>77</v>
      </c>
      <c r="D3681" s="3">
        <v>45539</v>
      </c>
      <c r="FB3681">
        <v>0</v>
      </c>
      <c r="FC3681">
        <v>1</v>
      </c>
    </row>
    <row r="3682" spans="1:159" x14ac:dyDescent="0.25">
      <c r="A3682" t="s">
        <v>48</v>
      </c>
      <c r="B3682" t="s">
        <v>41</v>
      </c>
      <c r="C3682" t="s">
        <v>77</v>
      </c>
      <c r="D3682" s="3">
        <v>45540</v>
      </c>
      <c r="FB3682">
        <v>0</v>
      </c>
      <c r="FC3682">
        <v>1</v>
      </c>
    </row>
    <row r="3683" spans="1:159" x14ac:dyDescent="0.25">
      <c r="A3683" t="s">
        <v>48</v>
      </c>
      <c r="B3683" t="s">
        <v>41</v>
      </c>
      <c r="C3683" t="s">
        <v>77</v>
      </c>
      <c r="D3683" s="3">
        <v>45541</v>
      </c>
      <c r="FB3683">
        <v>0</v>
      </c>
      <c r="FC3683">
        <v>1</v>
      </c>
    </row>
    <row r="3684" spans="1:159" x14ac:dyDescent="0.25">
      <c r="A3684" t="s">
        <v>48</v>
      </c>
      <c r="B3684" t="s">
        <v>41</v>
      </c>
      <c r="C3684" t="s">
        <v>77</v>
      </c>
      <c r="D3684" s="3">
        <v>45558</v>
      </c>
      <c r="FB3684">
        <v>0</v>
      </c>
      <c r="FC3684">
        <v>1</v>
      </c>
    </row>
    <row r="3685" spans="1:159" x14ac:dyDescent="0.25">
      <c r="A3685" t="s">
        <v>48</v>
      </c>
      <c r="B3685" t="s">
        <v>41</v>
      </c>
      <c r="C3685" t="s">
        <v>77</v>
      </c>
      <c r="D3685" s="3">
        <v>45559</v>
      </c>
      <c r="FB3685">
        <v>0</v>
      </c>
      <c r="FC3685">
        <v>1</v>
      </c>
    </row>
    <row r="3686" spans="1:159" x14ac:dyDescent="0.25">
      <c r="A3686" t="s">
        <v>48</v>
      </c>
      <c r="B3686" t="s">
        <v>41</v>
      </c>
      <c r="C3686" t="s">
        <v>77</v>
      </c>
      <c r="D3686" s="3">
        <v>45566</v>
      </c>
      <c r="FB3686">
        <v>0</v>
      </c>
      <c r="FC3686">
        <v>1</v>
      </c>
    </row>
    <row r="3687" spans="1:159" x14ac:dyDescent="0.25">
      <c r="A3687" t="s">
        <v>48</v>
      </c>
      <c r="B3687" t="s">
        <v>41</v>
      </c>
      <c r="C3687" t="s">
        <v>77</v>
      </c>
      <c r="D3687" s="3">
        <v>45567</v>
      </c>
      <c r="FB3687">
        <v>0</v>
      </c>
      <c r="FC3687">
        <v>1</v>
      </c>
    </row>
    <row r="3688" spans="1:159" x14ac:dyDescent="0.25">
      <c r="A3688" t="s">
        <v>48</v>
      </c>
      <c r="B3688" t="s">
        <v>41</v>
      </c>
      <c r="C3688" t="s">
        <v>77</v>
      </c>
      <c r="D3688" s="3">
        <v>45568</v>
      </c>
      <c r="FB3688">
        <v>0</v>
      </c>
      <c r="FC3688">
        <v>1</v>
      </c>
    </row>
    <row r="3689" spans="1:159" x14ac:dyDescent="0.25">
      <c r="A3689" t="s">
        <v>48</v>
      </c>
      <c r="B3689" t="s">
        <v>41</v>
      </c>
      <c r="C3689" t="s">
        <v>77</v>
      </c>
      <c r="D3689" s="3">
        <v>45570</v>
      </c>
      <c r="FB3689">
        <v>0</v>
      </c>
      <c r="FC3689">
        <v>1</v>
      </c>
    </row>
    <row r="3690" spans="1:159" x14ac:dyDescent="0.25">
      <c r="A3690" t="s">
        <v>48</v>
      </c>
      <c r="B3690" t="s">
        <v>41</v>
      </c>
      <c r="C3690" t="s">
        <v>77</v>
      </c>
      <c r="D3690" s="3">
        <v>45571</v>
      </c>
      <c r="FB3690">
        <v>0</v>
      </c>
      <c r="FC3690">
        <v>1</v>
      </c>
    </row>
    <row r="3691" spans="1:159" x14ac:dyDescent="0.25">
      <c r="A3691" t="s">
        <v>48</v>
      </c>
      <c r="B3691" t="s">
        <v>41</v>
      </c>
      <c r="C3691" t="s">
        <v>84</v>
      </c>
      <c r="D3691" s="3">
        <v>45475</v>
      </c>
      <c r="FB3691">
        <v>0</v>
      </c>
      <c r="FC3691">
        <v>1</v>
      </c>
    </row>
    <row r="3692" spans="1:159" x14ac:dyDescent="0.25">
      <c r="A3692" t="s">
        <v>48</v>
      </c>
      <c r="B3692" t="s">
        <v>41</v>
      </c>
      <c r="C3692" t="s">
        <v>84</v>
      </c>
      <c r="D3692" s="3">
        <v>45476</v>
      </c>
      <c r="FB3692">
        <v>0</v>
      </c>
      <c r="FC3692">
        <v>1</v>
      </c>
    </row>
    <row r="3693" spans="1:159" x14ac:dyDescent="0.25">
      <c r="A3693" t="s">
        <v>48</v>
      </c>
      <c r="B3693" t="s">
        <v>41</v>
      </c>
      <c r="C3693" t="s">
        <v>84</v>
      </c>
      <c r="D3693" s="3">
        <v>45478</v>
      </c>
      <c r="FB3693">
        <v>0</v>
      </c>
      <c r="FC3693">
        <v>1</v>
      </c>
    </row>
    <row r="3694" spans="1:159" x14ac:dyDescent="0.25">
      <c r="A3694" t="s">
        <v>48</v>
      </c>
      <c r="B3694" t="s">
        <v>41</v>
      </c>
      <c r="C3694" t="s">
        <v>84</v>
      </c>
      <c r="D3694" s="3">
        <v>45479</v>
      </c>
      <c r="FB3694">
        <v>0</v>
      </c>
      <c r="FC3694">
        <v>1</v>
      </c>
    </row>
    <row r="3695" spans="1:159" x14ac:dyDescent="0.25">
      <c r="A3695" t="s">
        <v>48</v>
      </c>
      <c r="B3695" t="s">
        <v>41</v>
      </c>
      <c r="C3695" t="s">
        <v>84</v>
      </c>
      <c r="D3695" s="3">
        <v>45484</v>
      </c>
      <c r="FB3695">
        <v>0</v>
      </c>
      <c r="FC3695">
        <v>1</v>
      </c>
    </row>
    <row r="3696" spans="1:159" x14ac:dyDescent="0.25">
      <c r="A3696" t="s">
        <v>48</v>
      </c>
      <c r="B3696" t="s">
        <v>41</v>
      </c>
      <c r="C3696" t="s">
        <v>84</v>
      </c>
      <c r="D3696" s="3">
        <v>45485</v>
      </c>
      <c r="FB3696">
        <v>0</v>
      </c>
      <c r="FC3696">
        <v>1</v>
      </c>
    </row>
    <row r="3697" spans="1:159" x14ac:dyDescent="0.25">
      <c r="A3697" t="s">
        <v>48</v>
      </c>
      <c r="B3697" t="s">
        <v>41</v>
      </c>
      <c r="C3697" t="s">
        <v>84</v>
      </c>
      <c r="D3697" s="3">
        <v>45496</v>
      </c>
      <c r="FB3697">
        <v>0</v>
      </c>
      <c r="FC3697">
        <v>1</v>
      </c>
    </row>
    <row r="3698" spans="1:159" x14ac:dyDescent="0.25">
      <c r="A3698" t="s">
        <v>48</v>
      </c>
      <c r="B3698" t="s">
        <v>41</v>
      </c>
      <c r="C3698" t="s">
        <v>84</v>
      </c>
      <c r="D3698" s="3">
        <v>45539</v>
      </c>
      <c r="FB3698">
        <v>0</v>
      </c>
      <c r="FC3698">
        <v>1</v>
      </c>
    </row>
    <row r="3699" spans="1:159" x14ac:dyDescent="0.25">
      <c r="A3699" t="s">
        <v>48</v>
      </c>
      <c r="B3699" t="s">
        <v>41</v>
      </c>
      <c r="C3699" t="s">
        <v>84</v>
      </c>
      <c r="D3699" s="3">
        <v>45540</v>
      </c>
      <c r="FB3699">
        <v>0</v>
      </c>
      <c r="FC3699">
        <v>1</v>
      </c>
    </row>
    <row r="3700" spans="1:159" x14ac:dyDescent="0.25">
      <c r="A3700" t="s">
        <v>48</v>
      </c>
      <c r="B3700" t="s">
        <v>41</v>
      </c>
      <c r="C3700" t="s">
        <v>84</v>
      </c>
      <c r="D3700" s="3">
        <v>45541</v>
      </c>
      <c r="FB3700">
        <v>0</v>
      </c>
      <c r="FC3700">
        <v>1</v>
      </c>
    </row>
    <row r="3701" spans="1:159" x14ac:dyDescent="0.25">
      <c r="A3701" t="s">
        <v>48</v>
      </c>
      <c r="B3701" t="s">
        <v>41</v>
      </c>
      <c r="C3701" t="s">
        <v>84</v>
      </c>
      <c r="D3701" s="3">
        <v>45558</v>
      </c>
      <c r="FB3701">
        <v>0</v>
      </c>
      <c r="FC3701">
        <v>1</v>
      </c>
    </row>
    <row r="3702" spans="1:159" x14ac:dyDescent="0.25">
      <c r="A3702" t="s">
        <v>48</v>
      </c>
      <c r="B3702" t="s">
        <v>41</v>
      </c>
      <c r="C3702" t="s">
        <v>84</v>
      </c>
      <c r="D3702" s="3">
        <v>45559</v>
      </c>
      <c r="FB3702">
        <v>0</v>
      </c>
      <c r="FC3702">
        <v>1</v>
      </c>
    </row>
    <row r="3703" spans="1:159" x14ac:dyDescent="0.25">
      <c r="A3703" t="s">
        <v>48</v>
      </c>
      <c r="B3703" t="s">
        <v>41</v>
      </c>
      <c r="C3703" t="s">
        <v>84</v>
      </c>
      <c r="D3703" s="3">
        <v>45566</v>
      </c>
      <c r="FB3703">
        <v>0</v>
      </c>
      <c r="FC3703">
        <v>1</v>
      </c>
    </row>
    <row r="3704" spans="1:159" x14ac:dyDescent="0.25">
      <c r="A3704" t="s">
        <v>48</v>
      </c>
      <c r="B3704" t="s">
        <v>41</v>
      </c>
      <c r="C3704" t="s">
        <v>84</v>
      </c>
      <c r="D3704" s="3">
        <v>45567</v>
      </c>
      <c r="FB3704">
        <v>0</v>
      </c>
      <c r="FC3704">
        <v>1</v>
      </c>
    </row>
    <row r="3705" spans="1:159" x14ac:dyDescent="0.25">
      <c r="A3705" t="s">
        <v>48</v>
      </c>
      <c r="B3705" t="s">
        <v>41</v>
      </c>
      <c r="C3705" t="s">
        <v>84</v>
      </c>
      <c r="D3705" s="3">
        <v>45568</v>
      </c>
      <c r="FB3705">
        <v>0</v>
      </c>
      <c r="FC3705">
        <v>1</v>
      </c>
    </row>
    <row r="3706" spans="1:159" x14ac:dyDescent="0.25">
      <c r="A3706" t="s">
        <v>48</v>
      </c>
      <c r="B3706" t="s">
        <v>41</v>
      </c>
      <c r="C3706" t="s">
        <v>84</v>
      </c>
      <c r="D3706" s="3">
        <v>45570</v>
      </c>
      <c r="FB3706">
        <v>0</v>
      </c>
      <c r="FC3706">
        <v>1</v>
      </c>
    </row>
    <row r="3707" spans="1:159" x14ac:dyDescent="0.25">
      <c r="A3707" t="s">
        <v>48</v>
      </c>
      <c r="B3707" t="s">
        <v>41</v>
      </c>
      <c r="C3707" t="s">
        <v>84</v>
      </c>
      <c r="D3707" s="3">
        <v>45571</v>
      </c>
      <c r="FB3707">
        <v>0</v>
      </c>
      <c r="FC3707">
        <v>1</v>
      </c>
    </row>
    <row r="3708" spans="1:159" x14ac:dyDescent="0.25">
      <c r="A3708" t="s">
        <v>48</v>
      </c>
      <c r="B3708" t="s">
        <v>41</v>
      </c>
      <c r="C3708" t="s">
        <v>72</v>
      </c>
      <c r="D3708" s="3">
        <v>45475</v>
      </c>
      <c r="FB3708">
        <v>0</v>
      </c>
      <c r="FC3708">
        <v>1</v>
      </c>
    </row>
    <row r="3709" spans="1:159" x14ac:dyDescent="0.25">
      <c r="A3709" t="s">
        <v>48</v>
      </c>
      <c r="B3709" t="s">
        <v>41</v>
      </c>
      <c r="C3709" t="s">
        <v>72</v>
      </c>
      <c r="D3709" s="3">
        <v>45476</v>
      </c>
      <c r="FB3709">
        <v>0</v>
      </c>
      <c r="FC3709">
        <v>1</v>
      </c>
    </row>
    <row r="3710" spans="1:159" x14ac:dyDescent="0.25">
      <c r="A3710" t="s">
        <v>48</v>
      </c>
      <c r="B3710" t="s">
        <v>41</v>
      </c>
      <c r="C3710" t="s">
        <v>72</v>
      </c>
      <c r="D3710" s="3">
        <v>45478</v>
      </c>
      <c r="FB3710">
        <v>0</v>
      </c>
      <c r="FC3710">
        <v>1</v>
      </c>
    </row>
    <row r="3711" spans="1:159" x14ac:dyDescent="0.25">
      <c r="A3711" t="s">
        <v>48</v>
      </c>
      <c r="B3711" t="s">
        <v>41</v>
      </c>
      <c r="C3711" t="s">
        <v>72</v>
      </c>
      <c r="D3711" s="3">
        <v>45479</v>
      </c>
      <c r="FB3711">
        <v>0</v>
      </c>
      <c r="FC3711">
        <v>1</v>
      </c>
    </row>
    <row r="3712" spans="1:159" x14ac:dyDescent="0.25">
      <c r="A3712" t="s">
        <v>48</v>
      </c>
      <c r="B3712" t="s">
        <v>41</v>
      </c>
      <c r="C3712" t="s">
        <v>72</v>
      </c>
      <c r="D3712" s="3">
        <v>45484</v>
      </c>
      <c r="FB3712">
        <v>0</v>
      </c>
      <c r="FC3712">
        <v>1</v>
      </c>
    </row>
    <row r="3713" spans="1:159" x14ac:dyDescent="0.25">
      <c r="A3713" t="s">
        <v>48</v>
      </c>
      <c r="B3713" t="s">
        <v>41</v>
      </c>
      <c r="C3713" t="s">
        <v>72</v>
      </c>
      <c r="D3713" s="3">
        <v>45485</v>
      </c>
      <c r="FB3713">
        <v>0</v>
      </c>
      <c r="FC3713">
        <v>1</v>
      </c>
    </row>
    <row r="3714" spans="1:159" x14ac:dyDescent="0.25">
      <c r="A3714" t="s">
        <v>48</v>
      </c>
      <c r="B3714" t="s">
        <v>41</v>
      </c>
      <c r="C3714" t="s">
        <v>72</v>
      </c>
      <c r="D3714" s="3">
        <v>45496</v>
      </c>
      <c r="FB3714">
        <v>0</v>
      </c>
      <c r="FC3714">
        <v>1</v>
      </c>
    </row>
    <row r="3715" spans="1:159" x14ac:dyDescent="0.25">
      <c r="A3715" t="s">
        <v>48</v>
      </c>
      <c r="B3715" t="s">
        <v>41</v>
      </c>
      <c r="C3715" t="s">
        <v>72</v>
      </c>
      <c r="D3715" s="3">
        <v>45539</v>
      </c>
      <c r="FB3715">
        <v>0</v>
      </c>
      <c r="FC3715">
        <v>1</v>
      </c>
    </row>
    <row r="3716" spans="1:159" x14ac:dyDescent="0.25">
      <c r="A3716" t="s">
        <v>48</v>
      </c>
      <c r="B3716" t="s">
        <v>41</v>
      </c>
      <c r="C3716" t="s">
        <v>72</v>
      </c>
      <c r="D3716" s="3">
        <v>45540</v>
      </c>
      <c r="FB3716">
        <v>0</v>
      </c>
      <c r="FC3716">
        <v>1</v>
      </c>
    </row>
    <row r="3717" spans="1:159" x14ac:dyDescent="0.25">
      <c r="A3717" t="s">
        <v>48</v>
      </c>
      <c r="B3717" t="s">
        <v>41</v>
      </c>
      <c r="C3717" t="s">
        <v>72</v>
      </c>
      <c r="D3717" s="3">
        <v>45541</v>
      </c>
      <c r="FB3717">
        <v>0</v>
      </c>
      <c r="FC3717">
        <v>1</v>
      </c>
    </row>
    <row r="3718" spans="1:159" x14ac:dyDescent="0.25">
      <c r="A3718" t="s">
        <v>48</v>
      </c>
      <c r="B3718" t="s">
        <v>41</v>
      </c>
      <c r="C3718" t="s">
        <v>72</v>
      </c>
      <c r="D3718" s="3">
        <v>45558</v>
      </c>
      <c r="FB3718">
        <v>0</v>
      </c>
      <c r="FC3718">
        <v>1</v>
      </c>
    </row>
    <row r="3719" spans="1:159" x14ac:dyDescent="0.25">
      <c r="A3719" t="s">
        <v>48</v>
      </c>
      <c r="B3719" t="s">
        <v>41</v>
      </c>
      <c r="C3719" t="s">
        <v>72</v>
      </c>
      <c r="D3719" s="3">
        <v>45559</v>
      </c>
      <c r="FB3719">
        <v>0</v>
      </c>
      <c r="FC3719">
        <v>1</v>
      </c>
    </row>
    <row r="3720" spans="1:159" x14ac:dyDescent="0.25">
      <c r="A3720" t="s">
        <v>48</v>
      </c>
      <c r="B3720" t="s">
        <v>41</v>
      </c>
      <c r="C3720" t="s">
        <v>72</v>
      </c>
      <c r="D3720" s="3">
        <v>45566</v>
      </c>
      <c r="FB3720">
        <v>0</v>
      </c>
      <c r="FC3720">
        <v>1</v>
      </c>
    </row>
    <row r="3721" spans="1:159" x14ac:dyDescent="0.25">
      <c r="A3721" t="s">
        <v>48</v>
      </c>
      <c r="B3721" t="s">
        <v>41</v>
      </c>
      <c r="C3721" t="s">
        <v>72</v>
      </c>
      <c r="D3721" s="3">
        <v>45567</v>
      </c>
      <c r="FB3721">
        <v>0</v>
      </c>
      <c r="FC3721">
        <v>1</v>
      </c>
    </row>
    <row r="3722" spans="1:159" x14ac:dyDescent="0.25">
      <c r="A3722" t="s">
        <v>48</v>
      </c>
      <c r="B3722" t="s">
        <v>41</v>
      </c>
      <c r="C3722" t="s">
        <v>72</v>
      </c>
      <c r="D3722" s="3">
        <v>45568</v>
      </c>
      <c r="FB3722">
        <v>0</v>
      </c>
      <c r="FC3722">
        <v>1</v>
      </c>
    </row>
    <row r="3723" spans="1:159" x14ac:dyDescent="0.25">
      <c r="A3723" t="s">
        <v>48</v>
      </c>
      <c r="B3723" t="s">
        <v>41</v>
      </c>
      <c r="C3723" t="s">
        <v>72</v>
      </c>
      <c r="D3723" s="3">
        <v>45570</v>
      </c>
      <c r="FB3723">
        <v>0</v>
      </c>
      <c r="FC3723">
        <v>1</v>
      </c>
    </row>
    <row r="3724" spans="1:159" x14ac:dyDescent="0.25">
      <c r="A3724" t="s">
        <v>48</v>
      </c>
      <c r="B3724" t="s">
        <v>41</v>
      </c>
      <c r="C3724" t="s">
        <v>72</v>
      </c>
      <c r="D3724" s="3">
        <v>45571</v>
      </c>
      <c r="FB3724">
        <v>0</v>
      </c>
      <c r="FC3724">
        <v>1</v>
      </c>
    </row>
    <row r="3725" spans="1:159" x14ac:dyDescent="0.25">
      <c r="A3725" t="s">
        <v>48</v>
      </c>
      <c r="B3725" t="s">
        <v>41</v>
      </c>
      <c r="C3725" t="s">
        <v>80</v>
      </c>
      <c r="D3725" s="3">
        <v>45475</v>
      </c>
      <c r="FB3725">
        <v>0</v>
      </c>
      <c r="FC3725">
        <v>1</v>
      </c>
    </row>
    <row r="3726" spans="1:159" x14ac:dyDescent="0.25">
      <c r="A3726" t="s">
        <v>48</v>
      </c>
      <c r="B3726" t="s">
        <v>41</v>
      </c>
      <c r="C3726" t="s">
        <v>80</v>
      </c>
      <c r="D3726" s="3">
        <v>45476</v>
      </c>
      <c r="FB3726">
        <v>0</v>
      </c>
      <c r="FC3726">
        <v>1</v>
      </c>
    </row>
    <row r="3727" spans="1:159" x14ac:dyDescent="0.25">
      <c r="A3727" t="s">
        <v>48</v>
      </c>
      <c r="B3727" t="s">
        <v>41</v>
      </c>
      <c r="C3727" t="s">
        <v>80</v>
      </c>
      <c r="D3727" s="3">
        <v>45478</v>
      </c>
      <c r="FB3727">
        <v>0</v>
      </c>
      <c r="FC3727">
        <v>1</v>
      </c>
    </row>
    <row r="3728" spans="1:159" x14ac:dyDescent="0.25">
      <c r="A3728" t="s">
        <v>48</v>
      </c>
      <c r="B3728" t="s">
        <v>41</v>
      </c>
      <c r="C3728" t="s">
        <v>80</v>
      </c>
      <c r="D3728" s="3">
        <v>45479</v>
      </c>
      <c r="FB3728">
        <v>0</v>
      </c>
      <c r="FC3728">
        <v>1</v>
      </c>
    </row>
    <row r="3729" spans="1:159" x14ac:dyDescent="0.25">
      <c r="A3729" t="s">
        <v>48</v>
      </c>
      <c r="B3729" t="s">
        <v>41</v>
      </c>
      <c r="C3729" t="s">
        <v>80</v>
      </c>
      <c r="D3729" s="3">
        <v>45484</v>
      </c>
      <c r="FB3729">
        <v>0</v>
      </c>
      <c r="FC3729">
        <v>1</v>
      </c>
    </row>
    <row r="3730" spans="1:159" x14ac:dyDescent="0.25">
      <c r="A3730" t="s">
        <v>48</v>
      </c>
      <c r="B3730" t="s">
        <v>41</v>
      </c>
      <c r="C3730" t="s">
        <v>80</v>
      </c>
      <c r="D3730" s="3">
        <v>45485</v>
      </c>
      <c r="FB3730">
        <v>0</v>
      </c>
      <c r="FC3730">
        <v>1</v>
      </c>
    </row>
    <row r="3731" spans="1:159" x14ac:dyDescent="0.25">
      <c r="A3731" t="s">
        <v>48</v>
      </c>
      <c r="B3731" t="s">
        <v>41</v>
      </c>
      <c r="C3731" t="s">
        <v>80</v>
      </c>
      <c r="D3731" s="3">
        <v>45496</v>
      </c>
      <c r="FB3731">
        <v>0</v>
      </c>
      <c r="FC3731">
        <v>1</v>
      </c>
    </row>
    <row r="3732" spans="1:159" x14ac:dyDescent="0.25">
      <c r="A3732" t="s">
        <v>48</v>
      </c>
      <c r="B3732" t="s">
        <v>41</v>
      </c>
      <c r="C3732" t="s">
        <v>80</v>
      </c>
      <c r="D3732" s="3">
        <v>45539</v>
      </c>
      <c r="FB3732">
        <v>0</v>
      </c>
      <c r="FC3732">
        <v>1</v>
      </c>
    </row>
    <row r="3733" spans="1:159" x14ac:dyDescent="0.25">
      <c r="A3733" t="s">
        <v>48</v>
      </c>
      <c r="B3733" t="s">
        <v>41</v>
      </c>
      <c r="C3733" t="s">
        <v>80</v>
      </c>
      <c r="D3733" s="3">
        <v>45540</v>
      </c>
      <c r="FB3733">
        <v>0</v>
      </c>
      <c r="FC3733">
        <v>1</v>
      </c>
    </row>
    <row r="3734" spans="1:159" x14ac:dyDescent="0.25">
      <c r="A3734" t="s">
        <v>48</v>
      </c>
      <c r="B3734" t="s">
        <v>41</v>
      </c>
      <c r="C3734" t="s">
        <v>80</v>
      </c>
      <c r="D3734" s="3">
        <v>45541</v>
      </c>
      <c r="FB3734">
        <v>0</v>
      </c>
      <c r="FC3734">
        <v>1</v>
      </c>
    </row>
    <row r="3735" spans="1:159" x14ac:dyDescent="0.25">
      <c r="A3735" t="s">
        <v>48</v>
      </c>
      <c r="B3735" t="s">
        <v>41</v>
      </c>
      <c r="C3735" t="s">
        <v>80</v>
      </c>
      <c r="D3735" s="3">
        <v>45558</v>
      </c>
      <c r="FB3735">
        <v>0</v>
      </c>
      <c r="FC3735">
        <v>1</v>
      </c>
    </row>
    <row r="3736" spans="1:159" x14ac:dyDescent="0.25">
      <c r="A3736" t="s">
        <v>48</v>
      </c>
      <c r="B3736" t="s">
        <v>41</v>
      </c>
      <c r="C3736" t="s">
        <v>80</v>
      </c>
      <c r="D3736" s="3">
        <v>45559</v>
      </c>
      <c r="FB3736">
        <v>0</v>
      </c>
      <c r="FC3736">
        <v>1</v>
      </c>
    </row>
    <row r="3737" spans="1:159" x14ac:dyDescent="0.25">
      <c r="A3737" t="s">
        <v>48</v>
      </c>
      <c r="B3737" t="s">
        <v>41</v>
      </c>
      <c r="C3737" t="s">
        <v>80</v>
      </c>
      <c r="D3737" s="3">
        <v>45566</v>
      </c>
      <c r="FB3737">
        <v>0</v>
      </c>
      <c r="FC3737">
        <v>1</v>
      </c>
    </row>
    <row r="3738" spans="1:159" x14ac:dyDescent="0.25">
      <c r="A3738" t="s">
        <v>48</v>
      </c>
      <c r="B3738" t="s">
        <v>41</v>
      </c>
      <c r="C3738" t="s">
        <v>80</v>
      </c>
      <c r="D3738" s="3">
        <v>45567</v>
      </c>
      <c r="FB3738">
        <v>0</v>
      </c>
      <c r="FC3738">
        <v>1</v>
      </c>
    </row>
    <row r="3739" spans="1:159" x14ac:dyDescent="0.25">
      <c r="A3739" t="s">
        <v>48</v>
      </c>
      <c r="B3739" t="s">
        <v>41</v>
      </c>
      <c r="C3739" t="s">
        <v>80</v>
      </c>
      <c r="D3739" s="3">
        <v>45568</v>
      </c>
      <c r="FB3739">
        <v>0</v>
      </c>
      <c r="FC3739">
        <v>1</v>
      </c>
    </row>
    <row r="3740" spans="1:159" x14ac:dyDescent="0.25">
      <c r="A3740" t="s">
        <v>48</v>
      </c>
      <c r="B3740" t="s">
        <v>41</v>
      </c>
      <c r="C3740" t="s">
        <v>80</v>
      </c>
      <c r="D3740" s="3">
        <v>45570</v>
      </c>
      <c r="FB3740">
        <v>0</v>
      </c>
      <c r="FC3740">
        <v>1</v>
      </c>
    </row>
    <row r="3741" spans="1:159" x14ac:dyDescent="0.25">
      <c r="A3741" t="s">
        <v>48</v>
      </c>
      <c r="B3741" t="s">
        <v>41</v>
      </c>
      <c r="C3741" t="s">
        <v>80</v>
      </c>
      <c r="D3741" s="3">
        <v>45571</v>
      </c>
      <c r="FB3741">
        <v>0</v>
      </c>
      <c r="FC3741">
        <v>1</v>
      </c>
    </row>
    <row r="3742" spans="1:159" x14ac:dyDescent="0.25">
      <c r="A3742" t="s">
        <v>60</v>
      </c>
      <c r="B3742" t="s">
        <v>41</v>
      </c>
      <c r="C3742" t="s">
        <v>78</v>
      </c>
      <c r="D3742" s="3">
        <v>45475</v>
      </c>
      <c r="FB3742">
        <v>0</v>
      </c>
      <c r="FC3742">
        <v>1</v>
      </c>
    </row>
    <row r="3743" spans="1:159" x14ac:dyDescent="0.25">
      <c r="A3743" t="s">
        <v>60</v>
      </c>
      <c r="B3743" t="s">
        <v>41</v>
      </c>
      <c r="C3743" t="s">
        <v>78</v>
      </c>
      <c r="D3743" s="3">
        <v>45476</v>
      </c>
      <c r="FB3743">
        <v>0</v>
      </c>
      <c r="FC3743">
        <v>1</v>
      </c>
    </row>
    <row r="3744" spans="1:159" x14ac:dyDescent="0.25">
      <c r="A3744" t="s">
        <v>60</v>
      </c>
      <c r="B3744" t="s">
        <v>41</v>
      </c>
      <c r="C3744" t="s">
        <v>78</v>
      </c>
      <c r="D3744" s="3">
        <v>45478</v>
      </c>
      <c r="FB3744">
        <v>0</v>
      </c>
      <c r="FC3744">
        <v>1</v>
      </c>
    </row>
    <row r="3745" spans="1:159" x14ac:dyDescent="0.25">
      <c r="A3745" t="s">
        <v>60</v>
      </c>
      <c r="B3745" t="s">
        <v>41</v>
      </c>
      <c r="C3745" t="s">
        <v>78</v>
      </c>
      <c r="D3745" s="3">
        <v>45479</v>
      </c>
      <c r="FB3745">
        <v>0</v>
      </c>
      <c r="FC3745">
        <v>1</v>
      </c>
    </row>
    <row r="3746" spans="1:159" x14ac:dyDescent="0.25">
      <c r="A3746" t="s">
        <v>60</v>
      </c>
      <c r="B3746" t="s">
        <v>41</v>
      </c>
      <c r="C3746" t="s">
        <v>78</v>
      </c>
      <c r="D3746" s="3">
        <v>45484</v>
      </c>
      <c r="FB3746">
        <v>0</v>
      </c>
      <c r="FC3746">
        <v>1</v>
      </c>
    </row>
    <row r="3747" spans="1:159" x14ac:dyDescent="0.25">
      <c r="A3747" t="s">
        <v>60</v>
      </c>
      <c r="B3747" t="s">
        <v>41</v>
      </c>
      <c r="C3747" t="s">
        <v>78</v>
      </c>
      <c r="D3747" s="3">
        <v>45485</v>
      </c>
      <c r="FB3747">
        <v>0</v>
      </c>
      <c r="FC3747">
        <v>1</v>
      </c>
    </row>
    <row r="3748" spans="1:159" x14ac:dyDescent="0.25">
      <c r="A3748" t="s">
        <v>60</v>
      </c>
      <c r="B3748" t="s">
        <v>41</v>
      </c>
      <c r="C3748" t="s">
        <v>78</v>
      </c>
      <c r="D3748" s="3">
        <v>45496</v>
      </c>
      <c r="FB3748">
        <v>0</v>
      </c>
      <c r="FC3748">
        <v>1</v>
      </c>
    </row>
    <row r="3749" spans="1:159" x14ac:dyDescent="0.25">
      <c r="A3749" t="s">
        <v>60</v>
      </c>
      <c r="B3749" t="s">
        <v>41</v>
      </c>
      <c r="C3749" t="s">
        <v>78</v>
      </c>
      <c r="D3749" s="3">
        <v>45539</v>
      </c>
      <c r="FB3749">
        <v>0</v>
      </c>
      <c r="FC3749">
        <v>1</v>
      </c>
    </row>
    <row r="3750" spans="1:159" x14ac:dyDescent="0.25">
      <c r="A3750" t="s">
        <v>60</v>
      </c>
      <c r="B3750" t="s">
        <v>41</v>
      </c>
      <c r="C3750" t="s">
        <v>78</v>
      </c>
      <c r="D3750" s="3">
        <v>45540</v>
      </c>
      <c r="FB3750">
        <v>0</v>
      </c>
      <c r="FC3750">
        <v>1</v>
      </c>
    </row>
    <row r="3751" spans="1:159" x14ac:dyDescent="0.25">
      <c r="A3751" t="s">
        <v>60</v>
      </c>
      <c r="B3751" t="s">
        <v>41</v>
      </c>
      <c r="C3751" t="s">
        <v>78</v>
      </c>
      <c r="D3751" s="3">
        <v>45541</v>
      </c>
      <c r="FB3751">
        <v>0</v>
      </c>
      <c r="FC3751">
        <v>1</v>
      </c>
    </row>
    <row r="3752" spans="1:159" x14ac:dyDescent="0.25">
      <c r="A3752" t="s">
        <v>60</v>
      </c>
      <c r="B3752" t="s">
        <v>41</v>
      </c>
      <c r="C3752" t="s">
        <v>78</v>
      </c>
      <c r="D3752" s="3">
        <v>45558</v>
      </c>
      <c r="FB3752">
        <v>0</v>
      </c>
      <c r="FC3752">
        <v>1</v>
      </c>
    </row>
    <row r="3753" spans="1:159" x14ac:dyDescent="0.25">
      <c r="A3753" t="s">
        <v>60</v>
      </c>
      <c r="B3753" t="s">
        <v>41</v>
      </c>
      <c r="C3753" t="s">
        <v>78</v>
      </c>
      <c r="D3753" s="3">
        <v>45559</v>
      </c>
      <c r="FB3753">
        <v>0</v>
      </c>
      <c r="FC3753">
        <v>1</v>
      </c>
    </row>
    <row r="3754" spans="1:159" x14ac:dyDescent="0.25">
      <c r="A3754" t="s">
        <v>60</v>
      </c>
      <c r="B3754" t="s">
        <v>41</v>
      </c>
      <c r="C3754" t="s">
        <v>78</v>
      </c>
      <c r="D3754" s="3">
        <v>45566</v>
      </c>
      <c r="FB3754">
        <v>0</v>
      </c>
      <c r="FC3754">
        <v>1</v>
      </c>
    </row>
    <row r="3755" spans="1:159" x14ac:dyDescent="0.25">
      <c r="A3755" t="s">
        <v>60</v>
      </c>
      <c r="B3755" t="s">
        <v>41</v>
      </c>
      <c r="C3755" t="s">
        <v>78</v>
      </c>
      <c r="D3755" s="3">
        <v>45567</v>
      </c>
      <c r="FB3755">
        <v>0</v>
      </c>
      <c r="FC3755">
        <v>1</v>
      </c>
    </row>
    <row r="3756" spans="1:159" x14ac:dyDescent="0.25">
      <c r="A3756" t="s">
        <v>60</v>
      </c>
      <c r="B3756" t="s">
        <v>41</v>
      </c>
      <c r="C3756" t="s">
        <v>78</v>
      </c>
      <c r="D3756" s="3">
        <v>45568</v>
      </c>
      <c r="FB3756">
        <v>0</v>
      </c>
      <c r="FC3756">
        <v>1</v>
      </c>
    </row>
    <row r="3757" spans="1:159" x14ac:dyDescent="0.25">
      <c r="A3757" t="s">
        <v>60</v>
      </c>
      <c r="B3757" t="s">
        <v>41</v>
      </c>
      <c r="C3757" t="s">
        <v>78</v>
      </c>
      <c r="D3757" s="3">
        <v>45570</v>
      </c>
      <c r="FB3757">
        <v>0</v>
      </c>
      <c r="FC3757">
        <v>1</v>
      </c>
    </row>
    <row r="3758" spans="1:159" x14ac:dyDescent="0.25">
      <c r="A3758" t="s">
        <v>60</v>
      </c>
      <c r="B3758" t="s">
        <v>41</v>
      </c>
      <c r="C3758" t="s">
        <v>78</v>
      </c>
      <c r="D3758" s="3">
        <v>45571</v>
      </c>
      <c r="BR3758" s="20"/>
      <c r="FB3758">
        <v>0</v>
      </c>
      <c r="FC3758">
        <v>1</v>
      </c>
    </row>
    <row r="3759" spans="1:159" x14ac:dyDescent="0.25">
      <c r="A3759" t="s">
        <v>60</v>
      </c>
      <c r="B3759" t="s">
        <v>41</v>
      </c>
      <c r="C3759" t="s">
        <v>79</v>
      </c>
      <c r="D3759" s="3">
        <v>45475</v>
      </c>
      <c r="FB3759">
        <v>0</v>
      </c>
      <c r="FC3759">
        <v>1</v>
      </c>
    </row>
    <row r="3760" spans="1:159" x14ac:dyDescent="0.25">
      <c r="A3760" t="s">
        <v>60</v>
      </c>
      <c r="B3760" t="s">
        <v>41</v>
      </c>
      <c r="C3760" t="s">
        <v>79</v>
      </c>
      <c r="D3760" s="3">
        <v>45476</v>
      </c>
      <c r="FB3760">
        <v>0</v>
      </c>
      <c r="FC3760">
        <v>1</v>
      </c>
    </row>
    <row r="3761" spans="1:159" x14ac:dyDescent="0.25">
      <c r="A3761" t="s">
        <v>60</v>
      </c>
      <c r="B3761" t="s">
        <v>41</v>
      </c>
      <c r="C3761" t="s">
        <v>79</v>
      </c>
      <c r="D3761" s="3">
        <v>45478</v>
      </c>
      <c r="FB3761">
        <v>0</v>
      </c>
      <c r="FC3761">
        <v>1</v>
      </c>
    </row>
    <row r="3762" spans="1:159" x14ac:dyDescent="0.25">
      <c r="A3762" t="s">
        <v>60</v>
      </c>
      <c r="B3762" t="s">
        <v>41</v>
      </c>
      <c r="C3762" t="s">
        <v>79</v>
      </c>
      <c r="D3762" s="3">
        <v>45479</v>
      </c>
      <c r="FB3762">
        <v>0</v>
      </c>
      <c r="FC3762">
        <v>1</v>
      </c>
    </row>
    <row r="3763" spans="1:159" x14ac:dyDescent="0.25">
      <c r="A3763" t="s">
        <v>60</v>
      </c>
      <c r="B3763" t="s">
        <v>41</v>
      </c>
      <c r="C3763" t="s">
        <v>79</v>
      </c>
      <c r="D3763" s="3">
        <v>45484</v>
      </c>
      <c r="FB3763">
        <v>0</v>
      </c>
      <c r="FC3763">
        <v>1</v>
      </c>
    </row>
    <row r="3764" spans="1:159" x14ac:dyDescent="0.25">
      <c r="A3764" t="s">
        <v>60</v>
      </c>
      <c r="B3764" t="s">
        <v>41</v>
      </c>
      <c r="C3764" t="s">
        <v>79</v>
      </c>
      <c r="D3764" s="3">
        <v>45485</v>
      </c>
      <c r="FB3764">
        <v>0</v>
      </c>
      <c r="FC3764">
        <v>1</v>
      </c>
    </row>
    <row r="3765" spans="1:159" x14ac:dyDescent="0.25">
      <c r="A3765" t="s">
        <v>60</v>
      </c>
      <c r="B3765" t="s">
        <v>41</v>
      </c>
      <c r="C3765" t="s">
        <v>79</v>
      </c>
      <c r="D3765" s="3">
        <v>45496</v>
      </c>
      <c r="FB3765">
        <v>0</v>
      </c>
      <c r="FC3765">
        <v>1</v>
      </c>
    </row>
    <row r="3766" spans="1:159" x14ac:dyDescent="0.25">
      <c r="A3766" t="s">
        <v>60</v>
      </c>
      <c r="B3766" t="s">
        <v>41</v>
      </c>
      <c r="C3766" t="s">
        <v>79</v>
      </c>
      <c r="D3766" s="3">
        <v>45539</v>
      </c>
      <c r="FB3766">
        <v>0</v>
      </c>
      <c r="FC3766">
        <v>1</v>
      </c>
    </row>
    <row r="3767" spans="1:159" x14ac:dyDescent="0.25">
      <c r="A3767" t="s">
        <v>60</v>
      </c>
      <c r="B3767" t="s">
        <v>41</v>
      </c>
      <c r="C3767" t="s">
        <v>79</v>
      </c>
      <c r="D3767" s="3">
        <v>45540</v>
      </c>
      <c r="FB3767">
        <v>0</v>
      </c>
      <c r="FC3767">
        <v>1</v>
      </c>
    </row>
    <row r="3768" spans="1:159" x14ac:dyDescent="0.25">
      <c r="A3768" t="s">
        <v>60</v>
      </c>
      <c r="B3768" t="s">
        <v>41</v>
      </c>
      <c r="C3768" t="s">
        <v>79</v>
      </c>
      <c r="D3768" s="3">
        <v>45541</v>
      </c>
      <c r="FB3768">
        <v>0</v>
      </c>
      <c r="FC3768">
        <v>1</v>
      </c>
    </row>
    <row r="3769" spans="1:159" x14ac:dyDescent="0.25">
      <c r="A3769" t="s">
        <v>60</v>
      </c>
      <c r="B3769" t="s">
        <v>41</v>
      </c>
      <c r="C3769" t="s">
        <v>79</v>
      </c>
      <c r="D3769" s="3">
        <v>45558</v>
      </c>
      <c r="FB3769">
        <v>0</v>
      </c>
      <c r="FC3769">
        <v>1</v>
      </c>
    </row>
    <row r="3770" spans="1:159" x14ac:dyDescent="0.25">
      <c r="A3770" t="s">
        <v>60</v>
      </c>
      <c r="B3770" t="s">
        <v>41</v>
      </c>
      <c r="C3770" t="s">
        <v>79</v>
      </c>
      <c r="D3770" s="3">
        <v>45559</v>
      </c>
      <c r="FB3770">
        <v>0</v>
      </c>
      <c r="FC3770">
        <v>1</v>
      </c>
    </row>
    <row r="3771" spans="1:159" x14ac:dyDescent="0.25">
      <c r="A3771" t="s">
        <v>60</v>
      </c>
      <c r="B3771" t="s">
        <v>41</v>
      </c>
      <c r="C3771" t="s">
        <v>79</v>
      </c>
      <c r="D3771" s="3">
        <v>45566</v>
      </c>
      <c r="FB3771">
        <v>0</v>
      </c>
      <c r="FC3771">
        <v>1</v>
      </c>
    </row>
    <row r="3772" spans="1:159" x14ac:dyDescent="0.25">
      <c r="A3772" t="s">
        <v>60</v>
      </c>
      <c r="B3772" t="s">
        <v>41</v>
      </c>
      <c r="C3772" t="s">
        <v>79</v>
      </c>
      <c r="D3772" s="3">
        <v>45567</v>
      </c>
      <c r="FB3772">
        <v>0</v>
      </c>
      <c r="FC3772">
        <v>1</v>
      </c>
    </row>
    <row r="3773" spans="1:159" x14ac:dyDescent="0.25">
      <c r="A3773" t="s">
        <v>60</v>
      </c>
      <c r="B3773" t="s">
        <v>41</v>
      </c>
      <c r="C3773" t="s">
        <v>79</v>
      </c>
      <c r="D3773" s="3">
        <v>45568</v>
      </c>
      <c r="FB3773">
        <v>0</v>
      </c>
      <c r="FC3773">
        <v>1</v>
      </c>
    </row>
    <row r="3774" spans="1:159" x14ac:dyDescent="0.25">
      <c r="A3774" t="s">
        <v>60</v>
      </c>
      <c r="B3774" t="s">
        <v>41</v>
      </c>
      <c r="C3774" t="s">
        <v>79</v>
      </c>
      <c r="D3774" s="3">
        <v>45570</v>
      </c>
      <c r="FB3774">
        <v>0</v>
      </c>
      <c r="FC3774">
        <v>1</v>
      </c>
    </row>
    <row r="3775" spans="1:159" x14ac:dyDescent="0.25">
      <c r="A3775" t="s">
        <v>60</v>
      </c>
      <c r="B3775" t="s">
        <v>41</v>
      </c>
      <c r="C3775" t="s">
        <v>79</v>
      </c>
      <c r="D3775" s="3">
        <v>45571</v>
      </c>
      <c r="FB3775">
        <v>0</v>
      </c>
      <c r="FC3775">
        <v>1</v>
      </c>
    </row>
    <row r="3776" spans="1:159" x14ac:dyDescent="0.25">
      <c r="A3776" t="s">
        <v>60</v>
      </c>
      <c r="B3776" t="s">
        <v>41</v>
      </c>
      <c r="C3776" t="s">
        <v>42</v>
      </c>
      <c r="D3776" s="3">
        <v>45475</v>
      </c>
      <c r="FB3776">
        <v>0</v>
      </c>
      <c r="FC3776">
        <v>1</v>
      </c>
    </row>
    <row r="3777" spans="1:159" x14ac:dyDescent="0.25">
      <c r="A3777" t="s">
        <v>60</v>
      </c>
      <c r="B3777" t="s">
        <v>41</v>
      </c>
      <c r="C3777" t="s">
        <v>42</v>
      </c>
      <c r="D3777" s="3">
        <v>45476</v>
      </c>
      <c r="FB3777">
        <v>0</v>
      </c>
      <c r="FC3777">
        <v>1</v>
      </c>
    </row>
    <row r="3778" spans="1:159" x14ac:dyDescent="0.25">
      <c r="A3778" t="s">
        <v>60</v>
      </c>
      <c r="B3778" t="s">
        <v>41</v>
      </c>
      <c r="C3778" t="s">
        <v>42</v>
      </c>
      <c r="D3778" s="3">
        <v>45478</v>
      </c>
      <c r="FB3778">
        <v>0</v>
      </c>
      <c r="FC3778">
        <v>1</v>
      </c>
    </row>
    <row r="3779" spans="1:159" x14ac:dyDescent="0.25">
      <c r="A3779" t="s">
        <v>60</v>
      </c>
      <c r="B3779" t="s">
        <v>41</v>
      </c>
      <c r="C3779" t="s">
        <v>42</v>
      </c>
      <c r="D3779" s="3">
        <v>45479</v>
      </c>
      <c r="FB3779">
        <v>0</v>
      </c>
      <c r="FC3779">
        <v>1</v>
      </c>
    </row>
    <row r="3780" spans="1:159" x14ac:dyDescent="0.25">
      <c r="A3780" t="s">
        <v>60</v>
      </c>
      <c r="B3780" t="s">
        <v>41</v>
      </c>
      <c r="C3780" t="s">
        <v>42</v>
      </c>
      <c r="D3780" s="3">
        <v>45484</v>
      </c>
      <c r="FB3780">
        <v>0</v>
      </c>
      <c r="FC3780">
        <v>1</v>
      </c>
    </row>
    <row r="3781" spans="1:159" x14ac:dyDescent="0.25">
      <c r="A3781" t="s">
        <v>60</v>
      </c>
      <c r="B3781" t="s">
        <v>41</v>
      </c>
      <c r="C3781" t="s">
        <v>42</v>
      </c>
      <c r="D3781" s="3">
        <v>45485</v>
      </c>
      <c r="FB3781">
        <v>0</v>
      </c>
      <c r="FC3781">
        <v>1</v>
      </c>
    </row>
    <row r="3782" spans="1:159" x14ac:dyDescent="0.25">
      <c r="A3782" t="s">
        <v>60</v>
      </c>
      <c r="B3782" t="s">
        <v>41</v>
      </c>
      <c r="C3782" t="s">
        <v>42</v>
      </c>
      <c r="D3782" s="3">
        <v>45496</v>
      </c>
      <c r="FB3782">
        <v>0</v>
      </c>
      <c r="FC3782">
        <v>1</v>
      </c>
    </row>
    <row r="3783" spans="1:159" x14ac:dyDescent="0.25">
      <c r="A3783" t="s">
        <v>60</v>
      </c>
      <c r="B3783" t="s">
        <v>41</v>
      </c>
      <c r="C3783" t="s">
        <v>42</v>
      </c>
      <c r="D3783" s="3">
        <v>45539</v>
      </c>
      <c r="FB3783">
        <v>0</v>
      </c>
      <c r="FC3783">
        <v>1</v>
      </c>
    </row>
    <row r="3784" spans="1:159" x14ac:dyDescent="0.25">
      <c r="A3784" t="s">
        <v>60</v>
      </c>
      <c r="B3784" t="s">
        <v>41</v>
      </c>
      <c r="C3784" t="s">
        <v>42</v>
      </c>
      <c r="D3784" s="3">
        <v>45540</v>
      </c>
      <c r="FB3784">
        <v>0</v>
      </c>
      <c r="FC3784">
        <v>1</v>
      </c>
    </row>
    <row r="3785" spans="1:159" x14ac:dyDescent="0.25">
      <c r="A3785" t="s">
        <v>60</v>
      </c>
      <c r="B3785" t="s">
        <v>41</v>
      </c>
      <c r="C3785" t="s">
        <v>42</v>
      </c>
      <c r="D3785" s="3">
        <v>45541</v>
      </c>
      <c r="FB3785">
        <v>0</v>
      </c>
      <c r="FC3785">
        <v>1</v>
      </c>
    </row>
    <row r="3786" spans="1:159" x14ac:dyDescent="0.25">
      <c r="A3786" t="s">
        <v>60</v>
      </c>
      <c r="B3786" t="s">
        <v>41</v>
      </c>
      <c r="C3786" t="s">
        <v>42</v>
      </c>
      <c r="D3786" s="3">
        <v>45558</v>
      </c>
      <c r="E3786" s="25">
        <v>18</v>
      </c>
      <c r="F3786">
        <v>20</v>
      </c>
      <c r="G3786">
        <v>18</v>
      </c>
      <c r="H3786">
        <v>20</v>
      </c>
      <c r="I3786">
        <v>785</v>
      </c>
      <c r="J3786">
        <v>56652</v>
      </c>
      <c r="K3786">
        <v>0.70670205354690496</v>
      </c>
      <c r="L3786">
        <v>0.58731800317764205</v>
      </c>
      <c r="M3786">
        <v>0.59595090150833097</v>
      </c>
      <c r="N3786">
        <v>0.54504656791687001</v>
      </c>
      <c r="O3786">
        <v>0.46746718883514399</v>
      </c>
      <c r="P3786">
        <v>0.50377982854843095</v>
      </c>
      <c r="Q3786">
        <v>0.55633693933486905</v>
      </c>
      <c r="R3786">
        <v>0.61814928054809504</v>
      </c>
      <c r="S3786">
        <v>0.56754255294799805</v>
      </c>
      <c r="T3786">
        <v>0.52462065219879095</v>
      </c>
      <c r="U3786">
        <v>0.52935475111007602</v>
      </c>
      <c r="V3786">
        <v>0.54136359691619795</v>
      </c>
      <c r="W3786">
        <v>0.56241619586944502</v>
      </c>
      <c r="X3786">
        <v>0.62388485670089699</v>
      </c>
      <c r="Y3786">
        <v>0.775865137577056</v>
      </c>
      <c r="Z3786">
        <v>1.05624675750732</v>
      </c>
      <c r="AA3786">
        <v>1.41996049880981</v>
      </c>
      <c r="AB3786">
        <v>1.7631332874298</v>
      </c>
      <c r="AC3786">
        <v>1.76208972930908</v>
      </c>
      <c r="AD3786">
        <v>1.6328376531600901</v>
      </c>
      <c r="AE3786">
        <v>1.4470626115798899</v>
      </c>
      <c r="AF3786">
        <v>1.1854749917984</v>
      </c>
      <c r="AG3786">
        <v>1.04455685615539</v>
      </c>
      <c r="AH3786">
        <v>0.82069081068038896</v>
      </c>
      <c r="AI3786">
        <v>-2.4695260450243901E-2</v>
      </c>
      <c r="AJ3786">
        <v>-7.9630888998508398E-2</v>
      </c>
      <c r="AK3786">
        <v>-3.5472318530082703E-2</v>
      </c>
      <c r="AL3786">
        <v>-5.2714042365550898E-2</v>
      </c>
      <c r="AM3786">
        <v>-9.2115215957164695E-2</v>
      </c>
      <c r="AN3786">
        <v>-8.5160180926322895E-2</v>
      </c>
      <c r="AO3786">
        <v>-3.2830771058797802E-2</v>
      </c>
      <c r="AP3786">
        <v>1.51958586648106E-2</v>
      </c>
      <c r="AQ3786">
        <v>3.0996987596154199E-2</v>
      </c>
      <c r="AR3786">
        <v>1.40533372759819E-2</v>
      </c>
      <c r="AS3786">
        <v>-1.8652968574315301E-3</v>
      </c>
      <c r="AT3786">
        <v>-2.0030770450830401E-2</v>
      </c>
      <c r="AU3786">
        <v>-2.8462072368711198E-3</v>
      </c>
      <c r="AV3786">
        <v>-2.9551530256867398E-2</v>
      </c>
      <c r="AW3786">
        <v>3.3929087221622402E-3</v>
      </c>
      <c r="AX3786">
        <v>5.1550235599279397E-2</v>
      </c>
      <c r="AY3786">
        <v>0.103297941386699</v>
      </c>
      <c r="AZ3786">
        <v>0.27660503983497597</v>
      </c>
      <c r="BA3786">
        <v>0.15099629759788499</v>
      </c>
      <c r="BB3786">
        <v>9.4009235501289298E-2</v>
      </c>
      <c r="BC3786">
        <v>-6.4534284174442194E-2</v>
      </c>
      <c r="BD3786">
        <v>-0.10280421376228301</v>
      </c>
      <c r="BE3786">
        <v>-2.89378464221954E-2</v>
      </c>
      <c r="BF3786">
        <v>-5.05717508494853E-2</v>
      </c>
      <c r="BG3786">
        <v>6.5191335976123796E-2</v>
      </c>
      <c r="BH3786">
        <v>-2.10711825639009E-3</v>
      </c>
      <c r="BI3786">
        <v>4.3704904615879003E-2</v>
      </c>
      <c r="BJ3786">
        <v>1.4297881163656699E-2</v>
      </c>
      <c r="BK3786">
        <v>-4.64365445077419E-2</v>
      </c>
      <c r="BL3786">
        <v>-3.8265611976385103E-2</v>
      </c>
      <c r="BM3786">
        <v>2.2594050969928499E-3</v>
      </c>
      <c r="BN3786">
        <v>4.8777617514133398E-2</v>
      </c>
      <c r="BO3786">
        <v>7.0710994303226402E-2</v>
      </c>
      <c r="BP3786">
        <v>5.5690199136734002E-2</v>
      </c>
      <c r="BQ3786">
        <v>4.6333357691764797E-2</v>
      </c>
      <c r="BR3786">
        <v>3.10560874640941E-2</v>
      </c>
      <c r="BS3786">
        <v>5.3285207599401398E-2</v>
      </c>
      <c r="BT3786">
        <v>3.6304648965597097E-2</v>
      </c>
      <c r="BU3786">
        <v>8.0571018159389399E-2</v>
      </c>
      <c r="BV3786">
        <v>0.13694195449352201</v>
      </c>
      <c r="BW3786">
        <v>0.20327596366405401</v>
      </c>
      <c r="BX3786">
        <v>0.38476425409317</v>
      </c>
      <c r="BY3786">
        <v>0.25679555535316401</v>
      </c>
      <c r="BZ3786">
        <v>0.19136705994605999</v>
      </c>
      <c r="CA3786">
        <v>2.6688298210501601E-2</v>
      </c>
      <c r="CB3786">
        <v>-2.2399287670850698E-2</v>
      </c>
      <c r="CC3786">
        <v>4.5826882123947102E-2</v>
      </c>
      <c r="CD3786">
        <v>1.53298713266849E-2</v>
      </c>
      <c r="CE3786">
        <v>0.155077934265136</v>
      </c>
      <c r="CF3786">
        <v>7.5416654348373399E-2</v>
      </c>
      <c r="CG3786">
        <v>0.12288212776184</v>
      </c>
      <c r="CH3786">
        <v>8.1309802830219199E-2</v>
      </c>
      <c r="CI3786">
        <v>-7.5787538662552801E-4</v>
      </c>
      <c r="CJ3786">
        <v>8.6289579048752698E-3</v>
      </c>
      <c r="CK3786">
        <v>3.7349581718444803E-2</v>
      </c>
      <c r="CL3786">
        <v>8.2359373569488498E-2</v>
      </c>
      <c r="CM3786">
        <v>0.110425002872943</v>
      </c>
      <c r="CN3786">
        <v>9.7327060997486101E-2</v>
      </c>
      <c r="CO3786">
        <v>9.4532012939453097E-2</v>
      </c>
      <c r="CP3786">
        <v>8.2142941653728402E-2</v>
      </c>
      <c r="CQ3786">
        <v>0.109416618943214</v>
      </c>
      <c r="CR3786">
        <v>0.102160826325416</v>
      </c>
      <c r="CS3786">
        <v>0.15774913132190699</v>
      </c>
      <c r="CT3786">
        <v>0.222333669662475</v>
      </c>
      <c r="CU3786">
        <v>0.30325397849082902</v>
      </c>
      <c r="CV3786">
        <v>0.49292346835136402</v>
      </c>
      <c r="CW3786">
        <v>0.36259481310844399</v>
      </c>
      <c r="CX3786">
        <v>0.28872486948966902</v>
      </c>
      <c r="CY3786">
        <v>0.117910876870155</v>
      </c>
      <c r="CZ3786">
        <v>5.8005634695291498E-2</v>
      </c>
      <c r="DA3786">
        <v>0.120591610670089</v>
      </c>
      <c r="DB3786">
        <v>8.1231489777565002E-2</v>
      </c>
      <c r="DC3786">
        <v>5.4647170007228803E-2</v>
      </c>
      <c r="DD3786">
        <v>4.7131106257438597E-2</v>
      </c>
      <c r="DE3786">
        <v>4.8136334866285303E-2</v>
      </c>
      <c r="DF3786">
        <v>4.0740355849265997E-2</v>
      </c>
      <c r="DG3786">
        <v>2.7770658954977899E-2</v>
      </c>
      <c r="DH3786">
        <v>2.85098738968372E-2</v>
      </c>
      <c r="DI3786">
        <v>2.1333312615752199E-2</v>
      </c>
      <c r="DJ3786">
        <v>2.0416259765625E-2</v>
      </c>
      <c r="DK3786">
        <v>2.41444017738103E-2</v>
      </c>
      <c r="DL3786">
        <v>2.5313414633273999E-2</v>
      </c>
      <c r="DM3786">
        <v>2.9302701354026701E-2</v>
      </c>
      <c r="DN3786">
        <v>3.10586038976907E-2</v>
      </c>
      <c r="DO3786">
        <v>3.4125477075576699E-2</v>
      </c>
      <c r="DP3786">
        <v>4.0037713944911901E-2</v>
      </c>
      <c r="DQ3786">
        <v>4.6920958906412097E-2</v>
      </c>
      <c r="DR3786">
        <v>5.1914479583501802E-2</v>
      </c>
      <c r="DS3786">
        <v>6.07823207974433E-2</v>
      </c>
      <c r="DT3786">
        <v>6.5756134688854204E-2</v>
      </c>
      <c r="DU3786">
        <v>6.4321383833885096E-2</v>
      </c>
      <c r="DV3786">
        <v>5.9189353138208299E-2</v>
      </c>
      <c r="DW3786">
        <v>5.5459391325712197E-2</v>
      </c>
      <c r="DX3786">
        <v>4.8882722854614202E-2</v>
      </c>
      <c r="DY3786">
        <v>4.5453727245330797E-2</v>
      </c>
      <c r="DZ3786">
        <v>4.0065340697765302E-2</v>
      </c>
      <c r="EA3786">
        <v>56.093582153320298</v>
      </c>
      <c r="EB3786">
        <v>55.529411315917898</v>
      </c>
      <c r="EC3786">
        <v>54.1109619140625</v>
      </c>
      <c r="ED3786">
        <v>53.977272033691399</v>
      </c>
      <c r="EE3786">
        <v>52.558822631835902</v>
      </c>
      <c r="EF3786">
        <v>53.2914428710937</v>
      </c>
      <c r="EG3786">
        <v>52.872993469238203</v>
      </c>
      <c r="EH3786">
        <v>55.529411315917898</v>
      </c>
      <c r="EI3786">
        <v>61.843582153320298</v>
      </c>
      <c r="EJ3786">
        <v>67.651069641113196</v>
      </c>
      <c r="EK3786">
        <v>76.279411315917898</v>
      </c>
      <c r="EL3786">
        <v>83.430480957031193</v>
      </c>
      <c r="EM3786">
        <v>87.744651794433494</v>
      </c>
      <c r="EN3786">
        <v>92.133689880370994</v>
      </c>
      <c r="EO3786">
        <v>94.522727966308494</v>
      </c>
      <c r="EP3786">
        <v>95.941177368164006</v>
      </c>
      <c r="EQ3786">
        <v>95.237968444824205</v>
      </c>
      <c r="ER3786">
        <v>92.371658325195298</v>
      </c>
      <c r="ES3786">
        <v>86.354278564453097</v>
      </c>
      <c r="ET3786">
        <v>80.534759521484304</v>
      </c>
      <c r="EU3786">
        <v>77.593582153320298</v>
      </c>
      <c r="EV3786">
        <v>74.652404785156193</v>
      </c>
      <c r="EW3786">
        <v>71.622993469238196</v>
      </c>
      <c r="EX3786">
        <v>68.890373229980398</v>
      </c>
      <c r="EY3786">
        <v>0.44877341389656</v>
      </c>
      <c r="EZ3786">
        <v>3.6460768431424997E-2</v>
      </c>
      <c r="FA3786">
        <v>3.6460768431424997E-2</v>
      </c>
      <c r="FB3786">
        <v>0</v>
      </c>
      <c r="FC3786">
        <v>0</v>
      </c>
    </row>
    <row r="3787" spans="1:159" x14ac:dyDescent="0.25">
      <c r="A3787" t="s">
        <v>60</v>
      </c>
      <c r="B3787" t="s">
        <v>41</v>
      </c>
      <c r="C3787" t="s">
        <v>42</v>
      </c>
      <c r="D3787" s="3">
        <v>45559</v>
      </c>
      <c r="FB3787">
        <v>0</v>
      </c>
      <c r="FC3787">
        <v>1</v>
      </c>
    </row>
    <row r="3788" spans="1:159" x14ac:dyDescent="0.25">
      <c r="A3788" t="s">
        <v>60</v>
      </c>
      <c r="B3788" t="s">
        <v>41</v>
      </c>
      <c r="C3788" t="s">
        <v>42</v>
      </c>
      <c r="D3788" s="3">
        <v>45566</v>
      </c>
      <c r="E3788" s="25">
        <v>17</v>
      </c>
      <c r="F3788">
        <v>18</v>
      </c>
      <c r="G3788">
        <v>17</v>
      </c>
      <c r="H3788">
        <v>18</v>
      </c>
      <c r="I3788">
        <v>876</v>
      </c>
      <c r="J3788">
        <v>56590</v>
      </c>
      <c r="K3788">
        <v>0.70928245782852095</v>
      </c>
      <c r="L3788">
        <v>0.65544629096984797</v>
      </c>
      <c r="M3788">
        <v>0.62162101268768299</v>
      </c>
      <c r="N3788">
        <v>0.54903572797775202</v>
      </c>
      <c r="O3788">
        <v>0.52244496345519997</v>
      </c>
      <c r="P3788">
        <v>0.51448339223861606</v>
      </c>
      <c r="Q3788">
        <v>0.57795643806457497</v>
      </c>
      <c r="R3788">
        <v>0.65267914533615101</v>
      </c>
      <c r="S3788">
        <v>0.58450299501419001</v>
      </c>
      <c r="T3788">
        <v>0.54932725429534901</v>
      </c>
      <c r="U3788">
        <v>0.54093909263610795</v>
      </c>
      <c r="V3788">
        <v>0.60335856676101596</v>
      </c>
      <c r="W3788">
        <v>0.71319955587386996</v>
      </c>
      <c r="X3788">
        <v>0.88773459196090598</v>
      </c>
      <c r="Y3788">
        <v>1.16961658000946</v>
      </c>
      <c r="Z3788">
        <v>1.59195351600646</v>
      </c>
      <c r="AA3788">
        <v>1.9734964370727499</v>
      </c>
      <c r="AB3788">
        <v>2.3131210803985498</v>
      </c>
      <c r="AC3788">
        <v>2.2888078689575102</v>
      </c>
      <c r="AD3788">
        <v>2.1120507717132502</v>
      </c>
      <c r="AE3788">
        <v>1.8528251647949201</v>
      </c>
      <c r="AF3788">
        <v>1.5606220960617001</v>
      </c>
      <c r="AG3788">
        <v>1.2946206331253001</v>
      </c>
      <c r="AH3788">
        <v>1.0659606456756501</v>
      </c>
      <c r="AI3788">
        <v>-0.114176042377948</v>
      </c>
      <c r="AJ3788">
        <v>-8.1737972795963204E-2</v>
      </c>
      <c r="AK3788">
        <v>-6.7715086042880998E-2</v>
      </c>
      <c r="AL3788">
        <v>-6.4310014247894204E-2</v>
      </c>
      <c r="AM3788">
        <v>-7.3061011731624603E-2</v>
      </c>
      <c r="AN3788">
        <v>-6.8077675998210893E-2</v>
      </c>
      <c r="AO3788">
        <v>-3.4957658499479197E-2</v>
      </c>
      <c r="AP3788">
        <v>1.1580778285861E-2</v>
      </c>
      <c r="AQ3788">
        <v>-2.11576260626316E-2</v>
      </c>
      <c r="AR3788">
        <v>-1.9202493131160701E-2</v>
      </c>
      <c r="AS3788">
        <v>-5.0374392420053399E-2</v>
      </c>
      <c r="AT3788">
        <v>-1.5437324531376299E-2</v>
      </c>
      <c r="AU3788">
        <v>-2.3843279108405099E-2</v>
      </c>
      <c r="AV3788">
        <v>-2.0130956545472102E-3</v>
      </c>
      <c r="AW3788">
        <v>-2.8859791345894302E-3</v>
      </c>
      <c r="AX3788">
        <v>2.2352367639541602E-2</v>
      </c>
      <c r="AY3788">
        <v>0.213810294866561</v>
      </c>
      <c r="AZ3788">
        <v>0.27903139591217002</v>
      </c>
      <c r="BA3788">
        <v>2.3814802989363601E-3</v>
      </c>
      <c r="BB3788">
        <v>5.7889260351657798E-2</v>
      </c>
      <c r="BC3788">
        <v>8.1902615725994096E-2</v>
      </c>
      <c r="BD3788">
        <v>5.80339692533016E-2</v>
      </c>
      <c r="BE3788">
        <v>9.6300661563873194E-2</v>
      </c>
      <c r="BF3788">
        <v>5.8858010917901903E-2</v>
      </c>
      <c r="BG3788">
        <v>-3.4387376159429502E-2</v>
      </c>
      <c r="BH3788">
        <v>-8.24484275653958E-4</v>
      </c>
      <c r="BI3788">
        <v>1.6098458319902399E-2</v>
      </c>
      <c r="BJ3788">
        <v>-6.85164821334183E-4</v>
      </c>
      <c r="BK3788">
        <v>-2.4669066071510301E-2</v>
      </c>
      <c r="BL3788">
        <v>-2.64311209321022E-2</v>
      </c>
      <c r="BM3788">
        <v>1.70119928952772E-5</v>
      </c>
      <c r="BN3788">
        <v>5.0369147211313199E-2</v>
      </c>
      <c r="BO3788">
        <v>2.46929973363876E-2</v>
      </c>
      <c r="BP3788">
        <v>2.63522192835807E-2</v>
      </c>
      <c r="BQ3788">
        <v>1.25973066315054E-3</v>
      </c>
      <c r="BR3788">
        <v>4.0240969508886303E-2</v>
      </c>
      <c r="BS3788">
        <v>4.3264869600534397E-2</v>
      </c>
      <c r="BT3788">
        <v>7.6588518917560494E-2</v>
      </c>
      <c r="BU3788">
        <v>8.6985886096954304E-2</v>
      </c>
      <c r="BV3788">
        <v>0.12531453371047899</v>
      </c>
      <c r="BW3788">
        <v>0.31867462396621699</v>
      </c>
      <c r="BX3788">
        <v>0.38633966445922802</v>
      </c>
      <c r="BY3788">
        <v>0.115880213677883</v>
      </c>
      <c r="BZ3788">
        <v>0.16016837954521099</v>
      </c>
      <c r="CA3788">
        <v>0.17648904025554599</v>
      </c>
      <c r="CB3788">
        <v>0.14951764047145799</v>
      </c>
      <c r="CC3788">
        <v>0.179774969816207</v>
      </c>
      <c r="CD3788">
        <v>0.13790240883827201</v>
      </c>
      <c r="CE3788">
        <v>4.54012863337993E-2</v>
      </c>
      <c r="CF3788">
        <v>8.0089002847671495E-2</v>
      </c>
      <c r="CG3788">
        <v>9.9912002682685797E-2</v>
      </c>
      <c r="CH3788">
        <v>6.2939681112766196E-2</v>
      </c>
      <c r="CI3788">
        <v>2.3722881451249098E-2</v>
      </c>
      <c r="CJ3788">
        <v>1.52154313400387E-2</v>
      </c>
      <c r="CK3788">
        <v>3.4991685301065403E-2</v>
      </c>
      <c r="CL3788">
        <v>8.9157514274120303E-2</v>
      </c>
      <c r="CM3788">
        <v>7.0543624460697105E-2</v>
      </c>
      <c r="CN3788">
        <v>7.1906931698322199E-2</v>
      </c>
      <c r="CO3788">
        <v>5.2893854677677099E-2</v>
      </c>
      <c r="CP3788">
        <v>9.5919266343116705E-2</v>
      </c>
      <c r="CQ3788">
        <v>0.110373020172119</v>
      </c>
      <c r="CR3788">
        <v>0.155190140008926</v>
      </c>
      <c r="CS3788">
        <v>0.176857754588127</v>
      </c>
      <c r="CT3788">
        <v>0.22827669978141699</v>
      </c>
      <c r="CU3788">
        <v>0.42353895306587203</v>
      </c>
      <c r="CV3788">
        <v>0.49364793300628601</v>
      </c>
      <c r="CW3788">
        <v>0.22937895357608701</v>
      </c>
      <c r="CX3788">
        <v>0.26244750618934598</v>
      </c>
      <c r="CY3788">
        <v>0.27107545733451799</v>
      </c>
      <c r="CZ3788">
        <v>0.24100130796432401</v>
      </c>
      <c r="DA3788">
        <v>0.26324927806854198</v>
      </c>
      <c r="DB3788">
        <v>0.216946810483932</v>
      </c>
      <c r="DC3788">
        <v>4.8508062958717298E-2</v>
      </c>
      <c r="DD3788">
        <v>4.9191907048225403E-2</v>
      </c>
      <c r="DE3788">
        <v>5.09550161659717E-2</v>
      </c>
      <c r="DF3788">
        <v>3.8681160658597898E-2</v>
      </c>
      <c r="DG3788">
        <v>2.9420215636491699E-2</v>
      </c>
      <c r="DH3788">
        <v>2.5319306179880999E-2</v>
      </c>
      <c r="DI3788">
        <v>2.1263090893626199E-2</v>
      </c>
      <c r="DJ3788">
        <v>2.3581653833389199E-2</v>
      </c>
      <c r="DK3788">
        <v>2.78751999139785E-2</v>
      </c>
      <c r="DL3788">
        <v>2.7695298194885198E-2</v>
      </c>
      <c r="DM3788">
        <v>3.1391318887472097E-2</v>
      </c>
      <c r="DN3788">
        <v>3.38499993085861E-2</v>
      </c>
      <c r="DO3788">
        <v>4.0798857808113001E-2</v>
      </c>
      <c r="DP3788">
        <v>4.7786388546228402E-2</v>
      </c>
      <c r="DQ3788">
        <v>5.46382144093513E-2</v>
      </c>
      <c r="DR3788">
        <v>6.2596552073955494E-2</v>
      </c>
      <c r="DS3788">
        <v>6.3752986490726402E-2</v>
      </c>
      <c r="DT3788">
        <v>6.5238788723945604E-2</v>
      </c>
      <c r="DU3788">
        <v>6.9002330303192097E-2</v>
      </c>
      <c r="DV3788">
        <v>6.2181290239095598E-2</v>
      </c>
      <c r="DW3788">
        <v>5.7504463940858799E-2</v>
      </c>
      <c r="DX3788">
        <v>5.5618122220039298E-2</v>
      </c>
      <c r="DY3788">
        <v>5.0748776644468301E-2</v>
      </c>
      <c r="DZ3788">
        <v>4.8055581748485503E-2</v>
      </c>
      <c r="EA3788">
        <v>66.573631286620994</v>
      </c>
      <c r="EB3788">
        <v>65.950119018554602</v>
      </c>
      <c r="EC3788">
        <v>64.818290710449205</v>
      </c>
      <c r="ED3788">
        <v>61.890735626220703</v>
      </c>
      <c r="EE3788">
        <v>62.339668273925703</v>
      </c>
      <c r="EF3788">
        <v>60.4714965820312</v>
      </c>
      <c r="EG3788">
        <v>60.022563934326101</v>
      </c>
      <c r="EH3788">
        <v>61.861045837402301</v>
      </c>
      <c r="EI3788">
        <v>68.933494567870994</v>
      </c>
      <c r="EJ3788">
        <v>75.484558105468693</v>
      </c>
      <c r="EK3788">
        <v>82.191207885742102</v>
      </c>
      <c r="EL3788">
        <v>88.029693603515597</v>
      </c>
      <c r="EM3788">
        <v>92.257720947265597</v>
      </c>
      <c r="EN3788">
        <v>95.779098510742102</v>
      </c>
      <c r="EO3788">
        <v>99.617576599120994</v>
      </c>
      <c r="EP3788">
        <v>101.33016967773401</v>
      </c>
      <c r="EQ3788">
        <v>101.22802734375</v>
      </c>
      <c r="ER3788">
        <v>98.910926818847599</v>
      </c>
      <c r="ES3788">
        <v>91.940620422363196</v>
      </c>
      <c r="ET3788">
        <v>87.112823486328097</v>
      </c>
      <c r="EU3788">
        <v>82.699523925781193</v>
      </c>
      <c r="EV3788">
        <v>81.046318054199205</v>
      </c>
      <c r="EW3788">
        <v>75.250595092773395</v>
      </c>
      <c r="EX3788">
        <v>73.597389221191406</v>
      </c>
      <c r="EY3788">
        <v>0.50754952430724998</v>
      </c>
      <c r="EZ3788">
        <v>4.5608501881361001E-2</v>
      </c>
      <c r="FA3788">
        <v>4.5608501881361001E-2</v>
      </c>
      <c r="FB3788">
        <v>0</v>
      </c>
      <c r="FC3788">
        <v>0</v>
      </c>
    </row>
    <row r="3789" spans="1:159" x14ac:dyDescent="0.25">
      <c r="A3789" t="s">
        <v>60</v>
      </c>
      <c r="B3789" t="s">
        <v>41</v>
      </c>
      <c r="C3789" t="s">
        <v>42</v>
      </c>
      <c r="D3789" s="3">
        <v>45567</v>
      </c>
      <c r="E3789" s="25">
        <v>18</v>
      </c>
      <c r="F3789">
        <v>20</v>
      </c>
      <c r="G3789">
        <v>18</v>
      </c>
      <c r="H3789">
        <v>20</v>
      </c>
      <c r="I3789">
        <v>787</v>
      </c>
      <c r="J3789">
        <v>56580</v>
      </c>
      <c r="K3789">
        <v>1.004887342453</v>
      </c>
      <c r="L3789">
        <v>0.88959181308746305</v>
      </c>
      <c r="M3789">
        <v>0.81187200546264604</v>
      </c>
      <c r="N3789">
        <v>0.69868630170822099</v>
      </c>
      <c r="O3789">
        <v>0.63655698299407903</v>
      </c>
      <c r="P3789">
        <v>0.63446646928787198</v>
      </c>
      <c r="Q3789">
        <v>0.66337138414382901</v>
      </c>
      <c r="R3789">
        <v>0.66415339708328203</v>
      </c>
      <c r="S3789">
        <v>0.61457312107086104</v>
      </c>
      <c r="T3789">
        <v>0.56779104471206598</v>
      </c>
      <c r="U3789">
        <v>0.64691936969757002</v>
      </c>
      <c r="V3789">
        <v>0.79629373550414995</v>
      </c>
      <c r="W3789">
        <v>0.93752288818359297</v>
      </c>
      <c r="X3789">
        <v>1.17158186435699</v>
      </c>
      <c r="Y3789">
        <v>1.6019560098648</v>
      </c>
      <c r="Z3789">
        <v>1.99667572975158</v>
      </c>
      <c r="AA3789">
        <v>2.3457138538360498</v>
      </c>
      <c r="AB3789">
        <v>2.63954401016235</v>
      </c>
      <c r="AC3789">
        <v>2.5416960716247501</v>
      </c>
      <c r="AD3789">
        <v>2.2616896629333398</v>
      </c>
      <c r="AE3789">
        <v>1.891361951828</v>
      </c>
      <c r="AF3789">
        <v>1.51519131660461</v>
      </c>
      <c r="AG3789">
        <v>1.2525955438613801</v>
      </c>
      <c r="AH3789">
        <v>0.96071720123291005</v>
      </c>
      <c r="AI3789">
        <v>-3.5278454422950703E-2</v>
      </c>
      <c r="AJ3789">
        <v>-3.0903395265340802E-2</v>
      </c>
      <c r="AK3789">
        <v>1.1346909217536401E-2</v>
      </c>
      <c r="AL3789">
        <v>-1.58317908644676E-2</v>
      </c>
      <c r="AM3789">
        <v>-9.5135774463415094E-3</v>
      </c>
      <c r="AN3789">
        <v>4.2854016646742803E-3</v>
      </c>
      <c r="AO3789">
        <v>-1.0977148078382E-2</v>
      </c>
      <c r="AP3789">
        <v>-4.4396929442882503E-2</v>
      </c>
      <c r="AQ3789">
        <v>-2.7301311492919901E-2</v>
      </c>
      <c r="AR3789">
        <v>-9.7277663648128496E-2</v>
      </c>
      <c r="AS3789">
        <v>-5.4392721503973E-2</v>
      </c>
      <c r="AT3789">
        <v>-2.0125135779380701E-2</v>
      </c>
      <c r="AU3789">
        <v>-3.1081108376383702E-2</v>
      </c>
      <c r="AV3789">
        <v>-5.9964038431644398E-2</v>
      </c>
      <c r="AW3789">
        <v>-5.8611738495528603E-3</v>
      </c>
      <c r="AX3789">
        <v>1.6267092898488E-2</v>
      </c>
      <c r="AY3789">
        <v>-1.1900432407855901E-2</v>
      </c>
      <c r="AZ3789">
        <v>0.320946484804153</v>
      </c>
      <c r="BA3789">
        <v>0.23980621993541701</v>
      </c>
      <c r="BB3789">
        <v>0.127852022647857</v>
      </c>
      <c r="BC3789">
        <v>-0.14517953991889901</v>
      </c>
      <c r="BD3789">
        <v>-0.19885779917240101</v>
      </c>
      <c r="BE3789">
        <v>-0.108626335859298</v>
      </c>
      <c r="BF3789">
        <v>-8.1907220184802995E-2</v>
      </c>
      <c r="BG3789">
        <v>6.5203182399272905E-2</v>
      </c>
      <c r="BH3789">
        <v>6.8341806530952398E-2</v>
      </c>
      <c r="BI3789">
        <v>0.100411474704742</v>
      </c>
      <c r="BJ3789">
        <v>6.4659990370273507E-2</v>
      </c>
      <c r="BK3789">
        <v>5.28201386332511E-2</v>
      </c>
      <c r="BL3789">
        <v>5.3584914654493297E-2</v>
      </c>
      <c r="BM3789">
        <v>3.7963483482599203E-2</v>
      </c>
      <c r="BN3789">
        <v>3.4823336172848901E-3</v>
      </c>
      <c r="BO3789">
        <v>2.1033674478530801E-2</v>
      </c>
      <c r="BP3789">
        <v>-4.8774737864732701E-2</v>
      </c>
      <c r="BQ3789">
        <v>3.4588580019772001E-3</v>
      </c>
      <c r="BR3789">
        <v>4.7504253685474299E-2</v>
      </c>
      <c r="BS3789">
        <v>3.9733428508043199E-2</v>
      </c>
      <c r="BT3789">
        <v>2.13187001645565E-2</v>
      </c>
      <c r="BU3789">
        <v>8.7324388325214303E-2</v>
      </c>
      <c r="BV3789">
        <v>0.114491462707519</v>
      </c>
      <c r="BW3789">
        <v>9.4358690083026803E-2</v>
      </c>
      <c r="BX3789">
        <v>0.43213617801666199</v>
      </c>
      <c r="BY3789">
        <v>0.34440654516219998</v>
      </c>
      <c r="BZ3789">
        <v>0.22268973290920199</v>
      </c>
      <c r="CA3789">
        <v>-5.2717015147209098E-2</v>
      </c>
      <c r="CB3789">
        <v>-0.111282393336296</v>
      </c>
      <c r="CC3789">
        <v>-2.1167574450373601E-2</v>
      </c>
      <c r="CD3789">
        <v>-7.8222602605819702E-3</v>
      </c>
      <c r="CE3789">
        <v>0.165684819221496</v>
      </c>
      <c r="CF3789">
        <v>0.16758701205253601</v>
      </c>
      <c r="CG3789">
        <v>0.189476042985916</v>
      </c>
      <c r="CH3789">
        <v>0.14515177905559501</v>
      </c>
      <c r="CI3789">
        <v>0.115153856575489</v>
      </c>
      <c r="CJ3789">
        <v>0.102884426712989</v>
      </c>
      <c r="CK3789">
        <v>8.6904115974903107E-2</v>
      </c>
      <c r="CL3789">
        <v>5.1361594349145799E-2</v>
      </c>
      <c r="CM3789">
        <v>6.9368660449981606E-2</v>
      </c>
      <c r="CN3789">
        <v>-2.7181327459402301E-4</v>
      </c>
      <c r="CO3789">
        <v>6.1310436576604802E-2</v>
      </c>
      <c r="CP3789">
        <v>0.11513364315032899</v>
      </c>
      <c r="CQ3789">
        <v>0.110547967255115</v>
      </c>
      <c r="CR3789">
        <v>0.102601438760757</v>
      </c>
      <c r="CS3789">
        <v>0.18050995469093301</v>
      </c>
      <c r="CT3789">
        <v>0.212715834379196</v>
      </c>
      <c r="CU3789">
        <v>0.200617805123329</v>
      </c>
      <c r="CV3789">
        <v>0.54332590103149403</v>
      </c>
      <c r="CW3789">
        <v>0.44900688529014499</v>
      </c>
      <c r="CX3789">
        <v>0.31752744317054699</v>
      </c>
      <c r="CY3789">
        <v>3.9745505899190903E-2</v>
      </c>
      <c r="CZ3789">
        <v>-2.3706983774900402E-2</v>
      </c>
      <c r="DA3789">
        <v>6.6291183233261095E-2</v>
      </c>
      <c r="DB3789">
        <v>6.6262699663638999E-2</v>
      </c>
      <c r="DC3789">
        <v>6.10884986817836E-2</v>
      </c>
      <c r="DD3789">
        <v>6.0336798429489101E-2</v>
      </c>
      <c r="DE3789">
        <v>5.41474111378192E-2</v>
      </c>
      <c r="DF3789">
        <v>4.89355288445949E-2</v>
      </c>
      <c r="DG3789">
        <v>3.78962084650993E-2</v>
      </c>
      <c r="DH3789">
        <v>2.9971975833177501E-2</v>
      </c>
      <c r="DI3789">
        <v>2.9753791168331999E-2</v>
      </c>
      <c r="DJ3789">
        <v>2.91085243225097E-2</v>
      </c>
      <c r="DK3789">
        <v>2.9385585337877201E-2</v>
      </c>
      <c r="DL3789">
        <v>2.9487684369087198E-2</v>
      </c>
      <c r="DM3789">
        <v>3.5171262919902802E-2</v>
      </c>
      <c r="DN3789">
        <v>4.1115749627351698E-2</v>
      </c>
      <c r="DO3789">
        <v>4.3052181601524298E-2</v>
      </c>
      <c r="DP3789">
        <v>4.9416396766901002E-2</v>
      </c>
      <c r="DQ3789">
        <v>5.6652799248695297E-2</v>
      </c>
      <c r="DR3789">
        <v>5.97161762416362E-2</v>
      </c>
      <c r="DS3789">
        <v>6.4600959420204093E-2</v>
      </c>
      <c r="DT3789">
        <v>6.7598536610603305E-2</v>
      </c>
      <c r="DU3789">
        <v>6.3592486083507496E-2</v>
      </c>
      <c r="DV3789">
        <v>5.7657234370708403E-2</v>
      </c>
      <c r="DW3789">
        <v>5.6213222444057402E-2</v>
      </c>
      <c r="DX3789">
        <v>5.3242068737745202E-2</v>
      </c>
      <c r="DY3789">
        <v>5.3171150386333403E-2</v>
      </c>
      <c r="DZ3789">
        <v>4.5040458440780598E-2</v>
      </c>
      <c r="EA3789">
        <v>70.672370910644503</v>
      </c>
      <c r="EB3789">
        <v>69.544738769531193</v>
      </c>
      <c r="EC3789">
        <v>68.289474487304602</v>
      </c>
      <c r="ED3789">
        <v>68.544738769531193</v>
      </c>
      <c r="EE3789">
        <v>66.672370910644503</v>
      </c>
      <c r="EF3789">
        <v>64.819740295410099</v>
      </c>
      <c r="EG3789">
        <v>65.780265808105398</v>
      </c>
      <c r="EH3789">
        <v>67.780265808105398</v>
      </c>
      <c r="EI3789">
        <v>75.289474487304602</v>
      </c>
      <c r="EJ3789">
        <v>79.652633666992102</v>
      </c>
      <c r="EK3789">
        <v>86.039474487304602</v>
      </c>
      <c r="EL3789">
        <v>89.343421936035099</v>
      </c>
      <c r="EM3789">
        <v>95.446052551269503</v>
      </c>
      <c r="EN3789">
        <v>98.852630615234304</v>
      </c>
      <c r="EO3789">
        <v>99.048683166503906</v>
      </c>
      <c r="EP3789">
        <v>100.81315612792901</v>
      </c>
      <c r="EQ3789">
        <v>98.323684692382798</v>
      </c>
      <c r="ER3789">
        <v>94.025001525878906</v>
      </c>
      <c r="ES3789">
        <v>88.490791320800696</v>
      </c>
      <c r="ET3789">
        <v>84.211845397949205</v>
      </c>
      <c r="EU3789">
        <v>76.060523986816406</v>
      </c>
      <c r="EV3789">
        <v>73.378944396972599</v>
      </c>
      <c r="EW3789">
        <v>70.526313781738196</v>
      </c>
      <c r="EX3789">
        <v>68.546051025390597</v>
      </c>
      <c r="EY3789">
        <v>0.52863579988479603</v>
      </c>
      <c r="EZ3789">
        <v>3.6420267075300203E-2</v>
      </c>
      <c r="FA3789">
        <v>3.6420267075300203E-2</v>
      </c>
      <c r="FB3789">
        <v>0</v>
      </c>
      <c r="FC3789">
        <v>0</v>
      </c>
    </row>
    <row r="3790" spans="1:159" x14ac:dyDescent="0.25">
      <c r="A3790" t="s">
        <v>60</v>
      </c>
      <c r="B3790" t="s">
        <v>41</v>
      </c>
      <c r="C3790" t="s">
        <v>42</v>
      </c>
      <c r="D3790" s="3">
        <v>45568</v>
      </c>
      <c r="FB3790">
        <v>0</v>
      </c>
      <c r="FC3790">
        <v>1</v>
      </c>
    </row>
    <row r="3791" spans="1:159" x14ac:dyDescent="0.25">
      <c r="A3791" t="s">
        <v>60</v>
      </c>
      <c r="B3791" t="s">
        <v>41</v>
      </c>
      <c r="C3791" t="s">
        <v>42</v>
      </c>
      <c r="D3791" s="3">
        <v>45570</v>
      </c>
      <c r="E3791" s="25">
        <v>17</v>
      </c>
      <c r="F3791">
        <v>18</v>
      </c>
      <c r="G3791">
        <v>17</v>
      </c>
      <c r="H3791">
        <v>18</v>
      </c>
      <c r="I3791">
        <v>875</v>
      </c>
      <c r="J3791">
        <v>56562</v>
      </c>
      <c r="K3791">
        <v>0.73432064056396396</v>
      </c>
      <c r="L3791">
        <v>0.73095864057540805</v>
      </c>
      <c r="M3791">
        <v>0.64678925275802601</v>
      </c>
      <c r="N3791">
        <v>0.57784569263458196</v>
      </c>
      <c r="O3791">
        <v>0.54278254508972101</v>
      </c>
      <c r="P3791">
        <v>0.54071974754333396</v>
      </c>
      <c r="Q3791">
        <v>0.58017045259475697</v>
      </c>
      <c r="R3791">
        <v>0.61067777872085505</v>
      </c>
      <c r="S3791">
        <v>0.61794531345367398</v>
      </c>
      <c r="T3791">
        <v>0.666628837585449</v>
      </c>
      <c r="U3791">
        <v>0.656796634197235</v>
      </c>
      <c r="V3791">
        <v>0.785530745983123</v>
      </c>
      <c r="W3791">
        <v>0.92292153835296598</v>
      </c>
      <c r="X3791">
        <v>1.2445099353790201</v>
      </c>
      <c r="Y3791">
        <v>1.5864442586898799</v>
      </c>
      <c r="Z3791">
        <v>1.8583140373229901</v>
      </c>
      <c r="AA3791">
        <v>2.2400922775268501</v>
      </c>
      <c r="AB3791">
        <v>2.3263127803802401</v>
      </c>
      <c r="AC3791">
        <v>2.1985020637512198</v>
      </c>
      <c r="AD3791">
        <v>2.0055282115936199</v>
      </c>
      <c r="AE3791">
        <v>1.6834585666656401</v>
      </c>
      <c r="AF3791">
        <v>1.40749824047088</v>
      </c>
      <c r="AG3791">
        <v>1.22485899925231</v>
      </c>
      <c r="AH3791">
        <v>0.94463306665420499</v>
      </c>
      <c r="AI3791">
        <v>-0.19316977262496901</v>
      </c>
      <c r="AJ3791">
        <v>-0.10332161933183601</v>
      </c>
      <c r="AK3791">
        <v>-9.5943786203861195E-2</v>
      </c>
      <c r="AL3791">
        <v>-5.8573748916387502E-2</v>
      </c>
      <c r="AM3791">
        <v>-6.1386086046695702E-2</v>
      </c>
      <c r="AN3791">
        <v>-4.1659709066152503E-2</v>
      </c>
      <c r="AO3791">
        <v>-2.3343017324805201E-2</v>
      </c>
      <c r="AP3791">
        <v>-2.77332235127687E-2</v>
      </c>
      <c r="AQ3791">
        <v>-4.2764030396938303E-2</v>
      </c>
      <c r="AR3791">
        <v>-2.5652294978499399E-2</v>
      </c>
      <c r="AS3791">
        <v>-7.1631953120231601E-2</v>
      </c>
      <c r="AT3791">
        <v>-3.7657182663679102E-2</v>
      </c>
      <c r="AU3791">
        <v>-9.3686401844024603E-2</v>
      </c>
      <c r="AV3791">
        <v>-4.1006766259670202E-2</v>
      </c>
      <c r="AW3791">
        <v>-6.5246298909187303E-2</v>
      </c>
      <c r="AX3791">
        <v>-7.0897728204727103E-2</v>
      </c>
      <c r="AY3791">
        <v>0.26495188474655101</v>
      </c>
      <c r="AZ3791">
        <v>0.161354005336761</v>
      </c>
      <c r="BA3791">
        <v>-0.21033202111721</v>
      </c>
      <c r="BB3791">
        <v>-0.11565456539392401</v>
      </c>
      <c r="BC3791">
        <v>-9.0935312211513505E-2</v>
      </c>
      <c r="BD3791">
        <v>-4.6570748090743998E-2</v>
      </c>
      <c r="BE3791">
        <v>-2.0254777744412401E-2</v>
      </c>
      <c r="BF3791">
        <v>-0.14459601044654799</v>
      </c>
      <c r="BG3791">
        <v>-0.105857089161872</v>
      </c>
      <c r="BH3791">
        <v>-1.3993986882269299E-2</v>
      </c>
      <c r="BI3791">
        <v>-1.4407429844141E-2</v>
      </c>
      <c r="BJ3791">
        <v>6.8622627295553597E-3</v>
      </c>
      <c r="BK3791">
        <v>-1.30513112526386E-3</v>
      </c>
      <c r="BL3791">
        <v>4.7244951128959604E-3</v>
      </c>
      <c r="BM3791">
        <v>1.5514037571847401E-2</v>
      </c>
      <c r="BN3791">
        <v>9.6232984215021099E-3</v>
      </c>
      <c r="BO3791">
        <v>7.4832206591963699E-3</v>
      </c>
      <c r="BP3791">
        <v>3.26241254806518E-2</v>
      </c>
      <c r="BQ3791">
        <v>-1.54782310128211E-2</v>
      </c>
      <c r="BR3791">
        <v>2.8069283813238099E-2</v>
      </c>
      <c r="BS3791">
        <v>-2.1462354809045701E-2</v>
      </c>
      <c r="BT3791">
        <v>4.9865439534187303E-2</v>
      </c>
      <c r="BU3791">
        <v>4.2735695838928202E-2</v>
      </c>
      <c r="BV3791">
        <v>3.3681355416774701E-2</v>
      </c>
      <c r="BW3791">
        <v>0.37503302097320501</v>
      </c>
      <c r="BX3791">
        <v>0.27647873759269698</v>
      </c>
      <c r="BY3791">
        <v>-9.2351034283638E-2</v>
      </c>
      <c r="BZ3791">
        <v>-8.2158306613564405E-3</v>
      </c>
      <c r="CA3791">
        <v>4.6434137038886504E-3</v>
      </c>
      <c r="CB3791">
        <v>3.9263695478439303E-2</v>
      </c>
      <c r="CC3791">
        <v>6.4302161335945102E-2</v>
      </c>
      <c r="CD3791">
        <v>-6.2499627470970098E-2</v>
      </c>
      <c r="CE3791">
        <v>-1.85443982481956E-2</v>
      </c>
      <c r="CF3791">
        <v>7.5333647429943001E-2</v>
      </c>
      <c r="CG3791">
        <v>6.7128926515579196E-2</v>
      </c>
      <c r="CH3791">
        <v>7.2298273444175706E-2</v>
      </c>
      <c r="CI3791">
        <v>5.8775823563337298E-2</v>
      </c>
      <c r="CJ3791">
        <v>5.1108699291944497E-2</v>
      </c>
      <c r="CK3791">
        <v>5.4371092468500103E-2</v>
      </c>
      <c r="CL3791">
        <v>4.6979818493127802E-2</v>
      </c>
      <c r="CM3791">
        <v>5.7730469852685901E-2</v>
      </c>
      <c r="CN3791">
        <v>9.0900547802448203E-2</v>
      </c>
      <c r="CO3791">
        <v>4.0675494819879497E-2</v>
      </c>
      <c r="CP3791">
        <v>9.3795746564865098E-2</v>
      </c>
      <c r="CQ3791">
        <v>5.0761692225932999E-2</v>
      </c>
      <c r="CR3791">
        <v>0.14073765277862499</v>
      </c>
      <c r="CS3791">
        <v>0.15071769058704301</v>
      </c>
      <c r="CT3791">
        <v>0.13826043903827601</v>
      </c>
      <c r="CU3791">
        <v>0.48511415719985901</v>
      </c>
      <c r="CV3791">
        <v>0.39160346984863198</v>
      </c>
      <c r="CW3791">
        <v>2.56299450993537E-2</v>
      </c>
      <c r="CX3791">
        <v>9.9222905933856895E-2</v>
      </c>
      <c r="CY3791">
        <v>0.100222140550613</v>
      </c>
      <c r="CZ3791">
        <v>0.12509813904762199</v>
      </c>
      <c r="DA3791">
        <v>0.148859098553657</v>
      </c>
      <c r="DB3791">
        <v>1.9596759229898401E-2</v>
      </c>
      <c r="DC3791">
        <v>5.3082346916198703E-2</v>
      </c>
      <c r="DD3791">
        <v>5.4307345300912802E-2</v>
      </c>
      <c r="DE3791">
        <v>4.9570586532354299E-2</v>
      </c>
      <c r="DF3791">
        <v>3.9782270789146403E-2</v>
      </c>
      <c r="DG3791">
        <v>3.6526627838611603E-2</v>
      </c>
      <c r="DH3791">
        <v>2.81995944678783E-2</v>
      </c>
      <c r="DI3791">
        <v>2.3623412474989801E-2</v>
      </c>
      <c r="DJ3791">
        <v>2.2711152210831601E-2</v>
      </c>
      <c r="DK3791">
        <v>3.0548159033060001E-2</v>
      </c>
      <c r="DL3791">
        <v>3.5429548472165999E-2</v>
      </c>
      <c r="DM3791">
        <v>3.4139040857553399E-2</v>
      </c>
      <c r="DN3791">
        <v>3.9958853274583803E-2</v>
      </c>
      <c r="DO3791">
        <v>4.3909102678298902E-2</v>
      </c>
      <c r="DP3791">
        <v>5.5246379226446103E-2</v>
      </c>
      <c r="DQ3791">
        <v>6.5648391842842102E-2</v>
      </c>
      <c r="DR3791">
        <v>6.3579566776752403E-2</v>
      </c>
      <c r="DS3791">
        <v>6.6924586892127894E-2</v>
      </c>
      <c r="DT3791">
        <v>6.9990865886211298E-2</v>
      </c>
      <c r="DU3791">
        <v>7.1727342903614003E-2</v>
      </c>
      <c r="DV3791">
        <v>6.5318115055560996E-2</v>
      </c>
      <c r="DW3791">
        <v>5.8107741177081999E-2</v>
      </c>
      <c r="DX3791">
        <v>5.2183635532855897E-2</v>
      </c>
      <c r="DY3791">
        <v>5.14069683849811E-2</v>
      </c>
      <c r="DZ3791">
        <v>4.9911059439182198E-2</v>
      </c>
      <c r="EA3791">
        <v>64.616111755370994</v>
      </c>
      <c r="EB3791">
        <v>64.616111755370994</v>
      </c>
      <c r="EC3791">
        <v>64.963272094726506</v>
      </c>
      <c r="ED3791">
        <v>63.348342895507798</v>
      </c>
      <c r="EE3791">
        <v>64.214454650878906</v>
      </c>
      <c r="EF3791">
        <v>63.246444702148402</v>
      </c>
      <c r="EG3791">
        <v>62.514217376708899</v>
      </c>
      <c r="EH3791">
        <v>63.797393798828097</v>
      </c>
      <c r="EI3791">
        <v>69.465637207031193</v>
      </c>
      <c r="EJ3791">
        <v>74.984596252441406</v>
      </c>
      <c r="EK3791">
        <v>84.385070800781193</v>
      </c>
      <c r="EL3791">
        <v>89.7701416015625</v>
      </c>
      <c r="EM3791">
        <v>93.219192504882798</v>
      </c>
      <c r="EN3791">
        <v>96.636253356933494</v>
      </c>
      <c r="EO3791">
        <v>98.802131652832003</v>
      </c>
      <c r="EP3791">
        <v>99.219192504882798</v>
      </c>
      <c r="EQ3791">
        <v>98.7701416015625</v>
      </c>
      <c r="ER3791">
        <v>96.069908142089801</v>
      </c>
      <c r="ES3791">
        <v>90.518959045410099</v>
      </c>
      <c r="ET3791">
        <v>85.331756591796804</v>
      </c>
      <c r="EU3791">
        <v>82.427726745605398</v>
      </c>
      <c r="EV3791">
        <v>79.380332946777301</v>
      </c>
      <c r="EW3791">
        <v>77.278434753417898</v>
      </c>
      <c r="EX3791">
        <v>74.293838500976506</v>
      </c>
      <c r="EY3791">
        <v>0.52371203899383501</v>
      </c>
      <c r="EZ3791">
        <v>4.8419058322906397E-2</v>
      </c>
      <c r="FA3791">
        <v>4.8419058322906397E-2</v>
      </c>
      <c r="FB3791">
        <v>0</v>
      </c>
      <c r="FC3791">
        <v>0</v>
      </c>
    </row>
    <row r="3792" spans="1:159" x14ac:dyDescent="0.25">
      <c r="A3792" t="s">
        <v>60</v>
      </c>
      <c r="B3792" t="s">
        <v>41</v>
      </c>
      <c r="C3792" t="s">
        <v>42</v>
      </c>
      <c r="D3792" s="3">
        <v>45571</v>
      </c>
      <c r="E3792" s="25">
        <v>19</v>
      </c>
      <c r="F3792">
        <v>20</v>
      </c>
      <c r="G3792">
        <v>19</v>
      </c>
      <c r="H3792">
        <v>20</v>
      </c>
      <c r="I3792">
        <v>875</v>
      </c>
      <c r="J3792">
        <v>56562</v>
      </c>
      <c r="K3792">
        <v>0.88828170299529996</v>
      </c>
      <c r="L3792">
        <v>0.7909796833992</v>
      </c>
      <c r="M3792">
        <v>0.71576684713363603</v>
      </c>
      <c r="N3792">
        <v>0.62766003608703602</v>
      </c>
      <c r="O3792">
        <v>0.57059562206268299</v>
      </c>
      <c r="P3792">
        <v>0.55039852857589699</v>
      </c>
      <c r="Q3792">
        <v>0.57859337329864502</v>
      </c>
      <c r="R3792">
        <v>0.65010136365890503</v>
      </c>
      <c r="S3792">
        <v>0.61673992872238104</v>
      </c>
      <c r="T3792">
        <v>0.68719547986984197</v>
      </c>
      <c r="U3792">
        <v>0.80770200490951505</v>
      </c>
      <c r="V3792">
        <v>0.96483922004699696</v>
      </c>
      <c r="W3792">
        <v>1.2307270765304501</v>
      </c>
      <c r="X3792">
        <v>1.56663274765014</v>
      </c>
      <c r="Y3792">
        <v>1.9721530675887999</v>
      </c>
      <c r="Z3792">
        <v>2.3219542503356898</v>
      </c>
      <c r="AA3792">
        <v>2.59681224822998</v>
      </c>
      <c r="AB3792">
        <v>2.7972400188446001</v>
      </c>
      <c r="AC3792">
        <v>2.6434249877929599</v>
      </c>
      <c r="AD3792">
        <v>2.3682103157043399</v>
      </c>
      <c r="AE3792">
        <v>2.1101431846618599</v>
      </c>
      <c r="AF3792">
        <v>1.71130406856536</v>
      </c>
      <c r="AG3792">
        <v>1.4224113225936801</v>
      </c>
      <c r="AH3792">
        <v>1.1210161447525</v>
      </c>
      <c r="AI3792">
        <v>-0.116599090397357</v>
      </c>
      <c r="AJ3792">
        <v>-0.11382594704627901</v>
      </c>
      <c r="AK3792">
        <v>-7.5757406651973697E-2</v>
      </c>
      <c r="AL3792">
        <v>-6.68169260025024E-2</v>
      </c>
      <c r="AM3792">
        <v>-5.8758456259965799E-2</v>
      </c>
      <c r="AN3792">
        <v>-5.9940312057733501E-2</v>
      </c>
      <c r="AO3792">
        <v>-4.9186665564775398E-2</v>
      </c>
      <c r="AP3792">
        <v>1.34674720466136E-2</v>
      </c>
      <c r="AQ3792">
        <v>-6.0676056891679701E-2</v>
      </c>
      <c r="AR3792">
        <v>-3.55972349643707E-2</v>
      </c>
      <c r="AS3792">
        <v>3.4427177160978303E-2</v>
      </c>
      <c r="AT3792">
        <v>3.7140198051929398E-2</v>
      </c>
      <c r="AU3792">
        <v>2.1866032853722499E-2</v>
      </c>
      <c r="AV3792">
        <v>4.86061023548245E-3</v>
      </c>
      <c r="AW3792">
        <v>4.2549487203359597E-2</v>
      </c>
      <c r="AX3792">
        <v>8.8336512446403503E-2</v>
      </c>
      <c r="AY3792">
        <v>9.1178365051746299E-2</v>
      </c>
      <c r="AZ3792">
        <v>5.8388464152812902E-2</v>
      </c>
      <c r="BA3792">
        <v>0.18778753280639601</v>
      </c>
      <c r="BB3792">
        <v>0.15203720331192</v>
      </c>
      <c r="BC3792">
        <v>3.9331100881099701E-2</v>
      </c>
      <c r="BD3792">
        <v>7.20746396109461E-3</v>
      </c>
      <c r="BE3792">
        <v>5.5748485028743702E-2</v>
      </c>
      <c r="BF3792">
        <v>-3.7127507384866398E-3</v>
      </c>
      <c r="BG3792">
        <v>-2.09508687257766E-2</v>
      </c>
      <c r="BH3792">
        <v>-1.9043920561671202E-2</v>
      </c>
      <c r="BI3792">
        <v>8.2461927086114797E-3</v>
      </c>
      <c r="BJ3792">
        <v>3.3979453146457598E-3</v>
      </c>
      <c r="BK3792">
        <v>-9.8058031871914794E-3</v>
      </c>
      <c r="BL3792">
        <v>-1.4678230509161901E-2</v>
      </c>
      <c r="BM3792">
        <v>-4.9839341081678798E-3</v>
      </c>
      <c r="BN3792">
        <v>5.9605509042739799E-2</v>
      </c>
      <c r="BO3792">
        <v>-1.27288065850734E-2</v>
      </c>
      <c r="BP3792">
        <v>2.1422168239951099E-2</v>
      </c>
      <c r="BQ3792">
        <v>0.100700825452804</v>
      </c>
      <c r="BR3792">
        <v>0.11300921440124501</v>
      </c>
      <c r="BS3792">
        <v>0.117917202413082</v>
      </c>
      <c r="BT3792">
        <v>0.111697696149349</v>
      </c>
      <c r="BU3792">
        <v>0.16466777026653201</v>
      </c>
      <c r="BV3792">
        <v>0.21069091558456399</v>
      </c>
      <c r="BW3792">
        <v>0.211015209555625</v>
      </c>
      <c r="BX3792">
        <v>0.18604747951030701</v>
      </c>
      <c r="BY3792">
        <v>0.30580988526344199</v>
      </c>
      <c r="BZ3792">
        <v>0.260063827037811</v>
      </c>
      <c r="CA3792">
        <v>0.14114673435687999</v>
      </c>
      <c r="CB3792">
        <v>9.9261529743671403E-2</v>
      </c>
      <c r="CC3792">
        <v>0.14288352429866699</v>
      </c>
      <c r="CD3792">
        <v>7.8312434256076799E-2</v>
      </c>
      <c r="CE3792">
        <v>7.4697352945804499E-2</v>
      </c>
      <c r="CF3792">
        <v>7.5738109648227595E-2</v>
      </c>
      <c r="CG3792">
        <v>9.2249795794486902E-2</v>
      </c>
      <c r="CH3792">
        <v>7.3612816631793906E-2</v>
      </c>
      <c r="CI3792">
        <v>3.9146851748227997E-2</v>
      </c>
      <c r="CJ3792">
        <v>3.0583851039409599E-2</v>
      </c>
      <c r="CK3792">
        <v>3.92187945544719E-2</v>
      </c>
      <c r="CL3792">
        <v>0.105743542313575</v>
      </c>
      <c r="CM3792">
        <v>3.5218443721532801E-2</v>
      </c>
      <c r="CN3792">
        <v>7.8441567718982599E-2</v>
      </c>
      <c r="CO3792">
        <v>0.16697447001933999</v>
      </c>
      <c r="CP3792">
        <v>0.188878238201141</v>
      </c>
      <c r="CQ3792">
        <v>0.213968366384506</v>
      </c>
      <c r="CR3792">
        <v>0.21853478252887701</v>
      </c>
      <c r="CS3792">
        <v>0.28678604960441501</v>
      </c>
      <c r="CT3792">
        <v>0.333045303821563</v>
      </c>
      <c r="CU3792">
        <v>0.330852061510086</v>
      </c>
      <c r="CV3792">
        <v>0.31370648741722101</v>
      </c>
      <c r="CW3792">
        <v>0.423832237720489</v>
      </c>
      <c r="CX3792">
        <v>0.368090450763702</v>
      </c>
      <c r="CY3792">
        <v>0.24296236038207999</v>
      </c>
      <c r="CZ3792">
        <v>0.19131559133529599</v>
      </c>
      <c r="DA3792">
        <v>0.230018571019172</v>
      </c>
      <c r="DB3792">
        <v>0.16033761203288999</v>
      </c>
      <c r="DC3792">
        <v>5.8149989694356898E-2</v>
      </c>
      <c r="DD3792">
        <v>5.7623382657766301E-2</v>
      </c>
      <c r="DE3792">
        <v>5.1070563495159101E-2</v>
      </c>
      <c r="DF3792">
        <v>4.26876097917556E-2</v>
      </c>
      <c r="DG3792">
        <v>2.9761100187897599E-2</v>
      </c>
      <c r="DH3792">
        <v>2.7517391368746699E-2</v>
      </c>
      <c r="DI3792">
        <v>2.68733520060777E-2</v>
      </c>
      <c r="DJ3792">
        <v>2.8049934655427902E-2</v>
      </c>
      <c r="DK3792">
        <v>2.9149858281016301E-2</v>
      </c>
      <c r="DL3792">
        <v>3.4665334969758897E-2</v>
      </c>
      <c r="DM3792">
        <v>4.0291517972946098E-2</v>
      </c>
      <c r="DN3792">
        <v>4.61250878870487E-2</v>
      </c>
      <c r="DO3792">
        <v>5.8394964784383697E-2</v>
      </c>
      <c r="DP3792">
        <v>6.4952336251735604E-2</v>
      </c>
      <c r="DQ3792">
        <v>7.4242644011974293E-2</v>
      </c>
      <c r="DR3792">
        <v>7.4386194348335197E-2</v>
      </c>
      <c r="DS3792">
        <v>7.2855629026889801E-2</v>
      </c>
      <c r="DT3792">
        <v>7.7611170709133107E-2</v>
      </c>
      <c r="DU3792">
        <v>7.1752496063709204E-2</v>
      </c>
      <c r="DV3792">
        <v>6.5675519406795502E-2</v>
      </c>
      <c r="DW3792">
        <v>6.1899509280920001E-2</v>
      </c>
      <c r="DX3792">
        <v>5.5964898318052202E-2</v>
      </c>
      <c r="DY3792">
        <v>5.2974343299865702E-2</v>
      </c>
      <c r="DZ3792">
        <v>4.9867771565914099E-2</v>
      </c>
      <c r="EA3792">
        <v>71.965759277343693</v>
      </c>
      <c r="EB3792">
        <v>71.598587036132798</v>
      </c>
      <c r="EC3792">
        <v>70.881935119628906</v>
      </c>
      <c r="ED3792">
        <v>69.498229980468693</v>
      </c>
      <c r="EE3792">
        <v>68.465171813964801</v>
      </c>
      <c r="EF3792">
        <v>66.881935119628906</v>
      </c>
      <c r="EG3792">
        <v>66.465171813964801</v>
      </c>
      <c r="EH3792">
        <v>67.914993286132798</v>
      </c>
      <c r="EI3792">
        <v>73.781585693359304</v>
      </c>
      <c r="EJ3792">
        <v>75.499412536620994</v>
      </c>
      <c r="EK3792">
        <v>84.033058166503906</v>
      </c>
      <c r="EL3792">
        <v>91.499412536620994</v>
      </c>
      <c r="EM3792">
        <v>94.533645629882798</v>
      </c>
      <c r="EN3792">
        <v>97.634002685546804</v>
      </c>
      <c r="EO3792">
        <v>99.184181213378906</v>
      </c>
      <c r="EP3792">
        <v>101.533645629882</v>
      </c>
      <c r="EQ3792">
        <v>101.08382415771401</v>
      </c>
      <c r="ER3792">
        <v>97.100357055664006</v>
      </c>
      <c r="ES3792">
        <v>91.033058166503906</v>
      </c>
      <c r="ET3792">
        <v>86.698936462402301</v>
      </c>
      <c r="EU3792">
        <v>82.249114990234304</v>
      </c>
      <c r="EV3792">
        <v>80.348289489745994</v>
      </c>
      <c r="EW3792">
        <v>80.798110961914006</v>
      </c>
      <c r="EX3792">
        <v>78.564346313476506</v>
      </c>
      <c r="EY3792">
        <v>0.61225295066833396</v>
      </c>
      <c r="EZ3792">
        <v>4.8635620623826897E-2</v>
      </c>
      <c r="FA3792">
        <v>4.8635620623826897E-2</v>
      </c>
      <c r="FB3792">
        <v>0</v>
      </c>
      <c r="FC3792">
        <v>0</v>
      </c>
    </row>
    <row r="3793" spans="1:159" x14ac:dyDescent="0.25">
      <c r="A3793" t="s">
        <v>60</v>
      </c>
      <c r="B3793" t="s">
        <v>41</v>
      </c>
      <c r="C3793" t="s">
        <v>74</v>
      </c>
      <c r="D3793" s="3">
        <v>45475</v>
      </c>
      <c r="FB3793">
        <v>0</v>
      </c>
      <c r="FC3793">
        <v>1</v>
      </c>
    </row>
    <row r="3794" spans="1:159" x14ac:dyDescent="0.25">
      <c r="A3794" t="s">
        <v>60</v>
      </c>
      <c r="B3794" t="s">
        <v>41</v>
      </c>
      <c r="C3794" t="s">
        <v>74</v>
      </c>
      <c r="D3794" s="3">
        <v>45476</v>
      </c>
      <c r="FB3794">
        <v>0</v>
      </c>
      <c r="FC3794">
        <v>1</v>
      </c>
    </row>
    <row r="3795" spans="1:159" x14ac:dyDescent="0.25">
      <c r="A3795" t="s">
        <v>60</v>
      </c>
      <c r="B3795" t="s">
        <v>41</v>
      </c>
      <c r="C3795" t="s">
        <v>74</v>
      </c>
      <c r="D3795" s="3">
        <v>45478</v>
      </c>
      <c r="FB3795">
        <v>0</v>
      </c>
      <c r="FC3795">
        <v>1</v>
      </c>
    </row>
    <row r="3796" spans="1:159" x14ac:dyDescent="0.25">
      <c r="A3796" t="s">
        <v>60</v>
      </c>
      <c r="B3796" t="s">
        <v>41</v>
      </c>
      <c r="C3796" t="s">
        <v>74</v>
      </c>
      <c r="D3796" s="3">
        <v>45479</v>
      </c>
      <c r="FB3796">
        <v>0</v>
      </c>
      <c r="FC3796">
        <v>1</v>
      </c>
    </row>
    <row r="3797" spans="1:159" x14ac:dyDescent="0.25">
      <c r="A3797" t="s">
        <v>60</v>
      </c>
      <c r="B3797" t="s">
        <v>41</v>
      </c>
      <c r="C3797" t="s">
        <v>74</v>
      </c>
      <c r="D3797" s="3">
        <v>45484</v>
      </c>
      <c r="FB3797">
        <v>0</v>
      </c>
      <c r="FC3797">
        <v>1</v>
      </c>
    </row>
    <row r="3798" spans="1:159" x14ac:dyDescent="0.25">
      <c r="A3798" t="s">
        <v>60</v>
      </c>
      <c r="B3798" t="s">
        <v>41</v>
      </c>
      <c r="C3798" t="s">
        <v>74</v>
      </c>
      <c r="D3798" s="3">
        <v>45485</v>
      </c>
      <c r="FB3798">
        <v>0</v>
      </c>
      <c r="FC3798">
        <v>1</v>
      </c>
    </row>
    <row r="3799" spans="1:159" x14ac:dyDescent="0.25">
      <c r="A3799" t="s">
        <v>60</v>
      </c>
      <c r="B3799" t="s">
        <v>41</v>
      </c>
      <c r="C3799" t="s">
        <v>74</v>
      </c>
      <c r="D3799" s="3">
        <v>45496</v>
      </c>
      <c r="FB3799">
        <v>0</v>
      </c>
      <c r="FC3799">
        <v>1</v>
      </c>
    </row>
    <row r="3800" spans="1:159" x14ac:dyDescent="0.25">
      <c r="A3800" t="s">
        <v>60</v>
      </c>
      <c r="B3800" t="s">
        <v>41</v>
      </c>
      <c r="C3800" t="s">
        <v>74</v>
      </c>
      <c r="D3800" s="3">
        <v>45539</v>
      </c>
      <c r="FB3800">
        <v>0</v>
      </c>
      <c r="FC3800">
        <v>1</v>
      </c>
    </row>
    <row r="3801" spans="1:159" x14ac:dyDescent="0.25">
      <c r="A3801" t="s">
        <v>60</v>
      </c>
      <c r="B3801" t="s">
        <v>41</v>
      </c>
      <c r="C3801" t="s">
        <v>74</v>
      </c>
      <c r="D3801" s="3">
        <v>45540</v>
      </c>
      <c r="FB3801">
        <v>0</v>
      </c>
      <c r="FC3801">
        <v>1</v>
      </c>
    </row>
    <row r="3802" spans="1:159" x14ac:dyDescent="0.25">
      <c r="A3802" t="s">
        <v>60</v>
      </c>
      <c r="B3802" t="s">
        <v>41</v>
      </c>
      <c r="C3802" t="s">
        <v>74</v>
      </c>
      <c r="D3802" s="3">
        <v>45541</v>
      </c>
      <c r="FB3802">
        <v>0</v>
      </c>
      <c r="FC3802">
        <v>1</v>
      </c>
    </row>
    <row r="3803" spans="1:159" x14ac:dyDescent="0.25">
      <c r="A3803" t="s">
        <v>60</v>
      </c>
      <c r="B3803" t="s">
        <v>41</v>
      </c>
      <c r="C3803" t="s">
        <v>74</v>
      </c>
      <c r="D3803" s="3">
        <v>45558</v>
      </c>
      <c r="FB3803">
        <v>0</v>
      </c>
      <c r="FC3803">
        <v>1</v>
      </c>
    </row>
    <row r="3804" spans="1:159" x14ac:dyDescent="0.25">
      <c r="A3804" t="s">
        <v>60</v>
      </c>
      <c r="B3804" t="s">
        <v>41</v>
      </c>
      <c r="C3804" t="s">
        <v>74</v>
      </c>
      <c r="D3804" s="3">
        <v>45559</v>
      </c>
      <c r="FB3804">
        <v>0</v>
      </c>
      <c r="FC3804">
        <v>1</v>
      </c>
    </row>
    <row r="3805" spans="1:159" x14ac:dyDescent="0.25">
      <c r="A3805" t="s">
        <v>60</v>
      </c>
      <c r="B3805" t="s">
        <v>41</v>
      </c>
      <c r="C3805" t="s">
        <v>74</v>
      </c>
      <c r="D3805" s="3">
        <v>45566</v>
      </c>
      <c r="FB3805">
        <v>0</v>
      </c>
      <c r="FC3805">
        <v>1</v>
      </c>
    </row>
    <row r="3806" spans="1:159" x14ac:dyDescent="0.25">
      <c r="A3806" t="s">
        <v>60</v>
      </c>
      <c r="B3806" t="s">
        <v>41</v>
      </c>
      <c r="C3806" t="s">
        <v>74</v>
      </c>
      <c r="D3806" s="3">
        <v>45567</v>
      </c>
      <c r="FB3806">
        <v>0</v>
      </c>
      <c r="FC3806">
        <v>1</v>
      </c>
    </row>
    <row r="3807" spans="1:159" x14ac:dyDescent="0.25">
      <c r="A3807" t="s">
        <v>60</v>
      </c>
      <c r="B3807" t="s">
        <v>41</v>
      </c>
      <c r="C3807" t="s">
        <v>74</v>
      </c>
      <c r="D3807" s="3">
        <v>45568</v>
      </c>
      <c r="FB3807">
        <v>0</v>
      </c>
      <c r="FC3807">
        <v>1</v>
      </c>
    </row>
    <row r="3808" spans="1:159" x14ac:dyDescent="0.25">
      <c r="A3808" t="s">
        <v>60</v>
      </c>
      <c r="B3808" t="s">
        <v>41</v>
      </c>
      <c r="C3808" t="s">
        <v>74</v>
      </c>
      <c r="D3808" s="3">
        <v>45570</v>
      </c>
      <c r="FB3808">
        <v>0</v>
      </c>
      <c r="FC3808">
        <v>1</v>
      </c>
    </row>
    <row r="3809" spans="1:159" x14ac:dyDescent="0.25">
      <c r="A3809" t="s">
        <v>60</v>
      </c>
      <c r="B3809" t="s">
        <v>41</v>
      </c>
      <c r="C3809" t="s">
        <v>74</v>
      </c>
      <c r="D3809" s="3">
        <v>45571</v>
      </c>
      <c r="FB3809">
        <v>0</v>
      </c>
      <c r="FC3809">
        <v>1</v>
      </c>
    </row>
    <row r="3810" spans="1:159" x14ac:dyDescent="0.25">
      <c r="A3810" t="s">
        <v>60</v>
      </c>
      <c r="B3810" t="s">
        <v>41</v>
      </c>
      <c r="C3810" t="s">
        <v>83</v>
      </c>
      <c r="D3810" s="3">
        <v>45475</v>
      </c>
      <c r="FB3810">
        <v>0</v>
      </c>
      <c r="FC3810">
        <v>1</v>
      </c>
    </row>
    <row r="3811" spans="1:159" x14ac:dyDescent="0.25">
      <c r="A3811" t="s">
        <v>60</v>
      </c>
      <c r="B3811" t="s">
        <v>41</v>
      </c>
      <c r="C3811" t="s">
        <v>83</v>
      </c>
      <c r="D3811" s="3">
        <v>45476</v>
      </c>
      <c r="FB3811">
        <v>0</v>
      </c>
      <c r="FC3811">
        <v>1</v>
      </c>
    </row>
    <row r="3812" spans="1:159" x14ac:dyDescent="0.25">
      <c r="A3812" t="s">
        <v>60</v>
      </c>
      <c r="B3812" t="s">
        <v>41</v>
      </c>
      <c r="C3812" t="s">
        <v>83</v>
      </c>
      <c r="D3812" s="3">
        <v>45478</v>
      </c>
      <c r="FB3812">
        <v>0</v>
      </c>
      <c r="FC3812">
        <v>1</v>
      </c>
    </row>
    <row r="3813" spans="1:159" x14ac:dyDescent="0.25">
      <c r="A3813" t="s">
        <v>60</v>
      </c>
      <c r="B3813" t="s">
        <v>41</v>
      </c>
      <c r="C3813" t="s">
        <v>83</v>
      </c>
      <c r="D3813" s="3">
        <v>45479</v>
      </c>
      <c r="FB3813">
        <v>0</v>
      </c>
      <c r="FC3813">
        <v>1</v>
      </c>
    </row>
    <row r="3814" spans="1:159" x14ac:dyDescent="0.25">
      <c r="A3814" t="s">
        <v>60</v>
      </c>
      <c r="B3814" t="s">
        <v>41</v>
      </c>
      <c r="C3814" t="s">
        <v>83</v>
      </c>
      <c r="D3814" s="3">
        <v>45484</v>
      </c>
      <c r="FB3814">
        <v>0</v>
      </c>
      <c r="FC3814">
        <v>1</v>
      </c>
    </row>
    <row r="3815" spans="1:159" x14ac:dyDescent="0.25">
      <c r="A3815" t="s">
        <v>60</v>
      </c>
      <c r="B3815" t="s">
        <v>41</v>
      </c>
      <c r="C3815" t="s">
        <v>83</v>
      </c>
      <c r="D3815" s="3">
        <v>45485</v>
      </c>
      <c r="FB3815">
        <v>0</v>
      </c>
      <c r="FC3815">
        <v>1</v>
      </c>
    </row>
    <row r="3816" spans="1:159" x14ac:dyDescent="0.25">
      <c r="A3816" t="s">
        <v>60</v>
      </c>
      <c r="B3816" t="s">
        <v>41</v>
      </c>
      <c r="C3816" t="s">
        <v>83</v>
      </c>
      <c r="D3816" s="3">
        <v>45496</v>
      </c>
      <c r="FB3816">
        <v>0</v>
      </c>
      <c r="FC3816">
        <v>1</v>
      </c>
    </row>
    <row r="3817" spans="1:159" x14ac:dyDescent="0.25">
      <c r="A3817" t="s">
        <v>60</v>
      </c>
      <c r="B3817" t="s">
        <v>41</v>
      </c>
      <c r="C3817" t="s">
        <v>83</v>
      </c>
      <c r="D3817" s="3">
        <v>45539</v>
      </c>
      <c r="FB3817">
        <v>0</v>
      </c>
      <c r="FC3817">
        <v>1</v>
      </c>
    </row>
    <row r="3818" spans="1:159" x14ac:dyDescent="0.25">
      <c r="A3818" t="s">
        <v>60</v>
      </c>
      <c r="B3818" t="s">
        <v>41</v>
      </c>
      <c r="C3818" t="s">
        <v>83</v>
      </c>
      <c r="D3818" s="3">
        <v>45540</v>
      </c>
      <c r="FB3818">
        <v>0</v>
      </c>
      <c r="FC3818">
        <v>1</v>
      </c>
    </row>
    <row r="3819" spans="1:159" x14ac:dyDescent="0.25">
      <c r="A3819" t="s">
        <v>60</v>
      </c>
      <c r="B3819" t="s">
        <v>41</v>
      </c>
      <c r="C3819" t="s">
        <v>83</v>
      </c>
      <c r="D3819" s="3">
        <v>45541</v>
      </c>
      <c r="FB3819">
        <v>0</v>
      </c>
      <c r="FC3819">
        <v>1</v>
      </c>
    </row>
    <row r="3820" spans="1:159" x14ac:dyDescent="0.25">
      <c r="A3820" t="s">
        <v>60</v>
      </c>
      <c r="B3820" t="s">
        <v>41</v>
      </c>
      <c r="C3820" t="s">
        <v>83</v>
      </c>
      <c r="D3820" s="3">
        <v>45558</v>
      </c>
      <c r="FB3820">
        <v>0</v>
      </c>
      <c r="FC3820">
        <v>1</v>
      </c>
    </row>
    <row r="3821" spans="1:159" x14ac:dyDescent="0.25">
      <c r="A3821" t="s">
        <v>60</v>
      </c>
      <c r="B3821" t="s">
        <v>41</v>
      </c>
      <c r="C3821" t="s">
        <v>83</v>
      </c>
      <c r="D3821" s="3">
        <v>45559</v>
      </c>
      <c r="FB3821">
        <v>0</v>
      </c>
      <c r="FC3821">
        <v>1</v>
      </c>
    </row>
    <row r="3822" spans="1:159" x14ac:dyDescent="0.25">
      <c r="A3822" t="s">
        <v>60</v>
      </c>
      <c r="B3822" t="s">
        <v>41</v>
      </c>
      <c r="C3822" t="s">
        <v>83</v>
      </c>
      <c r="D3822" s="3">
        <v>45566</v>
      </c>
      <c r="FB3822">
        <v>0</v>
      </c>
      <c r="FC3822">
        <v>1</v>
      </c>
    </row>
    <row r="3823" spans="1:159" x14ac:dyDescent="0.25">
      <c r="A3823" t="s">
        <v>60</v>
      </c>
      <c r="B3823" t="s">
        <v>41</v>
      </c>
      <c r="C3823" t="s">
        <v>83</v>
      </c>
      <c r="D3823" s="3">
        <v>45567</v>
      </c>
      <c r="FB3823">
        <v>0</v>
      </c>
      <c r="FC3823">
        <v>1</v>
      </c>
    </row>
    <row r="3824" spans="1:159" x14ac:dyDescent="0.25">
      <c r="A3824" t="s">
        <v>60</v>
      </c>
      <c r="B3824" t="s">
        <v>41</v>
      </c>
      <c r="C3824" t="s">
        <v>83</v>
      </c>
      <c r="D3824" s="3">
        <v>45568</v>
      </c>
      <c r="FB3824">
        <v>0</v>
      </c>
      <c r="FC3824">
        <v>1</v>
      </c>
    </row>
    <row r="3825" spans="1:159" x14ac:dyDescent="0.25">
      <c r="A3825" t="s">
        <v>60</v>
      </c>
      <c r="B3825" t="s">
        <v>41</v>
      </c>
      <c r="C3825" t="s">
        <v>83</v>
      </c>
      <c r="D3825" s="3">
        <v>45570</v>
      </c>
      <c r="FB3825">
        <v>0</v>
      </c>
      <c r="FC3825">
        <v>1</v>
      </c>
    </row>
    <row r="3826" spans="1:159" x14ac:dyDescent="0.25">
      <c r="A3826" t="s">
        <v>60</v>
      </c>
      <c r="B3826" t="s">
        <v>41</v>
      </c>
      <c r="C3826" t="s">
        <v>83</v>
      </c>
      <c r="D3826" s="3">
        <v>45571</v>
      </c>
      <c r="FB3826">
        <v>0</v>
      </c>
      <c r="FC3826">
        <v>1</v>
      </c>
    </row>
    <row r="3827" spans="1:159" x14ac:dyDescent="0.25">
      <c r="A3827" t="s">
        <v>60</v>
      </c>
      <c r="B3827" t="s">
        <v>41</v>
      </c>
      <c r="C3827" t="s">
        <v>73</v>
      </c>
      <c r="D3827" s="3">
        <v>45475</v>
      </c>
      <c r="FB3827">
        <v>0</v>
      </c>
      <c r="FC3827">
        <v>1</v>
      </c>
    </row>
    <row r="3828" spans="1:159" x14ac:dyDescent="0.25">
      <c r="A3828" t="s">
        <v>60</v>
      </c>
      <c r="B3828" t="s">
        <v>41</v>
      </c>
      <c r="C3828" t="s">
        <v>73</v>
      </c>
      <c r="D3828" s="3">
        <v>45476</v>
      </c>
      <c r="FB3828">
        <v>0</v>
      </c>
      <c r="FC3828">
        <v>1</v>
      </c>
    </row>
    <row r="3829" spans="1:159" x14ac:dyDescent="0.25">
      <c r="A3829" t="s">
        <v>60</v>
      </c>
      <c r="B3829" t="s">
        <v>41</v>
      </c>
      <c r="C3829" t="s">
        <v>73</v>
      </c>
      <c r="D3829" s="3">
        <v>45478</v>
      </c>
      <c r="FB3829">
        <v>0</v>
      </c>
      <c r="FC3829">
        <v>1</v>
      </c>
    </row>
    <row r="3830" spans="1:159" x14ac:dyDescent="0.25">
      <c r="A3830" t="s">
        <v>60</v>
      </c>
      <c r="B3830" t="s">
        <v>41</v>
      </c>
      <c r="C3830" t="s">
        <v>73</v>
      </c>
      <c r="D3830" s="3">
        <v>45479</v>
      </c>
      <c r="FB3830">
        <v>0</v>
      </c>
      <c r="FC3830">
        <v>1</v>
      </c>
    </row>
    <row r="3831" spans="1:159" x14ac:dyDescent="0.25">
      <c r="A3831" t="s">
        <v>60</v>
      </c>
      <c r="B3831" t="s">
        <v>41</v>
      </c>
      <c r="C3831" t="s">
        <v>73</v>
      </c>
      <c r="D3831" s="3">
        <v>45484</v>
      </c>
      <c r="FB3831">
        <v>0</v>
      </c>
      <c r="FC3831">
        <v>1</v>
      </c>
    </row>
    <row r="3832" spans="1:159" x14ac:dyDescent="0.25">
      <c r="A3832" t="s">
        <v>60</v>
      </c>
      <c r="B3832" t="s">
        <v>41</v>
      </c>
      <c r="C3832" t="s">
        <v>73</v>
      </c>
      <c r="D3832" s="3">
        <v>45485</v>
      </c>
      <c r="FB3832">
        <v>0</v>
      </c>
      <c r="FC3832">
        <v>1</v>
      </c>
    </row>
    <row r="3833" spans="1:159" x14ac:dyDescent="0.25">
      <c r="A3833" t="s">
        <v>60</v>
      </c>
      <c r="B3833" t="s">
        <v>41</v>
      </c>
      <c r="C3833" t="s">
        <v>73</v>
      </c>
      <c r="D3833" s="3">
        <v>45496</v>
      </c>
      <c r="FB3833">
        <v>0</v>
      </c>
      <c r="FC3833">
        <v>1</v>
      </c>
    </row>
    <row r="3834" spans="1:159" x14ac:dyDescent="0.25">
      <c r="A3834" t="s">
        <v>60</v>
      </c>
      <c r="B3834" t="s">
        <v>41</v>
      </c>
      <c r="C3834" t="s">
        <v>73</v>
      </c>
      <c r="D3834" s="3">
        <v>45539</v>
      </c>
      <c r="FB3834">
        <v>0</v>
      </c>
      <c r="FC3834">
        <v>1</v>
      </c>
    </row>
    <row r="3835" spans="1:159" x14ac:dyDescent="0.25">
      <c r="A3835" t="s">
        <v>60</v>
      </c>
      <c r="B3835" t="s">
        <v>41</v>
      </c>
      <c r="C3835" t="s">
        <v>73</v>
      </c>
      <c r="D3835" s="3">
        <v>45540</v>
      </c>
      <c r="FB3835">
        <v>0</v>
      </c>
      <c r="FC3835">
        <v>1</v>
      </c>
    </row>
    <row r="3836" spans="1:159" x14ac:dyDescent="0.25">
      <c r="A3836" t="s">
        <v>60</v>
      </c>
      <c r="B3836" t="s">
        <v>41</v>
      </c>
      <c r="C3836" t="s">
        <v>73</v>
      </c>
      <c r="D3836" s="3">
        <v>45541</v>
      </c>
      <c r="FB3836">
        <v>0</v>
      </c>
      <c r="FC3836">
        <v>1</v>
      </c>
    </row>
    <row r="3837" spans="1:159" x14ac:dyDescent="0.25">
      <c r="A3837" t="s">
        <v>60</v>
      </c>
      <c r="B3837" t="s">
        <v>41</v>
      </c>
      <c r="C3837" t="s">
        <v>73</v>
      </c>
      <c r="D3837" s="3">
        <v>45558</v>
      </c>
      <c r="FB3837">
        <v>0</v>
      </c>
      <c r="FC3837">
        <v>1</v>
      </c>
    </row>
    <row r="3838" spans="1:159" x14ac:dyDescent="0.25">
      <c r="A3838" t="s">
        <v>60</v>
      </c>
      <c r="B3838" t="s">
        <v>41</v>
      </c>
      <c r="C3838" t="s">
        <v>73</v>
      </c>
      <c r="D3838" s="3">
        <v>45559</v>
      </c>
      <c r="FB3838">
        <v>0</v>
      </c>
      <c r="FC3838">
        <v>1</v>
      </c>
    </row>
    <row r="3839" spans="1:159" x14ac:dyDescent="0.25">
      <c r="A3839" t="s">
        <v>60</v>
      </c>
      <c r="B3839" t="s">
        <v>41</v>
      </c>
      <c r="C3839" t="s">
        <v>73</v>
      </c>
      <c r="D3839" s="3">
        <v>45566</v>
      </c>
      <c r="FB3839">
        <v>0</v>
      </c>
      <c r="FC3839">
        <v>1</v>
      </c>
    </row>
    <row r="3840" spans="1:159" x14ac:dyDescent="0.25">
      <c r="A3840" t="s">
        <v>60</v>
      </c>
      <c r="B3840" t="s">
        <v>41</v>
      </c>
      <c r="C3840" t="s">
        <v>73</v>
      </c>
      <c r="D3840" s="3">
        <v>45567</v>
      </c>
      <c r="FB3840">
        <v>0</v>
      </c>
      <c r="FC3840">
        <v>1</v>
      </c>
    </row>
    <row r="3841" spans="1:159" x14ac:dyDescent="0.25">
      <c r="A3841" t="s">
        <v>60</v>
      </c>
      <c r="B3841" t="s">
        <v>41</v>
      </c>
      <c r="C3841" t="s">
        <v>73</v>
      </c>
      <c r="D3841" s="3">
        <v>45568</v>
      </c>
      <c r="FB3841">
        <v>0</v>
      </c>
      <c r="FC3841">
        <v>1</v>
      </c>
    </row>
    <row r="3842" spans="1:159" x14ac:dyDescent="0.25">
      <c r="A3842" t="s">
        <v>60</v>
      </c>
      <c r="B3842" t="s">
        <v>41</v>
      </c>
      <c r="C3842" t="s">
        <v>73</v>
      </c>
      <c r="D3842" s="3">
        <v>45570</v>
      </c>
      <c r="FB3842">
        <v>0</v>
      </c>
      <c r="FC3842">
        <v>1</v>
      </c>
    </row>
    <row r="3843" spans="1:159" x14ac:dyDescent="0.25">
      <c r="A3843" t="s">
        <v>60</v>
      </c>
      <c r="B3843" t="s">
        <v>41</v>
      </c>
      <c r="C3843" t="s">
        <v>73</v>
      </c>
      <c r="D3843" s="3">
        <v>45571</v>
      </c>
      <c r="FB3843">
        <v>0</v>
      </c>
      <c r="FC3843">
        <v>1</v>
      </c>
    </row>
    <row r="3844" spans="1:159" x14ac:dyDescent="0.25">
      <c r="A3844" t="s">
        <v>60</v>
      </c>
      <c r="B3844" t="s">
        <v>41</v>
      </c>
      <c r="C3844" t="s">
        <v>81</v>
      </c>
      <c r="D3844" s="3">
        <v>45475</v>
      </c>
      <c r="FB3844">
        <v>0</v>
      </c>
      <c r="FC3844">
        <v>1</v>
      </c>
    </row>
    <row r="3845" spans="1:159" x14ac:dyDescent="0.25">
      <c r="A3845" t="s">
        <v>60</v>
      </c>
      <c r="B3845" t="s">
        <v>41</v>
      </c>
      <c r="C3845" t="s">
        <v>81</v>
      </c>
      <c r="D3845" s="3">
        <v>45476</v>
      </c>
      <c r="FB3845">
        <v>0</v>
      </c>
      <c r="FC3845">
        <v>1</v>
      </c>
    </row>
    <row r="3846" spans="1:159" x14ac:dyDescent="0.25">
      <c r="A3846" t="s">
        <v>60</v>
      </c>
      <c r="B3846" t="s">
        <v>41</v>
      </c>
      <c r="C3846" t="s">
        <v>81</v>
      </c>
      <c r="D3846" s="3">
        <v>45478</v>
      </c>
      <c r="FB3846">
        <v>0</v>
      </c>
      <c r="FC3846">
        <v>1</v>
      </c>
    </row>
    <row r="3847" spans="1:159" x14ac:dyDescent="0.25">
      <c r="A3847" t="s">
        <v>60</v>
      </c>
      <c r="B3847" t="s">
        <v>41</v>
      </c>
      <c r="C3847" t="s">
        <v>81</v>
      </c>
      <c r="D3847" s="3">
        <v>45479</v>
      </c>
      <c r="FB3847">
        <v>0</v>
      </c>
      <c r="FC3847">
        <v>1</v>
      </c>
    </row>
    <row r="3848" spans="1:159" x14ac:dyDescent="0.25">
      <c r="A3848" t="s">
        <v>60</v>
      </c>
      <c r="B3848" t="s">
        <v>41</v>
      </c>
      <c r="C3848" t="s">
        <v>81</v>
      </c>
      <c r="D3848" s="3">
        <v>45484</v>
      </c>
      <c r="FB3848">
        <v>0</v>
      </c>
      <c r="FC3848">
        <v>1</v>
      </c>
    </row>
    <row r="3849" spans="1:159" x14ac:dyDescent="0.25">
      <c r="A3849" t="s">
        <v>60</v>
      </c>
      <c r="B3849" t="s">
        <v>41</v>
      </c>
      <c r="C3849" t="s">
        <v>81</v>
      </c>
      <c r="D3849" s="3">
        <v>45485</v>
      </c>
      <c r="FB3849">
        <v>0</v>
      </c>
      <c r="FC3849">
        <v>1</v>
      </c>
    </row>
    <row r="3850" spans="1:159" x14ac:dyDescent="0.25">
      <c r="A3850" t="s">
        <v>60</v>
      </c>
      <c r="B3850" t="s">
        <v>41</v>
      </c>
      <c r="C3850" t="s">
        <v>81</v>
      </c>
      <c r="D3850" s="3">
        <v>45496</v>
      </c>
      <c r="FB3850">
        <v>0</v>
      </c>
      <c r="FC3850">
        <v>1</v>
      </c>
    </row>
    <row r="3851" spans="1:159" x14ac:dyDescent="0.25">
      <c r="A3851" t="s">
        <v>60</v>
      </c>
      <c r="B3851" t="s">
        <v>41</v>
      </c>
      <c r="C3851" t="s">
        <v>81</v>
      </c>
      <c r="D3851" s="3">
        <v>45539</v>
      </c>
      <c r="FB3851">
        <v>0</v>
      </c>
      <c r="FC3851">
        <v>1</v>
      </c>
    </row>
    <row r="3852" spans="1:159" x14ac:dyDescent="0.25">
      <c r="A3852" t="s">
        <v>60</v>
      </c>
      <c r="B3852" t="s">
        <v>41</v>
      </c>
      <c r="C3852" t="s">
        <v>81</v>
      </c>
      <c r="D3852" s="3">
        <v>45540</v>
      </c>
      <c r="FB3852">
        <v>0</v>
      </c>
      <c r="FC3852">
        <v>1</v>
      </c>
    </row>
    <row r="3853" spans="1:159" x14ac:dyDescent="0.25">
      <c r="A3853" t="s">
        <v>60</v>
      </c>
      <c r="B3853" t="s">
        <v>41</v>
      </c>
      <c r="C3853" t="s">
        <v>81</v>
      </c>
      <c r="D3853" s="3">
        <v>45541</v>
      </c>
      <c r="FB3853">
        <v>0</v>
      </c>
      <c r="FC3853">
        <v>1</v>
      </c>
    </row>
    <row r="3854" spans="1:159" x14ac:dyDescent="0.25">
      <c r="A3854" t="s">
        <v>60</v>
      </c>
      <c r="B3854" t="s">
        <v>41</v>
      </c>
      <c r="C3854" t="s">
        <v>81</v>
      </c>
      <c r="D3854" s="3">
        <v>45558</v>
      </c>
      <c r="FB3854">
        <v>0</v>
      </c>
      <c r="FC3854">
        <v>1</v>
      </c>
    </row>
    <row r="3855" spans="1:159" x14ac:dyDescent="0.25">
      <c r="A3855" t="s">
        <v>60</v>
      </c>
      <c r="B3855" t="s">
        <v>41</v>
      </c>
      <c r="C3855" t="s">
        <v>81</v>
      </c>
      <c r="D3855" s="3">
        <v>45559</v>
      </c>
      <c r="FB3855">
        <v>0</v>
      </c>
      <c r="FC3855">
        <v>1</v>
      </c>
    </row>
    <row r="3856" spans="1:159" x14ac:dyDescent="0.25">
      <c r="A3856" t="s">
        <v>60</v>
      </c>
      <c r="B3856" t="s">
        <v>41</v>
      </c>
      <c r="C3856" t="s">
        <v>81</v>
      </c>
      <c r="D3856" s="3">
        <v>45566</v>
      </c>
      <c r="FB3856">
        <v>0</v>
      </c>
      <c r="FC3856">
        <v>1</v>
      </c>
    </row>
    <row r="3857" spans="1:159" x14ac:dyDescent="0.25">
      <c r="A3857" t="s">
        <v>60</v>
      </c>
      <c r="B3857" t="s">
        <v>41</v>
      </c>
      <c r="C3857" t="s">
        <v>81</v>
      </c>
      <c r="D3857" s="3">
        <v>45567</v>
      </c>
      <c r="FB3857">
        <v>0</v>
      </c>
      <c r="FC3857">
        <v>1</v>
      </c>
    </row>
    <row r="3858" spans="1:159" x14ac:dyDescent="0.25">
      <c r="A3858" t="s">
        <v>60</v>
      </c>
      <c r="B3858" t="s">
        <v>41</v>
      </c>
      <c r="C3858" t="s">
        <v>81</v>
      </c>
      <c r="D3858" s="3">
        <v>45568</v>
      </c>
      <c r="FB3858">
        <v>0</v>
      </c>
      <c r="FC3858">
        <v>1</v>
      </c>
    </row>
    <row r="3859" spans="1:159" x14ac:dyDescent="0.25">
      <c r="A3859" t="s">
        <v>60</v>
      </c>
      <c r="B3859" t="s">
        <v>41</v>
      </c>
      <c r="C3859" t="s">
        <v>81</v>
      </c>
      <c r="D3859" s="3">
        <v>45570</v>
      </c>
      <c r="FB3859">
        <v>0</v>
      </c>
      <c r="FC3859">
        <v>1</v>
      </c>
    </row>
    <row r="3860" spans="1:159" x14ac:dyDescent="0.25">
      <c r="A3860" t="s">
        <v>60</v>
      </c>
      <c r="B3860" t="s">
        <v>41</v>
      </c>
      <c r="C3860" t="s">
        <v>81</v>
      </c>
      <c r="D3860" s="3">
        <v>45571</v>
      </c>
      <c r="FB3860">
        <v>0</v>
      </c>
      <c r="FC3860">
        <v>1</v>
      </c>
    </row>
    <row r="3861" spans="1:159" x14ac:dyDescent="0.25">
      <c r="A3861" t="s">
        <v>60</v>
      </c>
      <c r="B3861" t="s">
        <v>41</v>
      </c>
      <c r="C3861" t="s">
        <v>82</v>
      </c>
      <c r="D3861" s="3">
        <v>45475</v>
      </c>
      <c r="FB3861">
        <v>0</v>
      </c>
      <c r="FC3861">
        <v>1</v>
      </c>
    </row>
    <row r="3862" spans="1:159" x14ac:dyDescent="0.25">
      <c r="A3862" t="s">
        <v>60</v>
      </c>
      <c r="B3862" t="s">
        <v>41</v>
      </c>
      <c r="C3862" t="s">
        <v>82</v>
      </c>
      <c r="D3862" s="3">
        <v>45476</v>
      </c>
      <c r="FB3862">
        <v>0</v>
      </c>
      <c r="FC3862">
        <v>1</v>
      </c>
    </row>
    <row r="3863" spans="1:159" x14ac:dyDescent="0.25">
      <c r="A3863" t="s">
        <v>60</v>
      </c>
      <c r="B3863" t="s">
        <v>41</v>
      </c>
      <c r="C3863" t="s">
        <v>82</v>
      </c>
      <c r="D3863" s="3">
        <v>45478</v>
      </c>
      <c r="FB3863">
        <v>0</v>
      </c>
      <c r="FC3863">
        <v>1</v>
      </c>
    </row>
    <row r="3864" spans="1:159" x14ac:dyDescent="0.25">
      <c r="A3864" t="s">
        <v>60</v>
      </c>
      <c r="B3864" t="s">
        <v>41</v>
      </c>
      <c r="C3864" t="s">
        <v>82</v>
      </c>
      <c r="D3864" s="3">
        <v>45479</v>
      </c>
      <c r="FB3864">
        <v>0</v>
      </c>
      <c r="FC3864">
        <v>1</v>
      </c>
    </row>
    <row r="3865" spans="1:159" x14ac:dyDescent="0.25">
      <c r="A3865" t="s">
        <v>60</v>
      </c>
      <c r="B3865" t="s">
        <v>41</v>
      </c>
      <c r="C3865" t="s">
        <v>82</v>
      </c>
      <c r="D3865" s="3">
        <v>45484</v>
      </c>
      <c r="FB3865">
        <v>0</v>
      </c>
      <c r="FC3865">
        <v>1</v>
      </c>
    </row>
    <row r="3866" spans="1:159" x14ac:dyDescent="0.25">
      <c r="A3866" t="s">
        <v>60</v>
      </c>
      <c r="B3866" t="s">
        <v>41</v>
      </c>
      <c r="C3866" t="s">
        <v>82</v>
      </c>
      <c r="D3866" s="3">
        <v>45485</v>
      </c>
      <c r="FB3866">
        <v>0</v>
      </c>
      <c r="FC3866">
        <v>1</v>
      </c>
    </row>
    <row r="3867" spans="1:159" x14ac:dyDescent="0.25">
      <c r="A3867" t="s">
        <v>60</v>
      </c>
      <c r="B3867" t="s">
        <v>41</v>
      </c>
      <c r="C3867" t="s">
        <v>82</v>
      </c>
      <c r="D3867" s="3">
        <v>45496</v>
      </c>
      <c r="FB3867">
        <v>0</v>
      </c>
      <c r="FC3867">
        <v>1</v>
      </c>
    </row>
    <row r="3868" spans="1:159" x14ac:dyDescent="0.25">
      <c r="A3868" t="s">
        <v>60</v>
      </c>
      <c r="B3868" t="s">
        <v>41</v>
      </c>
      <c r="C3868" t="s">
        <v>82</v>
      </c>
      <c r="D3868" s="3">
        <v>45539</v>
      </c>
      <c r="FB3868">
        <v>0</v>
      </c>
      <c r="FC3868">
        <v>1</v>
      </c>
    </row>
    <row r="3869" spans="1:159" x14ac:dyDescent="0.25">
      <c r="A3869" t="s">
        <v>60</v>
      </c>
      <c r="B3869" t="s">
        <v>41</v>
      </c>
      <c r="C3869" t="s">
        <v>82</v>
      </c>
      <c r="D3869" s="3">
        <v>45540</v>
      </c>
      <c r="FB3869">
        <v>0</v>
      </c>
      <c r="FC3869">
        <v>1</v>
      </c>
    </row>
    <row r="3870" spans="1:159" x14ac:dyDescent="0.25">
      <c r="A3870" t="s">
        <v>60</v>
      </c>
      <c r="B3870" t="s">
        <v>41</v>
      </c>
      <c r="C3870" t="s">
        <v>82</v>
      </c>
      <c r="D3870" s="3">
        <v>45541</v>
      </c>
      <c r="FB3870">
        <v>0</v>
      </c>
      <c r="FC3870">
        <v>1</v>
      </c>
    </row>
    <row r="3871" spans="1:159" x14ac:dyDescent="0.25">
      <c r="A3871" t="s">
        <v>60</v>
      </c>
      <c r="B3871" t="s">
        <v>41</v>
      </c>
      <c r="C3871" t="s">
        <v>82</v>
      </c>
      <c r="D3871" s="3">
        <v>45558</v>
      </c>
      <c r="FB3871">
        <v>0</v>
      </c>
      <c r="FC3871">
        <v>1</v>
      </c>
    </row>
    <row r="3872" spans="1:159" x14ac:dyDescent="0.25">
      <c r="A3872" t="s">
        <v>60</v>
      </c>
      <c r="B3872" t="s">
        <v>41</v>
      </c>
      <c r="C3872" t="s">
        <v>82</v>
      </c>
      <c r="D3872" s="3">
        <v>45559</v>
      </c>
      <c r="FB3872">
        <v>0</v>
      </c>
      <c r="FC3872">
        <v>1</v>
      </c>
    </row>
    <row r="3873" spans="1:159" x14ac:dyDescent="0.25">
      <c r="A3873" t="s">
        <v>60</v>
      </c>
      <c r="B3873" t="s">
        <v>41</v>
      </c>
      <c r="C3873" t="s">
        <v>82</v>
      </c>
      <c r="D3873" s="3">
        <v>45566</v>
      </c>
      <c r="FB3873">
        <v>0</v>
      </c>
      <c r="FC3873">
        <v>1</v>
      </c>
    </row>
    <row r="3874" spans="1:159" x14ac:dyDescent="0.25">
      <c r="A3874" t="s">
        <v>60</v>
      </c>
      <c r="B3874" t="s">
        <v>41</v>
      </c>
      <c r="C3874" t="s">
        <v>82</v>
      </c>
      <c r="D3874" s="3">
        <v>45567</v>
      </c>
      <c r="FB3874">
        <v>0</v>
      </c>
      <c r="FC3874">
        <v>1</v>
      </c>
    </row>
    <row r="3875" spans="1:159" x14ac:dyDescent="0.25">
      <c r="A3875" t="s">
        <v>60</v>
      </c>
      <c r="B3875" t="s">
        <v>41</v>
      </c>
      <c r="C3875" t="s">
        <v>82</v>
      </c>
      <c r="D3875" s="3">
        <v>45568</v>
      </c>
      <c r="FB3875">
        <v>0</v>
      </c>
      <c r="FC3875">
        <v>1</v>
      </c>
    </row>
    <row r="3876" spans="1:159" x14ac:dyDescent="0.25">
      <c r="A3876" t="s">
        <v>60</v>
      </c>
      <c r="B3876" t="s">
        <v>41</v>
      </c>
      <c r="C3876" t="s">
        <v>82</v>
      </c>
      <c r="D3876" s="3">
        <v>45570</v>
      </c>
      <c r="FB3876">
        <v>0</v>
      </c>
      <c r="FC3876">
        <v>1</v>
      </c>
    </row>
    <row r="3877" spans="1:159" x14ac:dyDescent="0.25">
      <c r="A3877" t="s">
        <v>60</v>
      </c>
      <c r="B3877" t="s">
        <v>41</v>
      </c>
      <c r="C3877" t="s">
        <v>82</v>
      </c>
      <c r="D3877" s="3">
        <v>45571</v>
      </c>
      <c r="FB3877">
        <v>0</v>
      </c>
      <c r="FC3877">
        <v>1</v>
      </c>
    </row>
    <row r="3878" spans="1:159" x14ac:dyDescent="0.25">
      <c r="A3878" t="s">
        <v>60</v>
      </c>
      <c r="B3878" t="s">
        <v>41</v>
      </c>
      <c r="C3878" t="s">
        <v>87</v>
      </c>
      <c r="D3878" s="3">
        <v>45475</v>
      </c>
      <c r="FB3878">
        <v>0</v>
      </c>
      <c r="FC3878">
        <v>1</v>
      </c>
    </row>
    <row r="3879" spans="1:159" x14ac:dyDescent="0.25">
      <c r="A3879" t="s">
        <v>60</v>
      </c>
      <c r="B3879" t="s">
        <v>41</v>
      </c>
      <c r="C3879" t="s">
        <v>87</v>
      </c>
      <c r="D3879" s="3">
        <v>45476</v>
      </c>
      <c r="FB3879">
        <v>0</v>
      </c>
      <c r="FC3879">
        <v>1</v>
      </c>
    </row>
    <row r="3880" spans="1:159" x14ac:dyDescent="0.25">
      <c r="A3880" t="s">
        <v>60</v>
      </c>
      <c r="B3880" t="s">
        <v>41</v>
      </c>
      <c r="C3880" t="s">
        <v>87</v>
      </c>
      <c r="D3880" s="3">
        <v>45478</v>
      </c>
      <c r="FB3880">
        <v>0</v>
      </c>
      <c r="FC3880">
        <v>1</v>
      </c>
    </row>
    <row r="3881" spans="1:159" x14ac:dyDescent="0.25">
      <c r="A3881" t="s">
        <v>60</v>
      </c>
      <c r="B3881" t="s">
        <v>41</v>
      </c>
      <c r="C3881" t="s">
        <v>87</v>
      </c>
      <c r="D3881" s="3">
        <v>45479</v>
      </c>
      <c r="FB3881">
        <v>0</v>
      </c>
      <c r="FC3881">
        <v>1</v>
      </c>
    </row>
    <row r="3882" spans="1:159" x14ac:dyDescent="0.25">
      <c r="A3882" t="s">
        <v>60</v>
      </c>
      <c r="B3882" t="s">
        <v>41</v>
      </c>
      <c r="C3882" t="s">
        <v>87</v>
      </c>
      <c r="D3882" s="3">
        <v>45484</v>
      </c>
      <c r="FB3882">
        <v>0</v>
      </c>
      <c r="FC3882">
        <v>1</v>
      </c>
    </row>
    <row r="3883" spans="1:159" x14ac:dyDescent="0.25">
      <c r="A3883" t="s">
        <v>60</v>
      </c>
      <c r="B3883" t="s">
        <v>41</v>
      </c>
      <c r="C3883" t="s">
        <v>87</v>
      </c>
      <c r="D3883" s="3">
        <v>45485</v>
      </c>
      <c r="FB3883">
        <v>0</v>
      </c>
      <c r="FC3883">
        <v>1</v>
      </c>
    </row>
    <row r="3884" spans="1:159" x14ac:dyDescent="0.25">
      <c r="A3884" t="s">
        <v>60</v>
      </c>
      <c r="B3884" t="s">
        <v>41</v>
      </c>
      <c r="C3884" t="s">
        <v>87</v>
      </c>
      <c r="D3884" s="3">
        <v>45496</v>
      </c>
      <c r="FB3884">
        <v>0</v>
      </c>
      <c r="FC3884">
        <v>1</v>
      </c>
    </row>
    <row r="3885" spans="1:159" x14ac:dyDescent="0.25">
      <c r="A3885" t="s">
        <v>60</v>
      </c>
      <c r="B3885" t="s">
        <v>41</v>
      </c>
      <c r="C3885" t="s">
        <v>87</v>
      </c>
      <c r="D3885" s="3">
        <v>45539</v>
      </c>
      <c r="FB3885">
        <v>0</v>
      </c>
      <c r="FC3885">
        <v>1</v>
      </c>
    </row>
    <row r="3886" spans="1:159" x14ac:dyDescent="0.25">
      <c r="A3886" t="s">
        <v>60</v>
      </c>
      <c r="B3886" t="s">
        <v>41</v>
      </c>
      <c r="C3886" t="s">
        <v>87</v>
      </c>
      <c r="D3886" s="3">
        <v>45540</v>
      </c>
      <c r="FB3886">
        <v>0</v>
      </c>
      <c r="FC3886">
        <v>1</v>
      </c>
    </row>
    <row r="3887" spans="1:159" x14ac:dyDescent="0.25">
      <c r="A3887" t="s">
        <v>60</v>
      </c>
      <c r="B3887" t="s">
        <v>41</v>
      </c>
      <c r="C3887" t="s">
        <v>87</v>
      </c>
      <c r="D3887" s="3">
        <v>45541</v>
      </c>
      <c r="FB3887">
        <v>0</v>
      </c>
      <c r="FC3887">
        <v>1</v>
      </c>
    </row>
    <row r="3888" spans="1:159" x14ac:dyDescent="0.25">
      <c r="A3888" t="s">
        <v>60</v>
      </c>
      <c r="B3888" t="s">
        <v>41</v>
      </c>
      <c r="C3888" t="s">
        <v>87</v>
      </c>
      <c r="D3888" s="3">
        <v>45558</v>
      </c>
      <c r="FB3888">
        <v>0</v>
      </c>
      <c r="FC3888">
        <v>1</v>
      </c>
    </row>
    <row r="3889" spans="1:159" x14ac:dyDescent="0.25">
      <c r="A3889" t="s">
        <v>60</v>
      </c>
      <c r="B3889" t="s">
        <v>41</v>
      </c>
      <c r="C3889" t="s">
        <v>87</v>
      </c>
      <c r="D3889" s="3">
        <v>45559</v>
      </c>
      <c r="FB3889">
        <v>0</v>
      </c>
      <c r="FC3889">
        <v>1</v>
      </c>
    </row>
    <row r="3890" spans="1:159" x14ac:dyDescent="0.25">
      <c r="A3890" t="s">
        <v>60</v>
      </c>
      <c r="B3890" t="s">
        <v>41</v>
      </c>
      <c r="C3890" t="s">
        <v>87</v>
      </c>
      <c r="D3890" s="3">
        <v>45566</v>
      </c>
      <c r="FB3890">
        <v>0</v>
      </c>
      <c r="FC3890">
        <v>1</v>
      </c>
    </row>
    <row r="3891" spans="1:159" x14ac:dyDescent="0.25">
      <c r="A3891" t="s">
        <v>60</v>
      </c>
      <c r="B3891" t="s">
        <v>41</v>
      </c>
      <c r="C3891" t="s">
        <v>87</v>
      </c>
      <c r="D3891" s="3">
        <v>45567</v>
      </c>
      <c r="FB3891">
        <v>0</v>
      </c>
      <c r="FC3891">
        <v>1</v>
      </c>
    </row>
    <row r="3892" spans="1:159" x14ac:dyDescent="0.25">
      <c r="A3892" t="s">
        <v>60</v>
      </c>
      <c r="B3892" t="s">
        <v>41</v>
      </c>
      <c r="C3892" t="s">
        <v>87</v>
      </c>
      <c r="D3892" s="3">
        <v>45568</v>
      </c>
      <c r="FB3892">
        <v>0</v>
      </c>
      <c r="FC3892">
        <v>1</v>
      </c>
    </row>
    <row r="3893" spans="1:159" x14ac:dyDescent="0.25">
      <c r="A3893" t="s">
        <v>60</v>
      </c>
      <c r="B3893" t="s">
        <v>41</v>
      </c>
      <c r="C3893" t="s">
        <v>87</v>
      </c>
      <c r="D3893" s="3">
        <v>45570</v>
      </c>
      <c r="FB3893">
        <v>0</v>
      </c>
      <c r="FC3893">
        <v>1</v>
      </c>
    </row>
    <row r="3894" spans="1:159" x14ac:dyDescent="0.25">
      <c r="A3894" t="s">
        <v>60</v>
      </c>
      <c r="B3894" t="s">
        <v>41</v>
      </c>
      <c r="C3894" t="s">
        <v>87</v>
      </c>
      <c r="D3894" s="3">
        <v>45571</v>
      </c>
      <c r="FB3894">
        <v>0</v>
      </c>
      <c r="FC3894">
        <v>1</v>
      </c>
    </row>
    <row r="3895" spans="1:159" x14ac:dyDescent="0.25">
      <c r="A3895" t="s">
        <v>60</v>
      </c>
      <c r="B3895" t="s">
        <v>41</v>
      </c>
      <c r="C3895" t="s">
        <v>85</v>
      </c>
      <c r="D3895" s="3">
        <v>45475</v>
      </c>
      <c r="FB3895">
        <v>0</v>
      </c>
      <c r="FC3895">
        <v>1</v>
      </c>
    </row>
    <row r="3896" spans="1:159" x14ac:dyDescent="0.25">
      <c r="A3896" t="s">
        <v>60</v>
      </c>
      <c r="B3896" t="s">
        <v>41</v>
      </c>
      <c r="C3896" t="s">
        <v>85</v>
      </c>
      <c r="D3896" s="3">
        <v>45476</v>
      </c>
      <c r="FB3896">
        <v>0</v>
      </c>
      <c r="FC3896">
        <v>1</v>
      </c>
    </row>
    <row r="3897" spans="1:159" x14ac:dyDescent="0.25">
      <c r="A3897" t="s">
        <v>60</v>
      </c>
      <c r="B3897" t="s">
        <v>41</v>
      </c>
      <c r="C3897" t="s">
        <v>85</v>
      </c>
      <c r="D3897" s="3">
        <v>45478</v>
      </c>
      <c r="FB3897">
        <v>0</v>
      </c>
      <c r="FC3897">
        <v>1</v>
      </c>
    </row>
    <row r="3898" spans="1:159" x14ac:dyDescent="0.25">
      <c r="A3898" t="s">
        <v>60</v>
      </c>
      <c r="B3898" t="s">
        <v>41</v>
      </c>
      <c r="C3898" t="s">
        <v>85</v>
      </c>
      <c r="D3898" s="3">
        <v>45479</v>
      </c>
      <c r="FB3898">
        <v>0</v>
      </c>
      <c r="FC3898">
        <v>1</v>
      </c>
    </row>
    <row r="3899" spans="1:159" x14ac:dyDescent="0.25">
      <c r="A3899" t="s">
        <v>60</v>
      </c>
      <c r="B3899" t="s">
        <v>41</v>
      </c>
      <c r="C3899" t="s">
        <v>85</v>
      </c>
      <c r="D3899" s="3">
        <v>45484</v>
      </c>
      <c r="FB3899">
        <v>0</v>
      </c>
      <c r="FC3899">
        <v>1</v>
      </c>
    </row>
    <row r="3900" spans="1:159" x14ac:dyDescent="0.25">
      <c r="A3900" t="s">
        <v>60</v>
      </c>
      <c r="B3900" t="s">
        <v>41</v>
      </c>
      <c r="C3900" t="s">
        <v>85</v>
      </c>
      <c r="D3900" s="3">
        <v>45485</v>
      </c>
      <c r="FB3900">
        <v>0</v>
      </c>
      <c r="FC3900">
        <v>1</v>
      </c>
    </row>
    <row r="3901" spans="1:159" x14ac:dyDescent="0.25">
      <c r="A3901" t="s">
        <v>60</v>
      </c>
      <c r="B3901" t="s">
        <v>41</v>
      </c>
      <c r="C3901" t="s">
        <v>85</v>
      </c>
      <c r="D3901" s="3">
        <v>45496</v>
      </c>
      <c r="FB3901">
        <v>0</v>
      </c>
      <c r="FC3901">
        <v>1</v>
      </c>
    </row>
    <row r="3902" spans="1:159" x14ac:dyDescent="0.25">
      <c r="A3902" t="s">
        <v>60</v>
      </c>
      <c r="B3902" t="s">
        <v>41</v>
      </c>
      <c r="C3902" t="s">
        <v>85</v>
      </c>
      <c r="D3902" s="3">
        <v>45539</v>
      </c>
      <c r="FB3902">
        <v>0</v>
      </c>
      <c r="FC3902">
        <v>1</v>
      </c>
    </row>
    <row r="3903" spans="1:159" x14ac:dyDescent="0.25">
      <c r="A3903" t="s">
        <v>60</v>
      </c>
      <c r="B3903" t="s">
        <v>41</v>
      </c>
      <c r="C3903" t="s">
        <v>85</v>
      </c>
      <c r="D3903" s="3">
        <v>45540</v>
      </c>
      <c r="FB3903">
        <v>0</v>
      </c>
      <c r="FC3903">
        <v>1</v>
      </c>
    </row>
    <row r="3904" spans="1:159" x14ac:dyDescent="0.25">
      <c r="A3904" t="s">
        <v>60</v>
      </c>
      <c r="B3904" t="s">
        <v>41</v>
      </c>
      <c r="C3904" t="s">
        <v>85</v>
      </c>
      <c r="D3904" s="3">
        <v>45541</v>
      </c>
      <c r="FB3904">
        <v>0</v>
      </c>
      <c r="FC3904">
        <v>1</v>
      </c>
    </row>
    <row r="3905" spans="1:159" x14ac:dyDescent="0.25">
      <c r="A3905" t="s">
        <v>60</v>
      </c>
      <c r="B3905" t="s">
        <v>41</v>
      </c>
      <c r="C3905" t="s">
        <v>85</v>
      </c>
      <c r="D3905" s="3">
        <v>45558</v>
      </c>
      <c r="FB3905">
        <v>0</v>
      </c>
      <c r="FC3905">
        <v>1</v>
      </c>
    </row>
    <row r="3906" spans="1:159" x14ac:dyDescent="0.25">
      <c r="A3906" t="s">
        <v>60</v>
      </c>
      <c r="B3906" t="s">
        <v>41</v>
      </c>
      <c r="C3906" t="s">
        <v>85</v>
      </c>
      <c r="D3906" s="3">
        <v>45559</v>
      </c>
      <c r="FB3906">
        <v>0</v>
      </c>
      <c r="FC3906">
        <v>1</v>
      </c>
    </row>
    <row r="3907" spans="1:159" x14ac:dyDescent="0.25">
      <c r="A3907" t="s">
        <v>60</v>
      </c>
      <c r="B3907" t="s">
        <v>41</v>
      </c>
      <c r="C3907" t="s">
        <v>85</v>
      </c>
      <c r="D3907" s="3">
        <v>45566</v>
      </c>
      <c r="FB3907">
        <v>0</v>
      </c>
      <c r="FC3907">
        <v>1</v>
      </c>
    </row>
    <row r="3908" spans="1:159" x14ac:dyDescent="0.25">
      <c r="A3908" t="s">
        <v>60</v>
      </c>
      <c r="B3908" t="s">
        <v>41</v>
      </c>
      <c r="C3908" t="s">
        <v>85</v>
      </c>
      <c r="D3908" s="3">
        <v>45567</v>
      </c>
      <c r="FB3908">
        <v>0</v>
      </c>
      <c r="FC3908">
        <v>1</v>
      </c>
    </row>
    <row r="3909" spans="1:159" x14ac:dyDescent="0.25">
      <c r="A3909" t="s">
        <v>60</v>
      </c>
      <c r="B3909" t="s">
        <v>41</v>
      </c>
      <c r="C3909" t="s">
        <v>85</v>
      </c>
      <c r="D3909" s="3">
        <v>45568</v>
      </c>
      <c r="FB3909">
        <v>0</v>
      </c>
      <c r="FC3909">
        <v>1</v>
      </c>
    </row>
    <row r="3910" spans="1:159" x14ac:dyDescent="0.25">
      <c r="A3910" t="s">
        <v>60</v>
      </c>
      <c r="B3910" t="s">
        <v>41</v>
      </c>
      <c r="C3910" t="s">
        <v>85</v>
      </c>
      <c r="D3910" s="3">
        <v>45570</v>
      </c>
      <c r="FB3910">
        <v>0</v>
      </c>
      <c r="FC3910">
        <v>1</v>
      </c>
    </row>
    <row r="3911" spans="1:159" x14ac:dyDescent="0.25">
      <c r="A3911" t="s">
        <v>60</v>
      </c>
      <c r="B3911" t="s">
        <v>41</v>
      </c>
      <c r="C3911" t="s">
        <v>85</v>
      </c>
      <c r="D3911" s="3">
        <v>45571</v>
      </c>
      <c r="FB3911">
        <v>0</v>
      </c>
      <c r="FC3911">
        <v>1</v>
      </c>
    </row>
    <row r="3912" spans="1:159" x14ac:dyDescent="0.25">
      <c r="A3912" t="s">
        <v>60</v>
      </c>
      <c r="B3912" t="s">
        <v>41</v>
      </c>
      <c r="C3912" t="s">
        <v>86</v>
      </c>
      <c r="D3912" s="3">
        <v>45475</v>
      </c>
      <c r="FB3912">
        <v>0</v>
      </c>
      <c r="FC3912">
        <v>1</v>
      </c>
    </row>
    <row r="3913" spans="1:159" x14ac:dyDescent="0.25">
      <c r="A3913" t="s">
        <v>60</v>
      </c>
      <c r="B3913" t="s">
        <v>41</v>
      </c>
      <c r="C3913" t="s">
        <v>86</v>
      </c>
      <c r="D3913" s="3">
        <v>45476</v>
      </c>
      <c r="FB3913">
        <v>0</v>
      </c>
      <c r="FC3913">
        <v>1</v>
      </c>
    </row>
    <row r="3914" spans="1:159" x14ac:dyDescent="0.25">
      <c r="A3914" t="s">
        <v>60</v>
      </c>
      <c r="B3914" t="s">
        <v>41</v>
      </c>
      <c r="C3914" t="s">
        <v>86</v>
      </c>
      <c r="D3914" s="3">
        <v>45478</v>
      </c>
      <c r="FB3914">
        <v>0</v>
      </c>
      <c r="FC3914">
        <v>1</v>
      </c>
    </row>
    <row r="3915" spans="1:159" x14ac:dyDescent="0.25">
      <c r="A3915" t="s">
        <v>60</v>
      </c>
      <c r="B3915" t="s">
        <v>41</v>
      </c>
      <c r="C3915" t="s">
        <v>86</v>
      </c>
      <c r="D3915" s="3">
        <v>45479</v>
      </c>
      <c r="FB3915">
        <v>0</v>
      </c>
      <c r="FC3915">
        <v>1</v>
      </c>
    </row>
    <row r="3916" spans="1:159" x14ac:dyDescent="0.25">
      <c r="A3916" t="s">
        <v>60</v>
      </c>
      <c r="B3916" t="s">
        <v>41</v>
      </c>
      <c r="C3916" t="s">
        <v>86</v>
      </c>
      <c r="D3916" s="3">
        <v>45484</v>
      </c>
      <c r="FB3916">
        <v>0</v>
      </c>
      <c r="FC3916">
        <v>1</v>
      </c>
    </row>
    <row r="3917" spans="1:159" x14ac:dyDescent="0.25">
      <c r="A3917" t="s">
        <v>60</v>
      </c>
      <c r="B3917" t="s">
        <v>41</v>
      </c>
      <c r="C3917" t="s">
        <v>86</v>
      </c>
      <c r="D3917" s="3">
        <v>45485</v>
      </c>
      <c r="FB3917">
        <v>0</v>
      </c>
      <c r="FC3917">
        <v>1</v>
      </c>
    </row>
    <row r="3918" spans="1:159" x14ac:dyDescent="0.25">
      <c r="A3918" t="s">
        <v>60</v>
      </c>
      <c r="B3918" t="s">
        <v>41</v>
      </c>
      <c r="C3918" t="s">
        <v>86</v>
      </c>
      <c r="D3918" s="3">
        <v>45496</v>
      </c>
      <c r="FB3918">
        <v>0</v>
      </c>
      <c r="FC3918">
        <v>1</v>
      </c>
    </row>
    <row r="3919" spans="1:159" x14ac:dyDescent="0.25">
      <c r="A3919" t="s">
        <v>60</v>
      </c>
      <c r="B3919" t="s">
        <v>41</v>
      </c>
      <c r="C3919" t="s">
        <v>86</v>
      </c>
      <c r="D3919" s="3">
        <v>45539</v>
      </c>
      <c r="FB3919">
        <v>0</v>
      </c>
      <c r="FC3919">
        <v>1</v>
      </c>
    </row>
    <row r="3920" spans="1:159" x14ac:dyDescent="0.25">
      <c r="A3920" t="s">
        <v>60</v>
      </c>
      <c r="B3920" t="s">
        <v>41</v>
      </c>
      <c r="C3920" t="s">
        <v>86</v>
      </c>
      <c r="D3920" s="3">
        <v>45540</v>
      </c>
      <c r="FB3920">
        <v>0</v>
      </c>
      <c r="FC3920">
        <v>1</v>
      </c>
    </row>
    <row r="3921" spans="1:159" x14ac:dyDescent="0.25">
      <c r="A3921" t="s">
        <v>60</v>
      </c>
      <c r="B3921" t="s">
        <v>41</v>
      </c>
      <c r="C3921" t="s">
        <v>86</v>
      </c>
      <c r="D3921" s="3">
        <v>45541</v>
      </c>
      <c r="FB3921">
        <v>0</v>
      </c>
      <c r="FC3921">
        <v>1</v>
      </c>
    </row>
    <row r="3922" spans="1:159" x14ac:dyDescent="0.25">
      <c r="A3922" t="s">
        <v>60</v>
      </c>
      <c r="B3922" t="s">
        <v>41</v>
      </c>
      <c r="C3922" t="s">
        <v>86</v>
      </c>
      <c r="D3922" s="3">
        <v>45558</v>
      </c>
      <c r="FB3922">
        <v>0</v>
      </c>
      <c r="FC3922">
        <v>1</v>
      </c>
    </row>
    <row r="3923" spans="1:159" x14ac:dyDescent="0.25">
      <c r="A3923" t="s">
        <v>60</v>
      </c>
      <c r="B3923" t="s">
        <v>41</v>
      </c>
      <c r="C3923" t="s">
        <v>86</v>
      </c>
      <c r="D3923" s="3">
        <v>45559</v>
      </c>
      <c r="FB3923">
        <v>0</v>
      </c>
      <c r="FC3923">
        <v>1</v>
      </c>
    </row>
    <row r="3924" spans="1:159" x14ac:dyDescent="0.25">
      <c r="A3924" t="s">
        <v>60</v>
      </c>
      <c r="B3924" t="s">
        <v>41</v>
      </c>
      <c r="C3924" t="s">
        <v>86</v>
      </c>
      <c r="D3924" s="3">
        <v>45566</v>
      </c>
      <c r="FB3924">
        <v>0</v>
      </c>
      <c r="FC3924">
        <v>1</v>
      </c>
    </row>
    <row r="3925" spans="1:159" x14ac:dyDescent="0.25">
      <c r="A3925" t="s">
        <v>60</v>
      </c>
      <c r="B3925" t="s">
        <v>41</v>
      </c>
      <c r="C3925" t="s">
        <v>86</v>
      </c>
      <c r="D3925" s="3">
        <v>45567</v>
      </c>
      <c r="FB3925">
        <v>0</v>
      </c>
      <c r="FC3925">
        <v>1</v>
      </c>
    </row>
    <row r="3926" spans="1:159" x14ac:dyDescent="0.25">
      <c r="A3926" t="s">
        <v>60</v>
      </c>
      <c r="B3926" t="s">
        <v>41</v>
      </c>
      <c r="C3926" t="s">
        <v>86</v>
      </c>
      <c r="D3926" s="3">
        <v>45568</v>
      </c>
      <c r="FB3926">
        <v>0</v>
      </c>
      <c r="FC3926">
        <v>1</v>
      </c>
    </row>
    <row r="3927" spans="1:159" x14ac:dyDescent="0.25">
      <c r="A3927" t="s">
        <v>60</v>
      </c>
      <c r="B3927" t="s">
        <v>41</v>
      </c>
      <c r="C3927" t="s">
        <v>86</v>
      </c>
      <c r="D3927" s="3">
        <v>45570</v>
      </c>
      <c r="FB3927">
        <v>0</v>
      </c>
      <c r="FC3927">
        <v>1</v>
      </c>
    </row>
    <row r="3928" spans="1:159" x14ac:dyDescent="0.25">
      <c r="A3928" t="s">
        <v>60</v>
      </c>
      <c r="B3928" t="s">
        <v>41</v>
      </c>
      <c r="C3928" t="s">
        <v>86</v>
      </c>
      <c r="D3928" s="3">
        <v>45571</v>
      </c>
      <c r="FB3928">
        <v>0</v>
      </c>
      <c r="FC3928">
        <v>1</v>
      </c>
    </row>
    <row r="3929" spans="1:159" x14ac:dyDescent="0.25">
      <c r="A3929" t="s">
        <v>60</v>
      </c>
      <c r="B3929" t="s">
        <v>41</v>
      </c>
      <c r="C3929" t="s">
        <v>76</v>
      </c>
      <c r="D3929" s="3">
        <v>45475</v>
      </c>
      <c r="FB3929">
        <v>0</v>
      </c>
      <c r="FC3929">
        <v>1</v>
      </c>
    </row>
    <row r="3930" spans="1:159" x14ac:dyDescent="0.25">
      <c r="A3930" t="s">
        <v>60</v>
      </c>
      <c r="B3930" t="s">
        <v>41</v>
      </c>
      <c r="C3930" t="s">
        <v>76</v>
      </c>
      <c r="D3930" s="3">
        <v>45476</v>
      </c>
      <c r="FB3930">
        <v>0</v>
      </c>
      <c r="FC3930">
        <v>1</v>
      </c>
    </row>
    <row r="3931" spans="1:159" x14ac:dyDescent="0.25">
      <c r="A3931" t="s">
        <v>60</v>
      </c>
      <c r="B3931" t="s">
        <v>41</v>
      </c>
      <c r="C3931" t="s">
        <v>76</v>
      </c>
      <c r="D3931" s="3">
        <v>45478</v>
      </c>
      <c r="FB3931">
        <v>0</v>
      </c>
      <c r="FC3931">
        <v>1</v>
      </c>
    </row>
    <row r="3932" spans="1:159" x14ac:dyDescent="0.25">
      <c r="A3932" t="s">
        <v>60</v>
      </c>
      <c r="B3932" t="s">
        <v>41</v>
      </c>
      <c r="C3932" t="s">
        <v>76</v>
      </c>
      <c r="D3932" s="3">
        <v>45479</v>
      </c>
      <c r="FB3932">
        <v>0</v>
      </c>
      <c r="FC3932">
        <v>1</v>
      </c>
    </row>
    <row r="3933" spans="1:159" x14ac:dyDescent="0.25">
      <c r="A3933" t="s">
        <v>60</v>
      </c>
      <c r="B3933" t="s">
        <v>41</v>
      </c>
      <c r="C3933" t="s">
        <v>76</v>
      </c>
      <c r="D3933" s="3">
        <v>45484</v>
      </c>
      <c r="FB3933">
        <v>0</v>
      </c>
      <c r="FC3933">
        <v>1</v>
      </c>
    </row>
    <row r="3934" spans="1:159" x14ac:dyDescent="0.25">
      <c r="A3934" t="s">
        <v>60</v>
      </c>
      <c r="B3934" t="s">
        <v>41</v>
      </c>
      <c r="C3934" t="s">
        <v>76</v>
      </c>
      <c r="D3934" s="3">
        <v>45485</v>
      </c>
      <c r="FB3934">
        <v>0</v>
      </c>
      <c r="FC3934">
        <v>1</v>
      </c>
    </row>
    <row r="3935" spans="1:159" x14ac:dyDescent="0.25">
      <c r="A3935" t="s">
        <v>60</v>
      </c>
      <c r="B3935" t="s">
        <v>41</v>
      </c>
      <c r="C3935" t="s">
        <v>76</v>
      </c>
      <c r="D3935" s="3">
        <v>45496</v>
      </c>
      <c r="FB3935">
        <v>0</v>
      </c>
      <c r="FC3935">
        <v>1</v>
      </c>
    </row>
    <row r="3936" spans="1:159" x14ac:dyDescent="0.25">
      <c r="A3936" t="s">
        <v>60</v>
      </c>
      <c r="B3936" t="s">
        <v>41</v>
      </c>
      <c r="C3936" t="s">
        <v>76</v>
      </c>
      <c r="D3936" s="3">
        <v>45539</v>
      </c>
      <c r="FB3936">
        <v>0</v>
      </c>
      <c r="FC3936">
        <v>1</v>
      </c>
    </row>
    <row r="3937" spans="1:159" x14ac:dyDescent="0.25">
      <c r="A3937" t="s">
        <v>60</v>
      </c>
      <c r="B3937" t="s">
        <v>41</v>
      </c>
      <c r="C3937" t="s">
        <v>76</v>
      </c>
      <c r="D3937" s="3">
        <v>45540</v>
      </c>
      <c r="FB3937">
        <v>0</v>
      </c>
      <c r="FC3937">
        <v>1</v>
      </c>
    </row>
    <row r="3938" spans="1:159" x14ac:dyDescent="0.25">
      <c r="A3938" t="s">
        <v>60</v>
      </c>
      <c r="B3938" t="s">
        <v>41</v>
      </c>
      <c r="C3938" t="s">
        <v>76</v>
      </c>
      <c r="D3938" s="3">
        <v>45541</v>
      </c>
      <c r="FB3938">
        <v>0</v>
      </c>
      <c r="FC3938">
        <v>1</v>
      </c>
    </row>
    <row r="3939" spans="1:159" x14ac:dyDescent="0.25">
      <c r="A3939" t="s">
        <v>60</v>
      </c>
      <c r="B3939" t="s">
        <v>41</v>
      </c>
      <c r="C3939" t="s">
        <v>76</v>
      </c>
      <c r="D3939" s="3">
        <v>45558</v>
      </c>
      <c r="FB3939">
        <v>0</v>
      </c>
      <c r="FC3939">
        <v>1</v>
      </c>
    </row>
    <row r="3940" spans="1:159" x14ac:dyDescent="0.25">
      <c r="A3940" t="s">
        <v>60</v>
      </c>
      <c r="B3940" t="s">
        <v>41</v>
      </c>
      <c r="C3940" t="s">
        <v>76</v>
      </c>
      <c r="D3940" s="3">
        <v>45559</v>
      </c>
      <c r="FB3940">
        <v>0</v>
      </c>
      <c r="FC3940">
        <v>1</v>
      </c>
    </row>
    <row r="3941" spans="1:159" x14ac:dyDescent="0.25">
      <c r="A3941" t="s">
        <v>60</v>
      </c>
      <c r="B3941" t="s">
        <v>41</v>
      </c>
      <c r="C3941" t="s">
        <v>76</v>
      </c>
      <c r="D3941" s="3">
        <v>45566</v>
      </c>
      <c r="FB3941">
        <v>0</v>
      </c>
      <c r="FC3941">
        <v>1</v>
      </c>
    </row>
    <row r="3942" spans="1:159" x14ac:dyDescent="0.25">
      <c r="A3942" t="s">
        <v>60</v>
      </c>
      <c r="B3942" t="s">
        <v>41</v>
      </c>
      <c r="C3942" t="s">
        <v>76</v>
      </c>
      <c r="D3942" s="3">
        <v>45567</v>
      </c>
      <c r="FB3942">
        <v>0</v>
      </c>
      <c r="FC3942">
        <v>1</v>
      </c>
    </row>
    <row r="3943" spans="1:159" x14ac:dyDescent="0.25">
      <c r="A3943" t="s">
        <v>60</v>
      </c>
      <c r="B3943" t="s">
        <v>41</v>
      </c>
      <c r="C3943" t="s">
        <v>76</v>
      </c>
      <c r="D3943" s="3">
        <v>45568</v>
      </c>
      <c r="FB3943">
        <v>0</v>
      </c>
      <c r="FC3943">
        <v>1</v>
      </c>
    </row>
    <row r="3944" spans="1:159" x14ac:dyDescent="0.25">
      <c r="A3944" t="s">
        <v>60</v>
      </c>
      <c r="B3944" t="s">
        <v>41</v>
      </c>
      <c r="C3944" t="s">
        <v>76</v>
      </c>
      <c r="D3944" s="3">
        <v>45570</v>
      </c>
      <c r="FB3944">
        <v>0</v>
      </c>
      <c r="FC3944">
        <v>1</v>
      </c>
    </row>
    <row r="3945" spans="1:159" x14ac:dyDescent="0.25">
      <c r="A3945" t="s">
        <v>60</v>
      </c>
      <c r="B3945" t="s">
        <v>41</v>
      </c>
      <c r="C3945" t="s">
        <v>76</v>
      </c>
      <c r="D3945" s="3">
        <v>45571</v>
      </c>
      <c r="FB3945">
        <v>0</v>
      </c>
      <c r="FC3945">
        <v>1</v>
      </c>
    </row>
    <row r="3946" spans="1:159" x14ac:dyDescent="0.25">
      <c r="A3946" t="s">
        <v>60</v>
      </c>
      <c r="B3946" t="s">
        <v>41</v>
      </c>
      <c r="C3946" t="s">
        <v>75</v>
      </c>
      <c r="D3946" s="3">
        <v>45475</v>
      </c>
      <c r="FB3946">
        <v>0</v>
      </c>
      <c r="FC3946">
        <v>1</v>
      </c>
    </row>
    <row r="3947" spans="1:159" x14ac:dyDescent="0.25">
      <c r="A3947" t="s">
        <v>60</v>
      </c>
      <c r="B3947" t="s">
        <v>41</v>
      </c>
      <c r="C3947" t="s">
        <v>75</v>
      </c>
      <c r="D3947" s="3">
        <v>45476</v>
      </c>
      <c r="FB3947">
        <v>0</v>
      </c>
      <c r="FC3947">
        <v>1</v>
      </c>
    </row>
    <row r="3948" spans="1:159" x14ac:dyDescent="0.25">
      <c r="A3948" t="s">
        <v>60</v>
      </c>
      <c r="B3948" t="s">
        <v>41</v>
      </c>
      <c r="C3948" t="s">
        <v>75</v>
      </c>
      <c r="D3948" s="3">
        <v>45478</v>
      </c>
      <c r="FB3948">
        <v>0</v>
      </c>
      <c r="FC3948">
        <v>1</v>
      </c>
    </row>
    <row r="3949" spans="1:159" x14ac:dyDescent="0.25">
      <c r="A3949" t="s">
        <v>60</v>
      </c>
      <c r="B3949" t="s">
        <v>41</v>
      </c>
      <c r="C3949" t="s">
        <v>75</v>
      </c>
      <c r="D3949" s="3">
        <v>45479</v>
      </c>
      <c r="FB3949">
        <v>0</v>
      </c>
      <c r="FC3949">
        <v>1</v>
      </c>
    </row>
    <row r="3950" spans="1:159" x14ac:dyDescent="0.25">
      <c r="A3950" t="s">
        <v>60</v>
      </c>
      <c r="B3950" t="s">
        <v>41</v>
      </c>
      <c r="C3950" t="s">
        <v>75</v>
      </c>
      <c r="D3950" s="3">
        <v>45484</v>
      </c>
      <c r="FB3950">
        <v>0</v>
      </c>
      <c r="FC3950">
        <v>1</v>
      </c>
    </row>
    <row r="3951" spans="1:159" x14ac:dyDescent="0.25">
      <c r="A3951" t="s">
        <v>60</v>
      </c>
      <c r="B3951" t="s">
        <v>41</v>
      </c>
      <c r="C3951" t="s">
        <v>75</v>
      </c>
      <c r="D3951" s="3">
        <v>45485</v>
      </c>
      <c r="FB3951">
        <v>0</v>
      </c>
      <c r="FC3951">
        <v>1</v>
      </c>
    </row>
    <row r="3952" spans="1:159" x14ac:dyDescent="0.25">
      <c r="A3952" t="s">
        <v>60</v>
      </c>
      <c r="B3952" t="s">
        <v>41</v>
      </c>
      <c r="C3952" t="s">
        <v>75</v>
      </c>
      <c r="D3952" s="3">
        <v>45496</v>
      </c>
      <c r="FB3952">
        <v>0</v>
      </c>
      <c r="FC3952">
        <v>1</v>
      </c>
    </row>
    <row r="3953" spans="1:159" x14ac:dyDescent="0.25">
      <c r="A3953" t="s">
        <v>60</v>
      </c>
      <c r="B3953" t="s">
        <v>41</v>
      </c>
      <c r="C3953" t="s">
        <v>75</v>
      </c>
      <c r="D3953" s="3">
        <v>45539</v>
      </c>
      <c r="FB3953">
        <v>0</v>
      </c>
      <c r="FC3953">
        <v>1</v>
      </c>
    </row>
    <row r="3954" spans="1:159" x14ac:dyDescent="0.25">
      <c r="A3954" t="s">
        <v>60</v>
      </c>
      <c r="B3954" t="s">
        <v>41</v>
      </c>
      <c r="C3954" t="s">
        <v>75</v>
      </c>
      <c r="D3954" s="3">
        <v>45540</v>
      </c>
      <c r="FB3954">
        <v>0</v>
      </c>
      <c r="FC3954">
        <v>1</v>
      </c>
    </row>
    <row r="3955" spans="1:159" x14ac:dyDescent="0.25">
      <c r="A3955" t="s">
        <v>60</v>
      </c>
      <c r="B3955" t="s">
        <v>41</v>
      </c>
      <c r="C3955" t="s">
        <v>75</v>
      </c>
      <c r="D3955" s="3">
        <v>45541</v>
      </c>
      <c r="BR3955" s="20"/>
      <c r="FB3955">
        <v>0</v>
      </c>
      <c r="FC3955">
        <v>1</v>
      </c>
    </row>
    <row r="3956" spans="1:159" x14ac:dyDescent="0.25">
      <c r="A3956" t="s">
        <v>60</v>
      </c>
      <c r="B3956" t="s">
        <v>41</v>
      </c>
      <c r="C3956" t="s">
        <v>75</v>
      </c>
      <c r="D3956" s="3">
        <v>45558</v>
      </c>
      <c r="FB3956">
        <v>0</v>
      </c>
      <c r="FC3956">
        <v>1</v>
      </c>
    </row>
    <row r="3957" spans="1:159" x14ac:dyDescent="0.25">
      <c r="A3957" t="s">
        <v>60</v>
      </c>
      <c r="B3957" t="s">
        <v>41</v>
      </c>
      <c r="C3957" t="s">
        <v>75</v>
      </c>
      <c r="D3957" s="3">
        <v>45559</v>
      </c>
      <c r="FB3957">
        <v>0</v>
      </c>
      <c r="FC3957">
        <v>1</v>
      </c>
    </row>
    <row r="3958" spans="1:159" x14ac:dyDescent="0.25">
      <c r="A3958" t="s">
        <v>60</v>
      </c>
      <c r="B3958" t="s">
        <v>41</v>
      </c>
      <c r="C3958" t="s">
        <v>75</v>
      </c>
      <c r="D3958" s="3">
        <v>45566</v>
      </c>
      <c r="FB3958">
        <v>0</v>
      </c>
      <c r="FC3958">
        <v>1</v>
      </c>
    </row>
    <row r="3959" spans="1:159" x14ac:dyDescent="0.25">
      <c r="A3959" t="s">
        <v>60</v>
      </c>
      <c r="B3959" t="s">
        <v>41</v>
      </c>
      <c r="C3959" t="s">
        <v>75</v>
      </c>
      <c r="D3959" s="3">
        <v>45567</v>
      </c>
      <c r="FB3959">
        <v>0</v>
      </c>
      <c r="FC3959">
        <v>1</v>
      </c>
    </row>
    <row r="3960" spans="1:159" x14ac:dyDescent="0.25">
      <c r="A3960" t="s">
        <v>60</v>
      </c>
      <c r="B3960" t="s">
        <v>41</v>
      </c>
      <c r="C3960" t="s">
        <v>75</v>
      </c>
      <c r="D3960" s="3">
        <v>45568</v>
      </c>
      <c r="FB3960">
        <v>0</v>
      </c>
      <c r="FC3960">
        <v>1</v>
      </c>
    </row>
    <row r="3961" spans="1:159" x14ac:dyDescent="0.25">
      <c r="A3961" t="s">
        <v>60</v>
      </c>
      <c r="B3961" t="s">
        <v>41</v>
      </c>
      <c r="C3961" t="s">
        <v>75</v>
      </c>
      <c r="D3961" s="3">
        <v>45570</v>
      </c>
      <c r="FB3961">
        <v>0</v>
      </c>
      <c r="FC3961">
        <v>1</v>
      </c>
    </row>
    <row r="3962" spans="1:159" x14ac:dyDescent="0.25">
      <c r="A3962" t="s">
        <v>60</v>
      </c>
      <c r="B3962" t="s">
        <v>41</v>
      </c>
      <c r="C3962" t="s">
        <v>75</v>
      </c>
      <c r="D3962" s="3">
        <v>45571</v>
      </c>
      <c r="FB3962">
        <v>0</v>
      </c>
      <c r="FC3962">
        <v>1</v>
      </c>
    </row>
    <row r="3963" spans="1:159" x14ac:dyDescent="0.25">
      <c r="A3963" t="s">
        <v>60</v>
      </c>
      <c r="B3963" t="s">
        <v>41</v>
      </c>
      <c r="C3963" t="s">
        <v>77</v>
      </c>
      <c r="D3963" s="3">
        <v>45475</v>
      </c>
      <c r="FB3963">
        <v>0</v>
      </c>
      <c r="FC3963">
        <v>1</v>
      </c>
    </row>
    <row r="3964" spans="1:159" x14ac:dyDescent="0.25">
      <c r="A3964" t="s">
        <v>60</v>
      </c>
      <c r="B3964" t="s">
        <v>41</v>
      </c>
      <c r="C3964" t="s">
        <v>77</v>
      </c>
      <c r="D3964" s="3">
        <v>45476</v>
      </c>
      <c r="FB3964">
        <v>0</v>
      </c>
      <c r="FC3964">
        <v>1</v>
      </c>
    </row>
    <row r="3965" spans="1:159" x14ac:dyDescent="0.25">
      <c r="A3965" t="s">
        <v>60</v>
      </c>
      <c r="B3965" t="s">
        <v>41</v>
      </c>
      <c r="C3965" t="s">
        <v>77</v>
      </c>
      <c r="D3965" s="3">
        <v>45478</v>
      </c>
      <c r="FB3965">
        <v>0</v>
      </c>
      <c r="FC3965">
        <v>1</v>
      </c>
    </row>
    <row r="3966" spans="1:159" x14ac:dyDescent="0.25">
      <c r="A3966" t="s">
        <v>60</v>
      </c>
      <c r="B3966" t="s">
        <v>41</v>
      </c>
      <c r="C3966" t="s">
        <v>77</v>
      </c>
      <c r="D3966" s="3">
        <v>45479</v>
      </c>
      <c r="FB3966">
        <v>0</v>
      </c>
      <c r="FC3966">
        <v>1</v>
      </c>
    </row>
    <row r="3967" spans="1:159" x14ac:dyDescent="0.25">
      <c r="A3967" t="s">
        <v>60</v>
      </c>
      <c r="B3967" t="s">
        <v>41</v>
      </c>
      <c r="C3967" t="s">
        <v>77</v>
      </c>
      <c r="D3967" s="3">
        <v>45484</v>
      </c>
      <c r="FB3967">
        <v>0</v>
      </c>
      <c r="FC3967">
        <v>1</v>
      </c>
    </row>
    <row r="3968" spans="1:159" x14ac:dyDescent="0.25">
      <c r="A3968" t="s">
        <v>60</v>
      </c>
      <c r="B3968" t="s">
        <v>41</v>
      </c>
      <c r="C3968" t="s">
        <v>77</v>
      </c>
      <c r="D3968" s="3">
        <v>45485</v>
      </c>
      <c r="FB3968">
        <v>0</v>
      </c>
      <c r="FC3968">
        <v>1</v>
      </c>
    </row>
    <row r="3969" spans="1:159" x14ac:dyDescent="0.25">
      <c r="A3969" t="s">
        <v>60</v>
      </c>
      <c r="B3969" t="s">
        <v>41</v>
      </c>
      <c r="C3969" t="s">
        <v>77</v>
      </c>
      <c r="D3969" s="3">
        <v>45496</v>
      </c>
      <c r="FB3969">
        <v>0</v>
      </c>
      <c r="FC3969">
        <v>1</v>
      </c>
    </row>
    <row r="3970" spans="1:159" x14ac:dyDescent="0.25">
      <c r="A3970" t="s">
        <v>60</v>
      </c>
      <c r="B3970" t="s">
        <v>41</v>
      </c>
      <c r="C3970" t="s">
        <v>77</v>
      </c>
      <c r="D3970" s="3">
        <v>45539</v>
      </c>
      <c r="FB3970">
        <v>0</v>
      </c>
      <c r="FC3970">
        <v>1</v>
      </c>
    </row>
    <row r="3971" spans="1:159" x14ac:dyDescent="0.25">
      <c r="A3971" t="s">
        <v>60</v>
      </c>
      <c r="B3971" t="s">
        <v>41</v>
      </c>
      <c r="C3971" t="s">
        <v>77</v>
      </c>
      <c r="D3971" s="3">
        <v>45540</v>
      </c>
      <c r="FB3971">
        <v>0</v>
      </c>
      <c r="FC3971">
        <v>1</v>
      </c>
    </row>
    <row r="3972" spans="1:159" x14ac:dyDescent="0.25">
      <c r="A3972" t="s">
        <v>60</v>
      </c>
      <c r="B3972" t="s">
        <v>41</v>
      </c>
      <c r="C3972" t="s">
        <v>77</v>
      </c>
      <c r="D3972" s="3">
        <v>45541</v>
      </c>
      <c r="FB3972">
        <v>0</v>
      </c>
      <c r="FC3972">
        <v>1</v>
      </c>
    </row>
    <row r="3973" spans="1:159" x14ac:dyDescent="0.25">
      <c r="A3973" t="s">
        <v>60</v>
      </c>
      <c r="B3973" t="s">
        <v>41</v>
      </c>
      <c r="C3973" t="s">
        <v>77</v>
      </c>
      <c r="D3973" s="3">
        <v>45558</v>
      </c>
      <c r="FB3973">
        <v>0</v>
      </c>
      <c r="FC3973">
        <v>1</v>
      </c>
    </row>
    <row r="3974" spans="1:159" x14ac:dyDescent="0.25">
      <c r="A3974" t="s">
        <v>60</v>
      </c>
      <c r="B3974" t="s">
        <v>41</v>
      </c>
      <c r="C3974" t="s">
        <v>77</v>
      </c>
      <c r="D3974" s="3">
        <v>45559</v>
      </c>
      <c r="FB3974">
        <v>0</v>
      </c>
      <c r="FC3974">
        <v>1</v>
      </c>
    </row>
    <row r="3975" spans="1:159" x14ac:dyDescent="0.25">
      <c r="A3975" t="s">
        <v>60</v>
      </c>
      <c r="B3975" t="s">
        <v>41</v>
      </c>
      <c r="C3975" t="s">
        <v>77</v>
      </c>
      <c r="D3975" s="3">
        <v>45566</v>
      </c>
      <c r="FB3975">
        <v>0</v>
      </c>
      <c r="FC3975">
        <v>1</v>
      </c>
    </row>
    <row r="3976" spans="1:159" x14ac:dyDescent="0.25">
      <c r="A3976" t="s">
        <v>60</v>
      </c>
      <c r="B3976" t="s">
        <v>41</v>
      </c>
      <c r="C3976" t="s">
        <v>77</v>
      </c>
      <c r="D3976" s="3">
        <v>45567</v>
      </c>
      <c r="FB3976">
        <v>0</v>
      </c>
      <c r="FC3976">
        <v>1</v>
      </c>
    </row>
    <row r="3977" spans="1:159" x14ac:dyDescent="0.25">
      <c r="A3977" t="s">
        <v>60</v>
      </c>
      <c r="B3977" t="s">
        <v>41</v>
      </c>
      <c r="C3977" t="s">
        <v>77</v>
      </c>
      <c r="D3977" s="3">
        <v>45568</v>
      </c>
      <c r="FB3977">
        <v>0</v>
      </c>
      <c r="FC3977">
        <v>1</v>
      </c>
    </row>
    <row r="3978" spans="1:159" x14ac:dyDescent="0.25">
      <c r="A3978" t="s">
        <v>60</v>
      </c>
      <c r="B3978" t="s">
        <v>41</v>
      </c>
      <c r="C3978" t="s">
        <v>77</v>
      </c>
      <c r="D3978" s="3">
        <v>45570</v>
      </c>
      <c r="FB3978">
        <v>0</v>
      </c>
      <c r="FC3978">
        <v>1</v>
      </c>
    </row>
    <row r="3979" spans="1:159" x14ac:dyDescent="0.25">
      <c r="A3979" t="s">
        <v>60</v>
      </c>
      <c r="B3979" t="s">
        <v>41</v>
      </c>
      <c r="C3979" t="s">
        <v>77</v>
      </c>
      <c r="D3979" s="3">
        <v>45571</v>
      </c>
      <c r="FB3979">
        <v>0</v>
      </c>
      <c r="FC3979">
        <v>1</v>
      </c>
    </row>
    <row r="3980" spans="1:159" x14ac:dyDescent="0.25">
      <c r="A3980" t="s">
        <v>60</v>
      </c>
      <c r="B3980" t="s">
        <v>41</v>
      </c>
      <c r="C3980" t="s">
        <v>84</v>
      </c>
      <c r="D3980" s="3">
        <v>45475</v>
      </c>
      <c r="FB3980">
        <v>0</v>
      </c>
      <c r="FC3980">
        <v>1</v>
      </c>
    </row>
    <row r="3981" spans="1:159" x14ac:dyDescent="0.25">
      <c r="A3981" t="s">
        <v>60</v>
      </c>
      <c r="B3981" t="s">
        <v>41</v>
      </c>
      <c r="C3981" t="s">
        <v>84</v>
      </c>
      <c r="D3981" s="3">
        <v>45476</v>
      </c>
      <c r="FB3981">
        <v>0</v>
      </c>
      <c r="FC3981">
        <v>1</v>
      </c>
    </row>
    <row r="3982" spans="1:159" x14ac:dyDescent="0.25">
      <c r="A3982" t="s">
        <v>60</v>
      </c>
      <c r="B3982" t="s">
        <v>41</v>
      </c>
      <c r="C3982" t="s">
        <v>84</v>
      </c>
      <c r="D3982" s="3">
        <v>45478</v>
      </c>
      <c r="FB3982">
        <v>0</v>
      </c>
      <c r="FC3982">
        <v>1</v>
      </c>
    </row>
    <row r="3983" spans="1:159" x14ac:dyDescent="0.25">
      <c r="A3983" t="s">
        <v>60</v>
      </c>
      <c r="B3983" t="s">
        <v>41</v>
      </c>
      <c r="C3983" t="s">
        <v>84</v>
      </c>
      <c r="D3983" s="3">
        <v>45479</v>
      </c>
      <c r="FB3983">
        <v>0</v>
      </c>
      <c r="FC3983">
        <v>1</v>
      </c>
    </row>
    <row r="3984" spans="1:159" x14ac:dyDescent="0.25">
      <c r="A3984" t="s">
        <v>60</v>
      </c>
      <c r="B3984" t="s">
        <v>41</v>
      </c>
      <c r="C3984" t="s">
        <v>84</v>
      </c>
      <c r="D3984" s="3">
        <v>45484</v>
      </c>
      <c r="FB3984">
        <v>0</v>
      </c>
      <c r="FC3984">
        <v>1</v>
      </c>
    </row>
    <row r="3985" spans="1:159" x14ac:dyDescent="0.25">
      <c r="A3985" t="s">
        <v>60</v>
      </c>
      <c r="B3985" t="s">
        <v>41</v>
      </c>
      <c r="C3985" t="s">
        <v>84</v>
      </c>
      <c r="D3985" s="3">
        <v>45485</v>
      </c>
      <c r="FB3985">
        <v>0</v>
      </c>
      <c r="FC3985">
        <v>1</v>
      </c>
    </row>
    <row r="3986" spans="1:159" x14ac:dyDescent="0.25">
      <c r="A3986" t="s">
        <v>60</v>
      </c>
      <c r="B3986" t="s">
        <v>41</v>
      </c>
      <c r="C3986" t="s">
        <v>84</v>
      </c>
      <c r="D3986" s="3">
        <v>45496</v>
      </c>
      <c r="FB3986">
        <v>0</v>
      </c>
      <c r="FC3986">
        <v>1</v>
      </c>
    </row>
    <row r="3987" spans="1:159" x14ac:dyDescent="0.25">
      <c r="A3987" t="s">
        <v>60</v>
      </c>
      <c r="B3987" t="s">
        <v>41</v>
      </c>
      <c r="C3987" t="s">
        <v>84</v>
      </c>
      <c r="D3987" s="3">
        <v>45539</v>
      </c>
      <c r="FB3987">
        <v>0</v>
      </c>
      <c r="FC3987">
        <v>1</v>
      </c>
    </row>
    <row r="3988" spans="1:159" x14ac:dyDescent="0.25">
      <c r="A3988" t="s">
        <v>60</v>
      </c>
      <c r="B3988" t="s">
        <v>41</v>
      </c>
      <c r="C3988" t="s">
        <v>84</v>
      </c>
      <c r="D3988" s="3">
        <v>45540</v>
      </c>
      <c r="FB3988">
        <v>0</v>
      </c>
      <c r="FC3988">
        <v>1</v>
      </c>
    </row>
    <row r="3989" spans="1:159" x14ac:dyDescent="0.25">
      <c r="A3989" t="s">
        <v>60</v>
      </c>
      <c r="B3989" t="s">
        <v>41</v>
      </c>
      <c r="C3989" t="s">
        <v>84</v>
      </c>
      <c r="D3989" s="3">
        <v>45541</v>
      </c>
      <c r="FB3989">
        <v>0</v>
      </c>
      <c r="FC3989">
        <v>1</v>
      </c>
    </row>
    <row r="3990" spans="1:159" x14ac:dyDescent="0.25">
      <c r="A3990" t="s">
        <v>60</v>
      </c>
      <c r="B3990" t="s">
        <v>41</v>
      </c>
      <c r="C3990" t="s">
        <v>84</v>
      </c>
      <c r="D3990" s="3">
        <v>45558</v>
      </c>
      <c r="FB3990">
        <v>0</v>
      </c>
      <c r="FC3990">
        <v>1</v>
      </c>
    </row>
    <row r="3991" spans="1:159" x14ac:dyDescent="0.25">
      <c r="A3991" t="s">
        <v>60</v>
      </c>
      <c r="B3991" t="s">
        <v>41</v>
      </c>
      <c r="C3991" t="s">
        <v>84</v>
      </c>
      <c r="D3991" s="3">
        <v>45559</v>
      </c>
      <c r="FB3991">
        <v>0</v>
      </c>
      <c r="FC3991">
        <v>1</v>
      </c>
    </row>
    <row r="3992" spans="1:159" x14ac:dyDescent="0.25">
      <c r="A3992" t="s">
        <v>60</v>
      </c>
      <c r="B3992" t="s">
        <v>41</v>
      </c>
      <c r="C3992" t="s">
        <v>84</v>
      </c>
      <c r="D3992" s="3">
        <v>45566</v>
      </c>
      <c r="FB3992">
        <v>0</v>
      </c>
      <c r="FC3992">
        <v>1</v>
      </c>
    </row>
    <row r="3993" spans="1:159" x14ac:dyDescent="0.25">
      <c r="A3993" t="s">
        <v>60</v>
      </c>
      <c r="B3993" t="s">
        <v>41</v>
      </c>
      <c r="C3993" t="s">
        <v>84</v>
      </c>
      <c r="D3993" s="3">
        <v>45567</v>
      </c>
      <c r="FB3993">
        <v>0</v>
      </c>
      <c r="FC3993">
        <v>1</v>
      </c>
    </row>
    <row r="3994" spans="1:159" x14ac:dyDescent="0.25">
      <c r="A3994" t="s">
        <v>60</v>
      </c>
      <c r="B3994" t="s">
        <v>41</v>
      </c>
      <c r="C3994" t="s">
        <v>84</v>
      </c>
      <c r="D3994" s="3">
        <v>45568</v>
      </c>
      <c r="FB3994">
        <v>0</v>
      </c>
      <c r="FC3994">
        <v>1</v>
      </c>
    </row>
    <row r="3995" spans="1:159" x14ac:dyDescent="0.25">
      <c r="A3995" t="s">
        <v>60</v>
      </c>
      <c r="B3995" t="s">
        <v>41</v>
      </c>
      <c r="C3995" t="s">
        <v>84</v>
      </c>
      <c r="D3995" s="3">
        <v>45570</v>
      </c>
      <c r="FB3995">
        <v>0</v>
      </c>
      <c r="FC3995">
        <v>1</v>
      </c>
    </row>
    <row r="3996" spans="1:159" x14ac:dyDescent="0.25">
      <c r="A3996" t="s">
        <v>60</v>
      </c>
      <c r="B3996" t="s">
        <v>41</v>
      </c>
      <c r="C3996" t="s">
        <v>84</v>
      </c>
      <c r="D3996" s="3">
        <v>45571</v>
      </c>
      <c r="FB3996">
        <v>0</v>
      </c>
      <c r="FC3996">
        <v>1</v>
      </c>
    </row>
    <row r="3997" spans="1:159" x14ac:dyDescent="0.25">
      <c r="A3997" t="s">
        <v>60</v>
      </c>
      <c r="B3997" t="s">
        <v>41</v>
      </c>
      <c r="C3997" t="s">
        <v>72</v>
      </c>
      <c r="D3997" s="3">
        <v>45475</v>
      </c>
      <c r="FB3997">
        <v>0</v>
      </c>
      <c r="FC3997">
        <v>1</v>
      </c>
    </row>
    <row r="3998" spans="1:159" x14ac:dyDescent="0.25">
      <c r="A3998" t="s">
        <v>60</v>
      </c>
      <c r="B3998" t="s">
        <v>41</v>
      </c>
      <c r="C3998" t="s">
        <v>72</v>
      </c>
      <c r="D3998" s="3">
        <v>45476</v>
      </c>
      <c r="FB3998">
        <v>0</v>
      </c>
      <c r="FC3998">
        <v>1</v>
      </c>
    </row>
    <row r="3999" spans="1:159" x14ac:dyDescent="0.25">
      <c r="A3999" t="s">
        <v>60</v>
      </c>
      <c r="B3999" t="s">
        <v>41</v>
      </c>
      <c r="C3999" t="s">
        <v>72</v>
      </c>
      <c r="D3999" s="3">
        <v>45478</v>
      </c>
      <c r="FB3999">
        <v>0</v>
      </c>
      <c r="FC3999">
        <v>1</v>
      </c>
    </row>
    <row r="4000" spans="1:159" x14ac:dyDescent="0.25">
      <c r="A4000" t="s">
        <v>60</v>
      </c>
      <c r="B4000" t="s">
        <v>41</v>
      </c>
      <c r="C4000" t="s">
        <v>72</v>
      </c>
      <c r="D4000" s="3">
        <v>45479</v>
      </c>
      <c r="FB4000">
        <v>0</v>
      </c>
      <c r="FC4000">
        <v>1</v>
      </c>
    </row>
    <row r="4001" spans="1:159" x14ac:dyDescent="0.25">
      <c r="A4001" t="s">
        <v>60</v>
      </c>
      <c r="B4001" t="s">
        <v>41</v>
      </c>
      <c r="C4001" t="s">
        <v>72</v>
      </c>
      <c r="D4001" s="3">
        <v>45484</v>
      </c>
      <c r="FB4001">
        <v>0</v>
      </c>
      <c r="FC4001">
        <v>1</v>
      </c>
    </row>
    <row r="4002" spans="1:159" x14ac:dyDescent="0.25">
      <c r="A4002" t="s">
        <v>60</v>
      </c>
      <c r="B4002" t="s">
        <v>41</v>
      </c>
      <c r="C4002" t="s">
        <v>72</v>
      </c>
      <c r="D4002" s="3">
        <v>45485</v>
      </c>
      <c r="FB4002">
        <v>0</v>
      </c>
      <c r="FC4002">
        <v>1</v>
      </c>
    </row>
    <row r="4003" spans="1:159" x14ac:dyDescent="0.25">
      <c r="A4003" t="s">
        <v>60</v>
      </c>
      <c r="B4003" t="s">
        <v>41</v>
      </c>
      <c r="C4003" t="s">
        <v>72</v>
      </c>
      <c r="D4003" s="3">
        <v>45496</v>
      </c>
      <c r="FB4003">
        <v>0</v>
      </c>
      <c r="FC4003">
        <v>1</v>
      </c>
    </row>
    <row r="4004" spans="1:159" x14ac:dyDescent="0.25">
      <c r="A4004" t="s">
        <v>60</v>
      </c>
      <c r="B4004" t="s">
        <v>41</v>
      </c>
      <c r="C4004" t="s">
        <v>72</v>
      </c>
      <c r="D4004" s="3">
        <v>45539</v>
      </c>
      <c r="FB4004">
        <v>0</v>
      </c>
      <c r="FC4004">
        <v>1</v>
      </c>
    </row>
    <row r="4005" spans="1:159" x14ac:dyDescent="0.25">
      <c r="A4005" t="s">
        <v>60</v>
      </c>
      <c r="B4005" t="s">
        <v>41</v>
      </c>
      <c r="C4005" t="s">
        <v>72</v>
      </c>
      <c r="D4005" s="3">
        <v>45540</v>
      </c>
      <c r="FB4005">
        <v>0</v>
      </c>
      <c r="FC4005">
        <v>1</v>
      </c>
    </row>
    <row r="4006" spans="1:159" x14ac:dyDescent="0.25">
      <c r="A4006" t="s">
        <v>60</v>
      </c>
      <c r="B4006" t="s">
        <v>41</v>
      </c>
      <c r="C4006" t="s">
        <v>72</v>
      </c>
      <c r="D4006" s="3">
        <v>45541</v>
      </c>
      <c r="FB4006">
        <v>0</v>
      </c>
      <c r="FC4006">
        <v>1</v>
      </c>
    </row>
    <row r="4007" spans="1:159" x14ac:dyDescent="0.25">
      <c r="A4007" t="s">
        <v>60</v>
      </c>
      <c r="B4007" t="s">
        <v>41</v>
      </c>
      <c r="C4007" t="s">
        <v>72</v>
      </c>
      <c r="D4007" s="3">
        <v>45558</v>
      </c>
      <c r="FB4007">
        <v>0</v>
      </c>
      <c r="FC4007">
        <v>1</v>
      </c>
    </row>
    <row r="4008" spans="1:159" x14ac:dyDescent="0.25">
      <c r="A4008" t="s">
        <v>60</v>
      </c>
      <c r="B4008" t="s">
        <v>41</v>
      </c>
      <c r="C4008" t="s">
        <v>72</v>
      </c>
      <c r="D4008" s="3">
        <v>45559</v>
      </c>
      <c r="FB4008">
        <v>0</v>
      </c>
      <c r="FC4008">
        <v>1</v>
      </c>
    </row>
    <row r="4009" spans="1:159" x14ac:dyDescent="0.25">
      <c r="A4009" t="s">
        <v>60</v>
      </c>
      <c r="B4009" t="s">
        <v>41</v>
      </c>
      <c r="C4009" t="s">
        <v>72</v>
      </c>
      <c r="D4009" s="3">
        <v>45566</v>
      </c>
      <c r="FB4009">
        <v>0</v>
      </c>
      <c r="FC4009">
        <v>1</v>
      </c>
    </row>
    <row r="4010" spans="1:159" x14ac:dyDescent="0.25">
      <c r="A4010" t="s">
        <v>60</v>
      </c>
      <c r="B4010" t="s">
        <v>41</v>
      </c>
      <c r="C4010" t="s">
        <v>72</v>
      </c>
      <c r="D4010" s="3">
        <v>45567</v>
      </c>
      <c r="FB4010">
        <v>0</v>
      </c>
      <c r="FC4010">
        <v>1</v>
      </c>
    </row>
    <row r="4011" spans="1:159" x14ac:dyDescent="0.25">
      <c r="A4011" t="s">
        <v>60</v>
      </c>
      <c r="B4011" t="s">
        <v>41</v>
      </c>
      <c r="C4011" t="s">
        <v>72</v>
      </c>
      <c r="D4011" s="3">
        <v>45568</v>
      </c>
      <c r="FB4011">
        <v>0</v>
      </c>
      <c r="FC4011">
        <v>1</v>
      </c>
    </row>
    <row r="4012" spans="1:159" x14ac:dyDescent="0.25">
      <c r="A4012" t="s">
        <v>60</v>
      </c>
      <c r="B4012" t="s">
        <v>41</v>
      </c>
      <c r="C4012" t="s">
        <v>72</v>
      </c>
      <c r="D4012" s="3">
        <v>45570</v>
      </c>
      <c r="FB4012">
        <v>0</v>
      </c>
      <c r="FC4012">
        <v>1</v>
      </c>
    </row>
    <row r="4013" spans="1:159" x14ac:dyDescent="0.25">
      <c r="A4013" t="s">
        <v>60</v>
      </c>
      <c r="B4013" t="s">
        <v>41</v>
      </c>
      <c r="C4013" t="s">
        <v>72</v>
      </c>
      <c r="D4013" s="3">
        <v>45571</v>
      </c>
      <c r="FB4013">
        <v>0</v>
      </c>
      <c r="FC4013">
        <v>1</v>
      </c>
    </row>
    <row r="4014" spans="1:159" x14ac:dyDescent="0.25">
      <c r="A4014" t="s">
        <v>60</v>
      </c>
      <c r="B4014" t="s">
        <v>41</v>
      </c>
      <c r="C4014" t="s">
        <v>80</v>
      </c>
      <c r="D4014" s="3">
        <v>45475</v>
      </c>
      <c r="FB4014">
        <v>0</v>
      </c>
      <c r="FC4014">
        <v>1</v>
      </c>
    </row>
    <row r="4015" spans="1:159" x14ac:dyDescent="0.25">
      <c r="A4015" t="s">
        <v>60</v>
      </c>
      <c r="B4015" t="s">
        <v>41</v>
      </c>
      <c r="C4015" t="s">
        <v>80</v>
      </c>
      <c r="D4015" s="3">
        <v>45476</v>
      </c>
      <c r="FB4015">
        <v>0</v>
      </c>
      <c r="FC4015">
        <v>1</v>
      </c>
    </row>
    <row r="4016" spans="1:159" x14ac:dyDescent="0.25">
      <c r="A4016" t="s">
        <v>60</v>
      </c>
      <c r="B4016" t="s">
        <v>41</v>
      </c>
      <c r="C4016" t="s">
        <v>80</v>
      </c>
      <c r="D4016" s="3">
        <v>45478</v>
      </c>
      <c r="FB4016">
        <v>0</v>
      </c>
      <c r="FC4016">
        <v>1</v>
      </c>
    </row>
    <row r="4017" spans="1:159" x14ac:dyDescent="0.25">
      <c r="A4017" t="s">
        <v>60</v>
      </c>
      <c r="B4017" t="s">
        <v>41</v>
      </c>
      <c r="C4017" t="s">
        <v>80</v>
      </c>
      <c r="D4017" s="3">
        <v>45479</v>
      </c>
      <c r="FB4017">
        <v>0</v>
      </c>
      <c r="FC4017">
        <v>1</v>
      </c>
    </row>
    <row r="4018" spans="1:159" x14ac:dyDescent="0.25">
      <c r="A4018" t="s">
        <v>60</v>
      </c>
      <c r="B4018" t="s">
        <v>41</v>
      </c>
      <c r="C4018" t="s">
        <v>80</v>
      </c>
      <c r="D4018" s="3">
        <v>45484</v>
      </c>
      <c r="FB4018">
        <v>0</v>
      </c>
      <c r="FC4018">
        <v>1</v>
      </c>
    </row>
    <row r="4019" spans="1:159" x14ac:dyDescent="0.25">
      <c r="A4019" t="s">
        <v>60</v>
      </c>
      <c r="B4019" t="s">
        <v>41</v>
      </c>
      <c r="C4019" t="s">
        <v>80</v>
      </c>
      <c r="D4019" s="3">
        <v>45485</v>
      </c>
      <c r="FB4019">
        <v>0</v>
      </c>
      <c r="FC4019">
        <v>1</v>
      </c>
    </row>
    <row r="4020" spans="1:159" x14ac:dyDescent="0.25">
      <c r="A4020" t="s">
        <v>60</v>
      </c>
      <c r="B4020" t="s">
        <v>41</v>
      </c>
      <c r="C4020" t="s">
        <v>80</v>
      </c>
      <c r="D4020" s="3">
        <v>45496</v>
      </c>
      <c r="FB4020">
        <v>0</v>
      </c>
      <c r="FC4020">
        <v>1</v>
      </c>
    </row>
    <row r="4021" spans="1:159" x14ac:dyDescent="0.25">
      <c r="A4021" t="s">
        <v>60</v>
      </c>
      <c r="B4021" t="s">
        <v>41</v>
      </c>
      <c r="C4021" t="s">
        <v>80</v>
      </c>
      <c r="D4021" s="3">
        <v>45539</v>
      </c>
      <c r="FB4021">
        <v>0</v>
      </c>
      <c r="FC4021">
        <v>1</v>
      </c>
    </row>
    <row r="4022" spans="1:159" x14ac:dyDescent="0.25">
      <c r="A4022" t="s">
        <v>60</v>
      </c>
      <c r="B4022" t="s">
        <v>41</v>
      </c>
      <c r="C4022" t="s">
        <v>80</v>
      </c>
      <c r="D4022" s="3">
        <v>45540</v>
      </c>
      <c r="FB4022">
        <v>0</v>
      </c>
      <c r="FC4022">
        <v>1</v>
      </c>
    </row>
    <row r="4023" spans="1:159" x14ac:dyDescent="0.25">
      <c r="A4023" t="s">
        <v>60</v>
      </c>
      <c r="B4023" t="s">
        <v>41</v>
      </c>
      <c r="C4023" t="s">
        <v>80</v>
      </c>
      <c r="D4023" s="3">
        <v>45541</v>
      </c>
      <c r="FB4023">
        <v>0</v>
      </c>
      <c r="FC4023">
        <v>1</v>
      </c>
    </row>
    <row r="4024" spans="1:159" x14ac:dyDescent="0.25">
      <c r="A4024" t="s">
        <v>60</v>
      </c>
      <c r="B4024" t="s">
        <v>41</v>
      </c>
      <c r="C4024" t="s">
        <v>80</v>
      </c>
      <c r="D4024" s="3">
        <v>45558</v>
      </c>
      <c r="FB4024">
        <v>0</v>
      </c>
      <c r="FC4024">
        <v>1</v>
      </c>
    </row>
    <row r="4025" spans="1:159" x14ac:dyDescent="0.25">
      <c r="A4025" t="s">
        <v>60</v>
      </c>
      <c r="B4025" t="s">
        <v>41</v>
      </c>
      <c r="C4025" t="s">
        <v>80</v>
      </c>
      <c r="D4025" s="3">
        <v>45559</v>
      </c>
      <c r="FB4025">
        <v>0</v>
      </c>
      <c r="FC4025">
        <v>1</v>
      </c>
    </row>
    <row r="4026" spans="1:159" x14ac:dyDescent="0.25">
      <c r="A4026" t="s">
        <v>60</v>
      </c>
      <c r="B4026" t="s">
        <v>41</v>
      </c>
      <c r="C4026" t="s">
        <v>80</v>
      </c>
      <c r="D4026" s="3">
        <v>45566</v>
      </c>
      <c r="FB4026">
        <v>0</v>
      </c>
      <c r="FC4026">
        <v>1</v>
      </c>
    </row>
    <row r="4027" spans="1:159" x14ac:dyDescent="0.25">
      <c r="A4027" t="s">
        <v>60</v>
      </c>
      <c r="B4027" t="s">
        <v>41</v>
      </c>
      <c r="C4027" t="s">
        <v>80</v>
      </c>
      <c r="D4027" s="3">
        <v>45567</v>
      </c>
      <c r="FB4027">
        <v>0</v>
      </c>
      <c r="FC4027">
        <v>1</v>
      </c>
    </row>
    <row r="4028" spans="1:159" x14ac:dyDescent="0.25">
      <c r="A4028" t="s">
        <v>60</v>
      </c>
      <c r="B4028" t="s">
        <v>41</v>
      </c>
      <c r="C4028" t="s">
        <v>80</v>
      </c>
      <c r="D4028" s="3">
        <v>45568</v>
      </c>
      <c r="FB4028">
        <v>0</v>
      </c>
      <c r="FC4028">
        <v>1</v>
      </c>
    </row>
    <row r="4029" spans="1:159" x14ac:dyDescent="0.25">
      <c r="A4029" t="s">
        <v>60</v>
      </c>
      <c r="B4029" t="s">
        <v>41</v>
      </c>
      <c r="C4029" t="s">
        <v>80</v>
      </c>
      <c r="D4029" s="3">
        <v>45570</v>
      </c>
      <c r="FB4029">
        <v>0</v>
      </c>
      <c r="FC4029">
        <v>1</v>
      </c>
    </row>
    <row r="4030" spans="1:159" x14ac:dyDescent="0.25">
      <c r="A4030" t="s">
        <v>60</v>
      </c>
      <c r="B4030" t="s">
        <v>41</v>
      </c>
      <c r="C4030" t="s">
        <v>80</v>
      </c>
      <c r="D4030" s="3">
        <v>45571</v>
      </c>
      <c r="FB4030">
        <v>0</v>
      </c>
      <c r="FC4030">
        <v>1</v>
      </c>
    </row>
    <row r="4031" spans="1:159" x14ac:dyDescent="0.25">
      <c r="A4031" t="s">
        <v>49</v>
      </c>
      <c r="B4031" t="s">
        <v>41</v>
      </c>
      <c r="C4031" t="s">
        <v>78</v>
      </c>
      <c r="D4031" s="3">
        <v>45475</v>
      </c>
      <c r="FB4031">
        <v>0</v>
      </c>
      <c r="FC4031">
        <v>1</v>
      </c>
    </row>
    <row r="4032" spans="1:159" x14ac:dyDescent="0.25">
      <c r="A4032" t="s">
        <v>49</v>
      </c>
      <c r="B4032" t="s">
        <v>41</v>
      </c>
      <c r="C4032" t="s">
        <v>78</v>
      </c>
      <c r="D4032" s="3">
        <v>45476</v>
      </c>
      <c r="FB4032">
        <v>0</v>
      </c>
      <c r="FC4032">
        <v>1</v>
      </c>
    </row>
    <row r="4033" spans="1:159" x14ac:dyDescent="0.25">
      <c r="A4033" t="s">
        <v>49</v>
      </c>
      <c r="B4033" t="s">
        <v>41</v>
      </c>
      <c r="C4033" t="s">
        <v>78</v>
      </c>
      <c r="D4033" s="3">
        <v>45478</v>
      </c>
      <c r="FB4033">
        <v>0</v>
      </c>
      <c r="FC4033">
        <v>1</v>
      </c>
    </row>
    <row r="4034" spans="1:159" x14ac:dyDescent="0.25">
      <c r="A4034" t="s">
        <v>49</v>
      </c>
      <c r="B4034" t="s">
        <v>41</v>
      </c>
      <c r="C4034" t="s">
        <v>78</v>
      </c>
      <c r="D4034" s="3">
        <v>45479</v>
      </c>
      <c r="FB4034">
        <v>0</v>
      </c>
      <c r="FC4034">
        <v>1</v>
      </c>
    </row>
    <row r="4035" spans="1:159" x14ac:dyDescent="0.25">
      <c r="A4035" t="s">
        <v>49</v>
      </c>
      <c r="B4035" t="s">
        <v>41</v>
      </c>
      <c r="C4035" t="s">
        <v>78</v>
      </c>
      <c r="D4035" s="3">
        <v>45484</v>
      </c>
      <c r="FB4035">
        <v>0</v>
      </c>
      <c r="FC4035">
        <v>1</v>
      </c>
    </row>
    <row r="4036" spans="1:159" x14ac:dyDescent="0.25">
      <c r="A4036" t="s">
        <v>49</v>
      </c>
      <c r="B4036" t="s">
        <v>41</v>
      </c>
      <c r="C4036" t="s">
        <v>78</v>
      </c>
      <c r="D4036" s="3">
        <v>45485</v>
      </c>
      <c r="FB4036">
        <v>0</v>
      </c>
      <c r="FC4036">
        <v>1</v>
      </c>
    </row>
    <row r="4037" spans="1:159" x14ac:dyDescent="0.25">
      <c r="A4037" t="s">
        <v>49</v>
      </c>
      <c r="B4037" t="s">
        <v>41</v>
      </c>
      <c r="C4037" t="s">
        <v>78</v>
      </c>
      <c r="D4037" s="3">
        <v>45496</v>
      </c>
      <c r="FB4037">
        <v>0</v>
      </c>
      <c r="FC4037">
        <v>1</v>
      </c>
    </row>
    <row r="4038" spans="1:159" x14ac:dyDescent="0.25">
      <c r="A4038" t="s">
        <v>49</v>
      </c>
      <c r="B4038" t="s">
        <v>41</v>
      </c>
      <c r="C4038" t="s">
        <v>78</v>
      </c>
      <c r="D4038" s="3">
        <v>45539</v>
      </c>
      <c r="FB4038">
        <v>0</v>
      </c>
      <c r="FC4038">
        <v>1</v>
      </c>
    </row>
    <row r="4039" spans="1:159" x14ac:dyDescent="0.25">
      <c r="A4039" t="s">
        <v>49</v>
      </c>
      <c r="B4039" t="s">
        <v>41</v>
      </c>
      <c r="C4039" t="s">
        <v>78</v>
      </c>
      <c r="D4039" s="3">
        <v>45540</v>
      </c>
      <c r="FB4039">
        <v>0</v>
      </c>
      <c r="FC4039">
        <v>1</v>
      </c>
    </row>
    <row r="4040" spans="1:159" x14ac:dyDescent="0.25">
      <c r="A4040" t="s">
        <v>49</v>
      </c>
      <c r="B4040" t="s">
        <v>41</v>
      </c>
      <c r="C4040" t="s">
        <v>78</v>
      </c>
      <c r="D4040" s="3">
        <v>45541</v>
      </c>
      <c r="FB4040">
        <v>0</v>
      </c>
      <c r="FC4040">
        <v>1</v>
      </c>
    </row>
    <row r="4041" spans="1:159" x14ac:dyDescent="0.25">
      <c r="A4041" t="s">
        <v>49</v>
      </c>
      <c r="B4041" t="s">
        <v>41</v>
      </c>
      <c r="C4041" t="s">
        <v>78</v>
      </c>
      <c r="D4041" s="3">
        <v>45558</v>
      </c>
      <c r="FB4041">
        <v>0</v>
      </c>
      <c r="FC4041">
        <v>1</v>
      </c>
    </row>
    <row r="4042" spans="1:159" x14ac:dyDescent="0.25">
      <c r="A4042" t="s">
        <v>49</v>
      </c>
      <c r="B4042" t="s">
        <v>41</v>
      </c>
      <c r="C4042" t="s">
        <v>78</v>
      </c>
      <c r="D4042" s="3">
        <v>45559</v>
      </c>
      <c r="FB4042">
        <v>0</v>
      </c>
      <c r="FC4042">
        <v>1</v>
      </c>
    </row>
    <row r="4043" spans="1:159" x14ac:dyDescent="0.25">
      <c r="A4043" t="s">
        <v>49</v>
      </c>
      <c r="B4043" t="s">
        <v>41</v>
      </c>
      <c r="C4043" t="s">
        <v>78</v>
      </c>
      <c r="D4043" s="3">
        <v>45566</v>
      </c>
      <c r="FB4043">
        <v>0</v>
      </c>
      <c r="FC4043">
        <v>1</v>
      </c>
    </row>
    <row r="4044" spans="1:159" x14ac:dyDescent="0.25">
      <c r="A4044" t="s">
        <v>49</v>
      </c>
      <c r="B4044" t="s">
        <v>41</v>
      </c>
      <c r="C4044" t="s">
        <v>78</v>
      </c>
      <c r="D4044" s="3">
        <v>45567</v>
      </c>
      <c r="FB4044">
        <v>0</v>
      </c>
      <c r="FC4044">
        <v>1</v>
      </c>
    </row>
    <row r="4045" spans="1:159" x14ac:dyDescent="0.25">
      <c r="A4045" t="s">
        <v>49</v>
      </c>
      <c r="B4045" t="s">
        <v>41</v>
      </c>
      <c r="C4045" t="s">
        <v>78</v>
      </c>
      <c r="D4045" s="3">
        <v>45568</v>
      </c>
      <c r="FB4045">
        <v>0</v>
      </c>
      <c r="FC4045">
        <v>1</v>
      </c>
    </row>
    <row r="4046" spans="1:159" x14ac:dyDescent="0.25">
      <c r="A4046" t="s">
        <v>49</v>
      </c>
      <c r="B4046" t="s">
        <v>41</v>
      </c>
      <c r="C4046" t="s">
        <v>78</v>
      </c>
      <c r="D4046" s="3">
        <v>45570</v>
      </c>
      <c r="FB4046">
        <v>0</v>
      </c>
      <c r="FC4046">
        <v>1</v>
      </c>
    </row>
    <row r="4047" spans="1:159" x14ac:dyDescent="0.25">
      <c r="A4047" t="s">
        <v>49</v>
      </c>
      <c r="B4047" t="s">
        <v>41</v>
      </c>
      <c r="C4047" t="s">
        <v>78</v>
      </c>
      <c r="D4047" s="3">
        <v>45571</v>
      </c>
      <c r="FB4047">
        <v>0</v>
      </c>
      <c r="FC4047">
        <v>1</v>
      </c>
    </row>
    <row r="4048" spans="1:159" x14ac:dyDescent="0.25">
      <c r="A4048" t="s">
        <v>49</v>
      </c>
      <c r="B4048" t="s">
        <v>41</v>
      </c>
      <c r="C4048" t="s">
        <v>79</v>
      </c>
      <c r="D4048" s="3">
        <v>45475</v>
      </c>
      <c r="FB4048">
        <v>0</v>
      </c>
      <c r="FC4048">
        <v>1</v>
      </c>
    </row>
    <row r="4049" spans="1:159" x14ac:dyDescent="0.25">
      <c r="A4049" t="s">
        <v>49</v>
      </c>
      <c r="B4049" t="s">
        <v>41</v>
      </c>
      <c r="C4049" t="s">
        <v>79</v>
      </c>
      <c r="D4049" s="3">
        <v>45476</v>
      </c>
      <c r="FB4049">
        <v>0</v>
      </c>
      <c r="FC4049">
        <v>1</v>
      </c>
    </row>
    <row r="4050" spans="1:159" x14ac:dyDescent="0.25">
      <c r="A4050" t="s">
        <v>49</v>
      </c>
      <c r="B4050" t="s">
        <v>41</v>
      </c>
      <c r="C4050" t="s">
        <v>79</v>
      </c>
      <c r="D4050" s="3">
        <v>45478</v>
      </c>
      <c r="FB4050">
        <v>0</v>
      </c>
      <c r="FC4050">
        <v>1</v>
      </c>
    </row>
    <row r="4051" spans="1:159" x14ac:dyDescent="0.25">
      <c r="A4051" t="s">
        <v>49</v>
      </c>
      <c r="B4051" t="s">
        <v>41</v>
      </c>
      <c r="C4051" t="s">
        <v>79</v>
      </c>
      <c r="D4051" s="3">
        <v>45479</v>
      </c>
      <c r="FB4051">
        <v>0</v>
      </c>
      <c r="FC4051">
        <v>1</v>
      </c>
    </row>
    <row r="4052" spans="1:159" x14ac:dyDescent="0.25">
      <c r="A4052" t="s">
        <v>49</v>
      </c>
      <c r="B4052" t="s">
        <v>41</v>
      </c>
      <c r="C4052" t="s">
        <v>79</v>
      </c>
      <c r="D4052" s="3">
        <v>45484</v>
      </c>
      <c r="FB4052">
        <v>0</v>
      </c>
      <c r="FC4052">
        <v>1</v>
      </c>
    </row>
    <row r="4053" spans="1:159" x14ac:dyDescent="0.25">
      <c r="A4053" t="s">
        <v>49</v>
      </c>
      <c r="B4053" t="s">
        <v>41</v>
      </c>
      <c r="C4053" t="s">
        <v>79</v>
      </c>
      <c r="D4053" s="3">
        <v>45485</v>
      </c>
      <c r="FB4053">
        <v>0</v>
      </c>
      <c r="FC4053">
        <v>1</v>
      </c>
    </row>
    <row r="4054" spans="1:159" x14ac:dyDescent="0.25">
      <c r="A4054" t="s">
        <v>49</v>
      </c>
      <c r="B4054" t="s">
        <v>41</v>
      </c>
      <c r="C4054" t="s">
        <v>79</v>
      </c>
      <c r="D4054" s="3">
        <v>45496</v>
      </c>
      <c r="FB4054">
        <v>0</v>
      </c>
      <c r="FC4054">
        <v>1</v>
      </c>
    </row>
    <row r="4055" spans="1:159" x14ac:dyDescent="0.25">
      <c r="A4055" t="s">
        <v>49</v>
      </c>
      <c r="B4055" t="s">
        <v>41</v>
      </c>
      <c r="C4055" t="s">
        <v>79</v>
      </c>
      <c r="D4055" s="3">
        <v>45539</v>
      </c>
      <c r="FB4055">
        <v>0</v>
      </c>
      <c r="FC4055">
        <v>1</v>
      </c>
    </row>
    <row r="4056" spans="1:159" x14ac:dyDescent="0.25">
      <c r="A4056" t="s">
        <v>49</v>
      </c>
      <c r="B4056" t="s">
        <v>41</v>
      </c>
      <c r="C4056" t="s">
        <v>79</v>
      </c>
      <c r="D4056" s="3">
        <v>45540</v>
      </c>
      <c r="FB4056">
        <v>0</v>
      </c>
      <c r="FC4056">
        <v>1</v>
      </c>
    </row>
    <row r="4057" spans="1:159" x14ac:dyDescent="0.25">
      <c r="A4057" t="s">
        <v>49</v>
      </c>
      <c r="B4057" t="s">
        <v>41</v>
      </c>
      <c r="C4057" t="s">
        <v>79</v>
      </c>
      <c r="D4057" s="3">
        <v>45541</v>
      </c>
      <c r="FB4057">
        <v>0</v>
      </c>
      <c r="FC4057">
        <v>1</v>
      </c>
    </row>
    <row r="4058" spans="1:159" x14ac:dyDescent="0.25">
      <c r="A4058" t="s">
        <v>49</v>
      </c>
      <c r="B4058" t="s">
        <v>41</v>
      </c>
      <c r="C4058" t="s">
        <v>79</v>
      </c>
      <c r="D4058" s="3">
        <v>45558</v>
      </c>
      <c r="FB4058">
        <v>0</v>
      </c>
      <c r="FC4058">
        <v>1</v>
      </c>
    </row>
    <row r="4059" spans="1:159" x14ac:dyDescent="0.25">
      <c r="A4059" t="s">
        <v>49</v>
      </c>
      <c r="B4059" t="s">
        <v>41</v>
      </c>
      <c r="C4059" t="s">
        <v>79</v>
      </c>
      <c r="D4059" s="3">
        <v>45559</v>
      </c>
      <c r="FB4059">
        <v>0</v>
      </c>
      <c r="FC4059">
        <v>1</v>
      </c>
    </row>
    <row r="4060" spans="1:159" x14ac:dyDescent="0.25">
      <c r="A4060" t="s">
        <v>49</v>
      </c>
      <c r="B4060" t="s">
        <v>41</v>
      </c>
      <c r="C4060" t="s">
        <v>79</v>
      </c>
      <c r="D4060" s="3">
        <v>45566</v>
      </c>
      <c r="FB4060">
        <v>0</v>
      </c>
      <c r="FC4060">
        <v>1</v>
      </c>
    </row>
    <row r="4061" spans="1:159" x14ac:dyDescent="0.25">
      <c r="A4061" t="s">
        <v>49</v>
      </c>
      <c r="B4061" t="s">
        <v>41</v>
      </c>
      <c r="C4061" t="s">
        <v>79</v>
      </c>
      <c r="D4061" s="3">
        <v>45567</v>
      </c>
      <c r="FB4061">
        <v>0</v>
      </c>
      <c r="FC4061">
        <v>1</v>
      </c>
    </row>
    <row r="4062" spans="1:159" x14ac:dyDescent="0.25">
      <c r="A4062" t="s">
        <v>49</v>
      </c>
      <c r="B4062" t="s">
        <v>41</v>
      </c>
      <c r="C4062" t="s">
        <v>79</v>
      </c>
      <c r="D4062" s="3">
        <v>45568</v>
      </c>
      <c r="FB4062">
        <v>0</v>
      </c>
      <c r="FC4062">
        <v>1</v>
      </c>
    </row>
    <row r="4063" spans="1:159" x14ac:dyDescent="0.25">
      <c r="A4063" t="s">
        <v>49</v>
      </c>
      <c r="B4063" t="s">
        <v>41</v>
      </c>
      <c r="C4063" t="s">
        <v>79</v>
      </c>
      <c r="D4063" s="3">
        <v>45570</v>
      </c>
      <c r="FB4063">
        <v>0</v>
      </c>
      <c r="FC4063">
        <v>1</v>
      </c>
    </row>
    <row r="4064" spans="1:159" x14ac:dyDescent="0.25">
      <c r="A4064" t="s">
        <v>49</v>
      </c>
      <c r="B4064" t="s">
        <v>41</v>
      </c>
      <c r="C4064" t="s">
        <v>79</v>
      </c>
      <c r="D4064" s="3">
        <v>45571</v>
      </c>
      <c r="FB4064">
        <v>0</v>
      </c>
      <c r="FC4064">
        <v>1</v>
      </c>
    </row>
    <row r="4065" spans="1:159" x14ac:dyDescent="0.25">
      <c r="A4065" t="s">
        <v>49</v>
      </c>
      <c r="B4065" t="s">
        <v>41</v>
      </c>
      <c r="C4065" t="s">
        <v>42</v>
      </c>
      <c r="D4065" s="3">
        <v>45475</v>
      </c>
      <c r="E4065" s="25">
        <v>17</v>
      </c>
      <c r="F4065">
        <v>18</v>
      </c>
      <c r="G4065">
        <v>17</v>
      </c>
      <c r="H4065">
        <v>18</v>
      </c>
      <c r="I4065">
        <v>167</v>
      </c>
      <c r="J4065">
        <v>53699</v>
      </c>
      <c r="K4065">
        <v>0.94375491142272905</v>
      </c>
      <c r="L4065">
        <v>0.81055724620819003</v>
      </c>
      <c r="M4065">
        <v>0.73983496427536</v>
      </c>
      <c r="N4065">
        <v>0.66993117332458396</v>
      </c>
      <c r="O4065">
        <v>0.64829927682876498</v>
      </c>
      <c r="P4065">
        <v>0.63161420822143499</v>
      </c>
      <c r="Q4065">
        <v>0.719487965106964</v>
      </c>
      <c r="R4065">
        <v>0.67952549457550004</v>
      </c>
      <c r="S4065">
        <v>0.735903739929199</v>
      </c>
      <c r="T4065">
        <v>0.84640973806381203</v>
      </c>
      <c r="U4065">
        <v>0.96413677930831898</v>
      </c>
      <c r="V4065">
        <v>1.1836074590682899</v>
      </c>
      <c r="W4065">
        <v>1.4740254878997801</v>
      </c>
      <c r="X4065">
        <v>1.86384844779968</v>
      </c>
      <c r="Y4065">
        <v>2.1441962718963601</v>
      </c>
      <c r="Z4065">
        <v>2.5299777984619101</v>
      </c>
      <c r="AA4065">
        <v>2.7109472751617401</v>
      </c>
      <c r="AB4065">
        <v>2.9749326705932599</v>
      </c>
      <c r="AC4065">
        <v>3.21174097061157</v>
      </c>
      <c r="AD4065">
        <v>3.1220779418945299</v>
      </c>
      <c r="AE4065">
        <v>2.7003419399261399</v>
      </c>
      <c r="AF4065">
        <v>2.2204298973083398</v>
      </c>
      <c r="AG4065">
        <v>1.7368817329406701</v>
      </c>
      <c r="AH4065">
        <v>1.32650399208068</v>
      </c>
      <c r="AI4065">
        <v>-0.120028764009475</v>
      </c>
      <c r="AJ4065">
        <v>-0.106798663735389</v>
      </c>
      <c r="AK4065">
        <v>-0.113413408398628</v>
      </c>
      <c r="AL4065">
        <v>-9.7535885870456598E-2</v>
      </c>
      <c r="AM4065">
        <v>-4.5899488031864097E-2</v>
      </c>
      <c r="AN4065">
        <v>-0.165132701396942</v>
      </c>
      <c r="AO4065">
        <v>-0.14088392257690399</v>
      </c>
      <c r="AP4065">
        <v>-0.23304349184036199</v>
      </c>
      <c r="AQ4065">
        <v>-0.33258625864982599</v>
      </c>
      <c r="AR4065">
        <v>-0.34113991260528498</v>
      </c>
      <c r="AS4065">
        <v>-0.29579237103462203</v>
      </c>
      <c r="AT4065">
        <v>-0.261724233627319</v>
      </c>
      <c r="AU4065">
        <v>-0.46406355500221202</v>
      </c>
      <c r="AV4065">
        <v>-0.39440262317657399</v>
      </c>
      <c r="AW4065">
        <v>-0.46510103344917197</v>
      </c>
      <c r="AX4065">
        <v>-0.29318061470985401</v>
      </c>
      <c r="AY4065">
        <v>-0.17532606422901101</v>
      </c>
      <c r="AZ4065">
        <v>-0.18821741640567699</v>
      </c>
      <c r="BA4065">
        <v>-0.47068959474563499</v>
      </c>
      <c r="BB4065">
        <v>-0.475757867097854</v>
      </c>
      <c r="BC4065">
        <v>-0.26090323925018299</v>
      </c>
      <c r="BD4065">
        <v>-0.212018743157386</v>
      </c>
      <c r="BE4065">
        <v>-0.23974634706973999</v>
      </c>
      <c r="BF4065">
        <v>-0.19796498119830999</v>
      </c>
      <c r="BG4065">
        <v>-2.6995100080966901E-2</v>
      </c>
      <c r="BH4065">
        <v>-1.70052386820316E-2</v>
      </c>
      <c r="BI4065">
        <v>-2.66025196760892E-2</v>
      </c>
      <c r="BJ4065">
        <v>-2.26937998086214E-2</v>
      </c>
      <c r="BK4065">
        <v>2.3799257352948099E-2</v>
      </c>
      <c r="BL4065">
        <v>-7.95732736587524E-2</v>
      </c>
      <c r="BM4065">
        <v>-4.3887026607990202E-2</v>
      </c>
      <c r="BN4065">
        <v>-0.129912018775939</v>
      </c>
      <c r="BO4065">
        <v>-0.20590877532958901</v>
      </c>
      <c r="BP4065">
        <v>-0.19996526837348899</v>
      </c>
      <c r="BQ4065">
        <v>-0.14242571592330899</v>
      </c>
      <c r="BR4065">
        <v>-9.9642500281333896E-2</v>
      </c>
      <c r="BS4065">
        <v>-0.28059956431388799</v>
      </c>
      <c r="BT4065">
        <v>-0.205276608467102</v>
      </c>
      <c r="BU4065">
        <v>-0.28024131059646601</v>
      </c>
      <c r="BV4065">
        <v>-0.11214709281921301</v>
      </c>
      <c r="BW4065">
        <v>0</v>
      </c>
      <c r="BX4065">
        <v>0</v>
      </c>
      <c r="BY4065">
        <v>-0.26638403534889199</v>
      </c>
      <c r="BZ4065">
        <v>-0.27779704332351601</v>
      </c>
      <c r="CA4065">
        <v>-9.6532970666885307E-2</v>
      </c>
      <c r="CB4065">
        <v>-3.9257712662220001E-2</v>
      </c>
      <c r="CC4065">
        <v>-8.1618264317512498E-2</v>
      </c>
      <c r="CD4065">
        <v>-5.8496020734310102E-2</v>
      </c>
      <c r="CE4065">
        <v>6.6038563847541795E-2</v>
      </c>
      <c r="CF4065">
        <v>7.2788186371326405E-2</v>
      </c>
      <c r="CG4065">
        <v>6.02083653211593E-2</v>
      </c>
      <c r="CH4065">
        <v>5.2148289978504098E-2</v>
      </c>
      <c r="CI4065">
        <v>9.3498006463050801E-2</v>
      </c>
      <c r="CJ4065">
        <v>5.98615780472755E-3</v>
      </c>
      <c r="CK4065">
        <v>5.3109876811504302E-2</v>
      </c>
      <c r="CL4065">
        <v>-2.6780549436807601E-2</v>
      </c>
      <c r="CM4065">
        <v>-7.9231299459934207E-2</v>
      </c>
      <c r="CN4065">
        <v>-5.87906278669834E-2</v>
      </c>
      <c r="CO4065">
        <v>1.0940927080810001E-2</v>
      </c>
      <c r="CP4065">
        <v>6.2439221888780497E-2</v>
      </c>
      <c r="CQ4065">
        <v>-9.71355885267257E-2</v>
      </c>
      <c r="CR4065">
        <v>-1.6150582581758399E-2</v>
      </c>
      <c r="CS4065">
        <v>-9.53815877437591E-2</v>
      </c>
      <c r="CT4065">
        <v>6.8886414170265101E-2</v>
      </c>
      <c r="CU4065">
        <v>0.17532606422901101</v>
      </c>
      <c r="CV4065">
        <v>0.18821741640567699</v>
      </c>
      <c r="CW4065">
        <v>-6.2078483402729E-2</v>
      </c>
      <c r="CX4065">
        <v>-7.9836219549178994E-2</v>
      </c>
      <c r="CY4065">
        <v>6.7837297916412298E-2</v>
      </c>
      <c r="CZ4065">
        <v>0.133503317832946</v>
      </c>
      <c r="DA4065">
        <v>7.6509818434715202E-2</v>
      </c>
      <c r="DB4065">
        <v>8.0972939729690496E-2</v>
      </c>
      <c r="DC4065">
        <v>5.6560453027486801E-2</v>
      </c>
      <c r="DD4065">
        <v>5.4590526968240703E-2</v>
      </c>
      <c r="DE4065">
        <v>5.2777271717786699E-2</v>
      </c>
      <c r="DF4065">
        <v>4.5500759035348802E-2</v>
      </c>
      <c r="DG4065">
        <v>4.2373828589916201E-2</v>
      </c>
      <c r="DH4065">
        <v>5.2016440778970698E-2</v>
      </c>
      <c r="DI4065">
        <v>5.8969929814338601E-2</v>
      </c>
      <c r="DJ4065">
        <v>6.2699481844901997E-2</v>
      </c>
      <c r="DK4065">
        <v>7.7014438807964297E-2</v>
      </c>
      <c r="DL4065">
        <v>8.5828088223934104E-2</v>
      </c>
      <c r="DM4065">
        <v>9.3240298330783802E-2</v>
      </c>
      <c r="DN4065">
        <v>9.8538689315319006E-2</v>
      </c>
      <c r="DO4065">
        <v>0.111538179218769</v>
      </c>
      <c r="DP4065">
        <v>0.114980459213256</v>
      </c>
      <c r="DQ4065">
        <v>0.11238673329353301</v>
      </c>
      <c r="DR4065">
        <v>0.110060557723045</v>
      </c>
      <c r="DS4065">
        <v>0.106590680778026</v>
      </c>
      <c r="DT4065">
        <v>0.11442806571722</v>
      </c>
      <c r="DU4065">
        <v>0.124208956956863</v>
      </c>
      <c r="DV4065">
        <v>0.120351634919643</v>
      </c>
      <c r="DW4065">
        <v>9.9930025637149797E-2</v>
      </c>
      <c r="DX4065">
        <v>0.10503125190734799</v>
      </c>
      <c r="DY4065">
        <v>9.6135050058364799E-2</v>
      </c>
      <c r="DZ4065">
        <v>8.4791108965873704E-2</v>
      </c>
      <c r="EA4065">
        <v>67.637496948242102</v>
      </c>
      <c r="EB4065">
        <v>63.912498474121001</v>
      </c>
      <c r="EC4065">
        <v>62</v>
      </c>
      <c r="ED4065">
        <v>61</v>
      </c>
      <c r="EE4065">
        <v>59.724998474121001</v>
      </c>
      <c r="EF4065">
        <v>60.637500762939403</v>
      </c>
      <c r="EG4065">
        <v>62.637500762939403</v>
      </c>
      <c r="EH4065">
        <v>68.724998474120994</v>
      </c>
      <c r="EI4065">
        <v>76.175003051757798</v>
      </c>
      <c r="EJ4065">
        <v>84.537498474120994</v>
      </c>
      <c r="EK4065">
        <v>89.537498474120994</v>
      </c>
      <c r="EL4065">
        <v>94.8125</v>
      </c>
      <c r="EM4065">
        <v>99.087501525878906</v>
      </c>
      <c r="EN4065">
        <v>101.72499847412099</v>
      </c>
      <c r="EO4065">
        <v>103.275001525878</v>
      </c>
      <c r="EP4065">
        <v>103.550003051757</v>
      </c>
      <c r="EQ4065">
        <v>102.275001525878</v>
      </c>
      <c r="ER4065">
        <v>99.912498474120994</v>
      </c>
      <c r="ES4065">
        <v>97.550003051757798</v>
      </c>
      <c r="ET4065">
        <v>94.550003051757798</v>
      </c>
      <c r="EU4065">
        <v>86.362503051757798</v>
      </c>
      <c r="EV4065">
        <v>79</v>
      </c>
      <c r="EW4065">
        <v>75.912498474120994</v>
      </c>
      <c r="EX4065">
        <v>71.637496948242102</v>
      </c>
      <c r="EY4065">
        <v>0.94269490242004295</v>
      </c>
      <c r="EZ4065">
        <v>7.8191041946411105E-2</v>
      </c>
      <c r="FA4065">
        <v>7.8191041946411105E-2</v>
      </c>
      <c r="FB4065">
        <v>0</v>
      </c>
      <c r="FC4065">
        <v>0</v>
      </c>
    </row>
    <row r="4066" spans="1:159" x14ac:dyDescent="0.25">
      <c r="A4066" t="s">
        <v>49</v>
      </c>
      <c r="B4066" t="s">
        <v>41</v>
      </c>
      <c r="C4066" t="s">
        <v>42</v>
      </c>
      <c r="D4066" s="3">
        <v>45476</v>
      </c>
      <c r="E4066" s="25">
        <v>17</v>
      </c>
      <c r="F4066">
        <v>18</v>
      </c>
      <c r="G4066">
        <v>17</v>
      </c>
      <c r="H4066">
        <v>18</v>
      </c>
      <c r="I4066">
        <v>167</v>
      </c>
      <c r="J4066">
        <v>53694</v>
      </c>
      <c r="K4066">
        <v>1.0904954671859699</v>
      </c>
      <c r="L4066">
        <v>0.93736064434051503</v>
      </c>
      <c r="M4066">
        <v>0.79863178730010898</v>
      </c>
      <c r="N4066">
        <v>0.70481646060943604</v>
      </c>
      <c r="O4066">
        <v>0.63496786355972201</v>
      </c>
      <c r="P4066">
        <v>0.65448218584060602</v>
      </c>
      <c r="Q4066">
        <v>0.73184418678283603</v>
      </c>
      <c r="R4066">
        <v>0.73676866292953402</v>
      </c>
      <c r="S4066">
        <v>0.77347970008849998</v>
      </c>
      <c r="T4066">
        <v>0.871124267578125</v>
      </c>
      <c r="U4066">
        <v>1.00718533992767</v>
      </c>
      <c r="V4066">
        <v>1.29471671581268</v>
      </c>
      <c r="W4066">
        <v>1.62319111824035</v>
      </c>
      <c r="X4066">
        <v>2.1050288677215501</v>
      </c>
      <c r="Y4066">
        <v>2.4272644519805899</v>
      </c>
      <c r="Z4066">
        <v>2.66931080818176</v>
      </c>
      <c r="AA4066">
        <v>2.98995614051818</v>
      </c>
      <c r="AB4066">
        <v>3.1728761196136399</v>
      </c>
      <c r="AC4066">
        <v>3.38359475135803</v>
      </c>
      <c r="AD4066">
        <v>3.2286603450775102</v>
      </c>
      <c r="AE4066">
        <v>2.6558911800384499</v>
      </c>
      <c r="AF4066">
        <v>2.24797010421752</v>
      </c>
      <c r="AG4066">
        <v>1.6842457056045499</v>
      </c>
      <c r="AH4066">
        <v>1.3258372545242301</v>
      </c>
      <c r="AI4066">
        <v>-0.17023991048336001</v>
      </c>
      <c r="AJ4066">
        <v>-0.107762545347213</v>
      </c>
      <c r="AK4066">
        <v>-5.7777378708124098E-2</v>
      </c>
      <c r="AL4066">
        <v>-3.2506592571735299E-2</v>
      </c>
      <c r="AM4066">
        <v>-3.5270933061838101E-2</v>
      </c>
      <c r="AN4066">
        <v>-7.2156794369220706E-2</v>
      </c>
      <c r="AO4066">
        <v>-0.14819629490375499</v>
      </c>
      <c r="AP4066">
        <v>-0.18194212019443501</v>
      </c>
      <c r="AQ4066">
        <v>-0.34393146634101801</v>
      </c>
      <c r="AR4066">
        <v>-0.38282120227813698</v>
      </c>
      <c r="AS4066">
        <v>-0.34235081076621998</v>
      </c>
      <c r="AT4066">
        <v>-0.420528024435043</v>
      </c>
      <c r="AU4066">
        <v>-0.52923101186752297</v>
      </c>
      <c r="AV4066">
        <v>-0.41001412272453303</v>
      </c>
      <c r="AW4066">
        <v>-0.31891083717346103</v>
      </c>
      <c r="AX4066">
        <v>-0.41510656476020802</v>
      </c>
      <c r="AY4066">
        <v>-0.19251476228237099</v>
      </c>
      <c r="AZ4066">
        <v>-0.19320219755172699</v>
      </c>
      <c r="BA4066">
        <v>-0.27009934186935403</v>
      </c>
      <c r="BB4066">
        <v>-0.252226442098617</v>
      </c>
      <c r="BC4066">
        <v>-0.51931709051132202</v>
      </c>
      <c r="BD4066">
        <v>-0.36002513766288702</v>
      </c>
      <c r="BE4066">
        <v>-0.28673011064529402</v>
      </c>
      <c r="BF4066">
        <v>-0.116367951035499</v>
      </c>
      <c r="BG4066">
        <v>-5.0441991537809303E-2</v>
      </c>
      <c r="BH4066">
        <v>-2.3268836084753201E-3</v>
      </c>
      <c r="BI4066">
        <v>2.06942930817604E-2</v>
      </c>
      <c r="BJ4066">
        <v>3.6753963679075199E-2</v>
      </c>
      <c r="BK4066">
        <v>2.8530370444059299E-2</v>
      </c>
      <c r="BL4066">
        <v>1.3572106836363599E-3</v>
      </c>
      <c r="BM4066">
        <v>-5.0218284130096401E-2</v>
      </c>
      <c r="BN4066">
        <v>-7.0856317877769401E-2</v>
      </c>
      <c r="BO4066">
        <v>-0.21152028441429099</v>
      </c>
      <c r="BP4066">
        <v>-0.23756322264671301</v>
      </c>
      <c r="BQ4066">
        <v>-0.195314675569534</v>
      </c>
      <c r="BR4066">
        <v>-0.23959577083587599</v>
      </c>
      <c r="BS4066">
        <v>-0.33530893921852101</v>
      </c>
      <c r="BT4066">
        <v>-0.19653370976448001</v>
      </c>
      <c r="BU4066">
        <v>-0.119735442101955</v>
      </c>
      <c r="BV4066">
        <v>-0.21050176024436901</v>
      </c>
      <c r="BW4066">
        <v>0</v>
      </c>
      <c r="BX4066">
        <v>0</v>
      </c>
      <c r="BY4066">
        <v>-7.7726021409034701E-2</v>
      </c>
      <c r="BZ4066">
        <v>-6.9277249276638003E-2</v>
      </c>
      <c r="CA4066">
        <v>-0.33842125535011203</v>
      </c>
      <c r="CB4066">
        <v>-0.18002995848655701</v>
      </c>
      <c r="CC4066">
        <v>-0.131566792726516</v>
      </c>
      <c r="CD4066">
        <v>1.40247242525219E-2</v>
      </c>
      <c r="CE4066">
        <v>6.9355934858322102E-2</v>
      </c>
      <c r="CF4066">
        <v>0.103108778595924</v>
      </c>
      <c r="CG4066">
        <v>9.9165968596935203E-2</v>
      </c>
      <c r="CH4066">
        <v>0.106014519929885</v>
      </c>
      <c r="CI4066">
        <v>9.2331670224666498E-2</v>
      </c>
      <c r="CJ4066">
        <v>7.4871219694614397E-2</v>
      </c>
      <c r="CK4066">
        <v>4.7759719192981699E-2</v>
      </c>
      <c r="CL4066">
        <v>4.0229480713605797E-2</v>
      </c>
      <c r="CM4066">
        <v>-7.9109102487564004E-2</v>
      </c>
      <c r="CN4066">
        <v>-9.2305250465869904E-2</v>
      </c>
      <c r="CO4066">
        <v>-4.82785329222679E-2</v>
      </c>
      <c r="CP4066">
        <v>-5.8663502335548401E-2</v>
      </c>
      <c r="CQ4066">
        <v>-0.14138688147067999</v>
      </c>
      <c r="CR4066">
        <v>1.6946708783507299E-2</v>
      </c>
      <c r="CS4066">
        <v>7.94399604201316E-2</v>
      </c>
      <c r="CT4066">
        <v>-5.8969613164663297E-3</v>
      </c>
      <c r="CU4066">
        <v>0.19251476228237099</v>
      </c>
      <c r="CV4066">
        <v>0.19320219755172699</v>
      </c>
      <c r="CW4066">
        <v>0.114647291600704</v>
      </c>
      <c r="CX4066">
        <v>0.11367192864418001</v>
      </c>
      <c r="CY4066">
        <v>-0.157525435090065</v>
      </c>
      <c r="CZ4066">
        <v>-3.4790020436048501E-5</v>
      </c>
      <c r="DA4066">
        <v>2.35965121537446E-2</v>
      </c>
      <c r="DB4066">
        <v>0.144417405128479</v>
      </c>
      <c r="DC4066">
        <v>7.2831965982913902E-2</v>
      </c>
      <c r="DD4066">
        <v>6.4100332558155004E-2</v>
      </c>
      <c r="DE4066">
        <v>4.7707390040159198E-2</v>
      </c>
      <c r="DF4066">
        <v>4.2107429355382898E-2</v>
      </c>
      <c r="DG4066">
        <v>3.8788437843322698E-2</v>
      </c>
      <c r="DH4066">
        <v>4.46933433413505E-2</v>
      </c>
      <c r="DI4066">
        <v>5.9566397219896303E-2</v>
      </c>
      <c r="DJ4066">
        <v>6.7535370588302598E-2</v>
      </c>
      <c r="DK4066">
        <v>8.0500282347202301E-2</v>
      </c>
      <c r="DL4066">
        <v>8.8310576975345598E-2</v>
      </c>
      <c r="DM4066">
        <v>8.9391626417636802E-2</v>
      </c>
      <c r="DN4066">
        <v>0.10999900847673399</v>
      </c>
      <c r="DO4066">
        <v>0.117896236479282</v>
      </c>
      <c r="DP4066">
        <v>0.12978687882423401</v>
      </c>
      <c r="DQ4066">
        <v>0.121090047061443</v>
      </c>
      <c r="DR4066">
        <v>0.12439088523387901</v>
      </c>
      <c r="DS4066">
        <v>0.11704066395759501</v>
      </c>
      <c r="DT4066">
        <v>0.117458596825599</v>
      </c>
      <c r="DU4066">
        <v>0.11695466935634601</v>
      </c>
      <c r="DV4066">
        <v>0.111225202679634</v>
      </c>
      <c r="DW4066">
        <v>0.10997685045003799</v>
      </c>
      <c r="DX4066">
        <v>0.10942929238080901</v>
      </c>
      <c r="DY4066">
        <v>9.4332590699195806E-2</v>
      </c>
      <c r="DZ4066">
        <v>7.9273119568824699E-2</v>
      </c>
      <c r="EA4066">
        <v>69.637496948242102</v>
      </c>
      <c r="EB4066">
        <v>66</v>
      </c>
      <c r="EC4066">
        <v>63.637500762939403</v>
      </c>
      <c r="ED4066">
        <v>62.724998474121001</v>
      </c>
      <c r="EE4066">
        <v>61</v>
      </c>
      <c r="EF4066">
        <v>61.724998474121001</v>
      </c>
      <c r="EG4066">
        <v>63</v>
      </c>
      <c r="EH4066">
        <v>69.724998474120994</v>
      </c>
      <c r="EI4066">
        <v>76</v>
      </c>
      <c r="EJ4066">
        <v>82.637496948242102</v>
      </c>
      <c r="EK4066">
        <v>89.275001525878906</v>
      </c>
      <c r="EL4066">
        <v>94.637496948242102</v>
      </c>
      <c r="EM4066">
        <v>99.275001525878906</v>
      </c>
      <c r="EN4066">
        <v>102.91249847412099</v>
      </c>
      <c r="EO4066">
        <v>104.824996948242</v>
      </c>
      <c r="EP4066">
        <v>103.737503051757</v>
      </c>
      <c r="EQ4066">
        <v>101.925003051757</v>
      </c>
      <c r="ER4066">
        <v>97.925003051757798</v>
      </c>
      <c r="ES4066">
        <v>94.5625</v>
      </c>
      <c r="ET4066">
        <v>89.5625</v>
      </c>
      <c r="EU4066">
        <v>84.5625</v>
      </c>
      <c r="EV4066">
        <v>80.650001525878906</v>
      </c>
      <c r="EW4066">
        <v>73.275001525878906</v>
      </c>
      <c r="EX4066">
        <v>71</v>
      </c>
      <c r="EY4066">
        <v>1.02157258987426</v>
      </c>
      <c r="EZ4066">
        <v>8.2908138632774298E-2</v>
      </c>
      <c r="FA4066">
        <v>8.2908138632774298E-2</v>
      </c>
      <c r="FB4066">
        <v>0</v>
      </c>
      <c r="FC4066">
        <v>0</v>
      </c>
    </row>
    <row r="4067" spans="1:159" x14ac:dyDescent="0.25">
      <c r="A4067" t="s">
        <v>49</v>
      </c>
      <c r="B4067" t="s">
        <v>41</v>
      </c>
      <c r="C4067" t="s">
        <v>42</v>
      </c>
      <c r="D4067" s="3">
        <v>45478</v>
      </c>
      <c r="E4067" s="25">
        <v>19</v>
      </c>
      <c r="F4067">
        <v>20</v>
      </c>
      <c r="G4067">
        <v>19</v>
      </c>
      <c r="H4067">
        <v>20</v>
      </c>
      <c r="I4067">
        <v>184</v>
      </c>
      <c r="J4067">
        <v>57841</v>
      </c>
      <c r="K4067">
        <v>1.09016633033752</v>
      </c>
      <c r="L4067">
        <v>0.90822750329971302</v>
      </c>
      <c r="M4067">
        <v>0.75319933891296298</v>
      </c>
      <c r="N4067">
        <v>0.652451932430267</v>
      </c>
      <c r="O4067">
        <v>0.632207632064819</v>
      </c>
      <c r="P4067">
        <v>0.62275773286819402</v>
      </c>
      <c r="Q4067">
        <v>0.6331427693367</v>
      </c>
      <c r="R4067">
        <v>0.65130239725112904</v>
      </c>
      <c r="S4067">
        <v>0.72050863504409701</v>
      </c>
      <c r="T4067">
        <v>0.83761316537857</v>
      </c>
      <c r="U4067">
        <v>1.0162595510482699</v>
      </c>
      <c r="V4067">
        <v>1.28967905044555</v>
      </c>
      <c r="W4067">
        <v>1.7409694194793699</v>
      </c>
      <c r="X4067">
        <v>2.16041707992553</v>
      </c>
      <c r="Y4067">
        <v>2.4765095710754301</v>
      </c>
      <c r="Z4067">
        <v>2.8569056987762398</v>
      </c>
      <c r="AA4067">
        <v>3.00417923927307</v>
      </c>
      <c r="AB4067">
        <v>3.1442570686340301</v>
      </c>
      <c r="AC4067">
        <v>3.2272047996520898</v>
      </c>
      <c r="AD4067">
        <v>3.1461260318756099</v>
      </c>
      <c r="AE4067">
        <v>2.7053208351135201</v>
      </c>
      <c r="AF4067">
        <v>2.29080033302307</v>
      </c>
      <c r="AG4067">
        <v>1.6981401443481401</v>
      </c>
      <c r="AH4067">
        <v>1.31234550476074</v>
      </c>
      <c r="AI4067">
        <v>2.7806023135781201E-2</v>
      </c>
      <c r="AJ4067">
        <v>1.59244425594806E-3</v>
      </c>
      <c r="AK4067">
        <v>-3.7402983754873199E-2</v>
      </c>
      <c r="AL4067">
        <v>-6.2551707029342596E-2</v>
      </c>
      <c r="AM4067">
        <v>-7.5969904661178506E-2</v>
      </c>
      <c r="AN4067">
        <v>-8.9218772947788197E-2</v>
      </c>
      <c r="AO4067">
        <v>-8.3376333117485005E-2</v>
      </c>
      <c r="AP4067">
        <v>-0.166107818484306</v>
      </c>
      <c r="AQ4067">
        <v>-0.26512327790260298</v>
      </c>
      <c r="AR4067">
        <v>-0.21012212336063299</v>
      </c>
      <c r="AS4067">
        <v>-0.30607581138610801</v>
      </c>
      <c r="AT4067">
        <v>-0.38086247444152799</v>
      </c>
      <c r="AU4067">
        <v>-0.39051026105880698</v>
      </c>
      <c r="AV4067">
        <v>-0.41715127229690502</v>
      </c>
      <c r="AW4067">
        <v>-0.56179440021514804</v>
      </c>
      <c r="AX4067">
        <v>-0.36495614051818798</v>
      </c>
      <c r="AY4067">
        <v>-0.36334469914436301</v>
      </c>
      <c r="AZ4067">
        <v>-0.38260129094123801</v>
      </c>
      <c r="BA4067">
        <v>-0.18643565475940699</v>
      </c>
      <c r="BB4067">
        <v>-0.178461283445358</v>
      </c>
      <c r="BC4067">
        <v>-0.25540700554847701</v>
      </c>
      <c r="BD4067">
        <v>-0.120306923985481</v>
      </c>
      <c r="BE4067">
        <v>-0.20643235743045801</v>
      </c>
      <c r="BF4067">
        <v>-0.16268441081047</v>
      </c>
      <c r="BG4067">
        <v>0.14325618743896401</v>
      </c>
      <c r="BH4067">
        <v>0.100924111902713</v>
      </c>
      <c r="BI4067">
        <v>4.2300488799810403E-2</v>
      </c>
      <c r="BJ4067">
        <v>9.8114786669611896E-3</v>
      </c>
      <c r="BK4067">
        <v>3.1065079383552001E-3</v>
      </c>
      <c r="BL4067">
        <v>-1.03321773931384E-2</v>
      </c>
      <c r="BM4067">
        <v>-7.2504645213484703E-3</v>
      </c>
      <c r="BN4067">
        <v>-8.47649946808815E-2</v>
      </c>
      <c r="BO4067">
        <v>-0.16274979710578899</v>
      </c>
      <c r="BP4067">
        <v>-7.7105939388275105E-2</v>
      </c>
      <c r="BQ4067">
        <v>-0.15149326622486101</v>
      </c>
      <c r="BR4067">
        <v>-0.21655686199665</v>
      </c>
      <c r="BS4067">
        <v>-0.21470475196838301</v>
      </c>
      <c r="BT4067">
        <v>-0.23048168420791601</v>
      </c>
      <c r="BU4067">
        <v>-0.37259155511856001</v>
      </c>
      <c r="BV4067">
        <v>-0.19219547510147</v>
      </c>
      <c r="BW4067">
        <v>-0.18565218150615601</v>
      </c>
      <c r="BX4067">
        <v>-0.19040584564208901</v>
      </c>
      <c r="BY4067">
        <v>0</v>
      </c>
      <c r="BZ4067">
        <v>0</v>
      </c>
      <c r="CA4067">
        <v>-8.0128513276576899E-2</v>
      </c>
      <c r="CB4067">
        <v>5.18677569925785E-2</v>
      </c>
      <c r="CC4067">
        <v>-4.7983493655920001E-2</v>
      </c>
      <c r="CD4067">
        <v>-2.2485964000225001E-2</v>
      </c>
      <c r="CE4067">
        <v>0.25870636105537398</v>
      </c>
      <c r="CF4067">
        <v>0.200255781412124</v>
      </c>
      <c r="CG4067">
        <v>0.12200395762920301</v>
      </c>
      <c r="CH4067">
        <v>8.2174666225910104E-2</v>
      </c>
      <c r="CI4067">
        <v>8.2182921469211495E-2</v>
      </c>
      <c r="CJ4067">
        <v>6.8554416298866203E-2</v>
      </c>
      <c r="CK4067">
        <v>6.8875402212142903E-2</v>
      </c>
      <c r="CL4067">
        <v>-3.42217460274696E-3</v>
      </c>
      <c r="CM4067">
        <v>-6.0376323759555803E-2</v>
      </c>
      <c r="CN4067">
        <v>5.5910240858793203E-2</v>
      </c>
      <c r="CO4067">
        <v>3.08926776051521E-3</v>
      </c>
      <c r="CP4067">
        <v>-5.2251242101192398E-2</v>
      </c>
      <c r="CQ4067">
        <v>-3.88992391526699E-2</v>
      </c>
      <c r="CR4067">
        <v>-4.3812111020088099E-2</v>
      </c>
      <c r="CS4067">
        <v>-0.18338869512081099</v>
      </c>
      <c r="CT4067">
        <v>-1.9434818997979102E-2</v>
      </c>
      <c r="CU4067">
        <v>-7.9596508294343896E-3</v>
      </c>
      <c r="CV4067">
        <v>1.78959569893777E-3</v>
      </c>
      <c r="CW4067">
        <v>0.18643565475940699</v>
      </c>
      <c r="CX4067">
        <v>0.178461283445358</v>
      </c>
      <c r="CY4067">
        <v>9.5149993896484306E-2</v>
      </c>
      <c r="CZ4067">
        <v>0.22404243052005701</v>
      </c>
      <c r="DA4067">
        <v>0.110465370118618</v>
      </c>
      <c r="DB4067">
        <v>0.11771248281002</v>
      </c>
      <c r="DC4067">
        <v>7.0188716053962694E-2</v>
      </c>
      <c r="DD4067">
        <v>6.0389366000890697E-2</v>
      </c>
      <c r="DE4067">
        <v>4.8456270247697802E-2</v>
      </c>
      <c r="DF4067">
        <v>4.3993692845106097E-2</v>
      </c>
      <c r="DG4067">
        <v>4.8075046390295001E-2</v>
      </c>
      <c r="DH4067">
        <v>4.7959644347429199E-2</v>
      </c>
      <c r="DI4067">
        <v>4.6281240880489301E-2</v>
      </c>
      <c r="DJ4067">
        <v>4.9452923238277401E-2</v>
      </c>
      <c r="DK4067">
        <v>6.2238652259111397E-2</v>
      </c>
      <c r="DL4067">
        <v>8.0868095159530598E-2</v>
      </c>
      <c r="DM4067">
        <v>9.39795076847076E-2</v>
      </c>
      <c r="DN4067">
        <v>9.9890723824500996E-2</v>
      </c>
      <c r="DO4067">
        <v>0.106882162392139</v>
      </c>
      <c r="DP4067">
        <v>0.11348704248666699</v>
      </c>
      <c r="DQ4067">
        <v>0.11502717435359899</v>
      </c>
      <c r="DR4067">
        <v>0.10503102093935</v>
      </c>
      <c r="DS4067">
        <v>0.108029387891292</v>
      </c>
      <c r="DT4067">
        <v>0.116846531629562</v>
      </c>
      <c r="DU4067">
        <v>0.113344825804233</v>
      </c>
      <c r="DV4067">
        <v>0.10849675536155701</v>
      </c>
      <c r="DW4067">
        <v>0.106561765074729</v>
      </c>
      <c r="DX4067">
        <v>0.10467477142810799</v>
      </c>
      <c r="DY4067">
        <v>9.6330069005489294E-2</v>
      </c>
      <c r="DZ4067">
        <v>8.5234604775905595E-2</v>
      </c>
      <c r="EA4067">
        <v>66.353935241699205</v>
      </c>
      <c r="EB4067">
        <v>64.016853332519503</v>
      </c>
      <c r="EC4067">
        <v>61.016853332519503</v>
      </c>
      <c r="ED4067">
        <v>60.353931427001903</v>
      </c>
      <c r="EE4067">
        <v>59.016853332519503</v>
      </c>
      <c r="EF4067">
        <v>57.011234283447202</v>
      </c>
      <c r="EG4067">
        <v>60.016853332519503</v>
      </c>
      <c r="EH4067">
        <v>66.685394287109304</v>
      </c>
      <c r="EI4067">
        <v>73.353935241699205</v>
      </c>
      <c r="EJ4067">
        <v>80.016853332519503</v>
      </c>
      <c r="EK4067">
        <v>87.348312377929602</v>
      </c>
      <c r="EL4067">
        <v>94.022468566894503</v>
      </c>
      <c r="EM4067">
        <v>98.353935241699205</v>
      </c>
      <c r="EN4067">
        <v>101.36516571044901</v>
      </c>
      <c r="EO4067">
        <v>101.36516571044901</v>
      </c>
      <c r="EP4067">
        <v>99.365165710449205</v>
      </c>
      <c r="EQ4067">
        <v>96.028091430664006</v>
      </c>
      <c r="ER4067">
        <v>94.365165710449205</v>
      </c>
      <c r="ES4067">
        <v>91.696632385253906</v>
      </c>
      <c r="ET4067">
        <v>87.702247619628906</v>
      </c>
      <c r="EU4067">
        <v>81.696632385253906</v>
      </c>
      <c r="EV4067">
        <v>78.365165710449205</v>
      </c>
      <c r="EW4067">
        <v>74.696632385253906</v>
      </c>
      <c r="EX4067">
        <v>69.685394287109304</v>
      </c>
      <c r="EY4067">
        <v>1.0734388828277499</v>
      </c>
      <c r="EZ4067">
        <v>7.8451573848724296E-2</v>
      </c>
      <c r="FA4067">
        <v>7.8451573848724296E-2</v>
      </c>
      <c r="FB4067">
        <v>0</v>
      </c>
      <c r="FC4067">
        <v>0</v>
      </c>
    </row>
    <row r="4068" spans="1:159" x14ac:dyDescent="0.25">
      <c r="A4068" t="s">
        <v>49</v>
      </c>
      <c r="B4068" t="s">
        <v>41</v>
      </c>
      <c r="C4068" t="s">
        <v>42</v>
      </c>
      <c r="D4068" s="3">
        <v>45479</v>
      </c>
      <c r="E4068" s="25">
        <v>17</v>
      </c>
      <c r="F4068">
        <v>18</v>
      </c>
      <c r="G4068">
        <v>17</v>
      </c>
      <c r="H4068">
        <v>18</v>
      </c>
      <c r="I4068">
        <v>166</v>
      </c>
      <c r="J4068">
        <v>53550</v>
      </c>
      <c r="K4068">
        <v>1.1396095752716</v>
      </c>
      <c r="L4068">
        <v>0.99051707983016901</v>
      </c>
      <c r="M4068">
        <v>0.88084053993224998</v>
      </c>
      <c r="N4068">
        <v>0.77296918630599898</v>
      </c>
      <c r="O4068">
        <v>0.719182848930358</v>
      </c>
      <c r="P4068">
        <v>0.69902878999710005</v>
      </c>
      <c r="Q4068">
        <v>0.68716406822204501</v>
      </c>
      <c r="R4068">
        <v>0.74289143085479703</v>
      </c>
      <c r="S4068">
        <v>0.832022964954376</v>
      </c>
      <c r="T4068">
        <v>0.96814072132110496</v>
      </c>
      <c r="U4068">
        <v>1.2092696428298899</v>
      </c>
      <c r="V4068">
        <v>1.4576209783553999</v>
      </c>
      <c r="W4068">
        <v>1.9153199195861801</v>
      </c>
      <c r="X4068">
        <v>2.3519725799560498</v>
      </c>
      <c r="Y4068">
        <v>2.7321469783782901</v>
      </c>
      <c r="Z4068">
        <v>3.07951688766479</v>
      </c>
      <c r="AA4068">
        <v>3.28909039497375</v>
      </c>
      <c r="AB4068">
        <v>3.3573141098022399</v>
      </c>
      <c r="AC4068">
        <v>3.4971644878387398</v>
      </c>
      <c r="AD4068">
        <v>3.4177076816558798</v>
      </c>
      <c r="AE4068">
        <v>3.0503163337707502</v>
      </c>
      <c r="AF4068">
        <v>2.55522584915161</v>
      </c>
      <c r="AG4068">
        <v>2.0437474250793399</v>
      </c>
      <c r="AH4068">
        <v>1.5929374694824201</v>
      </c>
      <c r="AI4068">
        <v>-7.6603218913078294E-2</v>
      </c>
      <c r="AJ4068">
        <v>-5.2885018289089203E-2</v>
      </c>
      <c r="AK4068">
        <v>-2.0238498225808099E-2</v>
      </c>
      <c r="AL4068">
        <v>-3.5512197762727703E-2</v>
      </c>
      <c r="AM4068">
        <v>7.8103491105139203E-3</v>
      </c>
      <c r="AN4068">
        <v>-3.9507173001766198E-2</v>
      </c>
      <c r="AO4068">
        <v>-0.162534669041633</v>
      </c>
      <c r="AP4068">
        <v>-0.129252344369888</v>
      </c>
      <c r="AQ4068">
        <v>-0.251192986965179</v>
      </c>
      <c r="AR4068">
        <v>-0.22962291538715299</v>
      </c>
      <c r="AS4068">
        <v>-0.273315370082855</v>
      </c>
      <c r="AT4068">
        <v>-0.331161499023437</v>
      </c>
      <c r="AU4068">
        <v>-0.319263696670532</v>
      </c>
      <c r="AV4068">
        <v>-0.47345316410064597</v>
      </c>
      <c r="AW4068">
        <v>-0.60699725151062001</v>
      </c>
      <c r="AX4068">
        <v>-0.39335238933563199</v>
      </c>
      <c r="AY4068">
        <v>-0.189976081252098</v>
      </c>
      <c r="AZ4068">
        <v>-0.197191402316093</v>
      </c>
      <c r="BA4068">
        <v>-0.35884562134742698</v>
      </c>
      <c r="BB4068">
        <v>-0.39131247997283902</v>
      </c>
      <c r="BC4068">
        <v>-0.25694450736045799</v>
      </c>
      <c r="BD4068">
        <v>-0.104429110884666</v>
      </c>
      <c r="BE4068">
        <v>-0.236983582377433</v>
      </c>
      <c r="BF4068">
        <v>-0.104322187602519</v>
      </c>
      <c r="BG4068">
        <v>4.52970303595066E-2</v>
      </c>
      <c r="BH4068">
        <v>7.7017061412334401E-2</v>
      </c>
      <c r="BI4068">
        <v>8.1840552389621707E-2</v>
      </c>
      <c r="BJ4068">
        <v>5.4781679064035402E-2</v>
      </c>
      <c r="BK4068">
        <v>8.6745351552963201E-2</v>
      </c>
      <c r="BL4068">
        <v>3.4591268748044898E-2</v>
      </c>
      <c r="BM4068">
        <v>-7.1960948407649897E-2</v>
      </c>
      <c r="BN4068">
        <v>-3.4483544528484303E-2</v>
      </c>
      <c r="BO4068">
        <v>-0.110352024435997</v>
      </c>
      <c r="BP4068">
        <v>-8.2984276115894304E-2</v>
      </c>
      <c r="BQ4068">
        <v>-0.101480297744274</v>
      </c>
      <c r="BR4068">
        <v>-0.150253966450691</v>
      </c>
      <c r="BS4068">
        <v>-0.12911753356456701</v>
      </c>
      <c r="BT4068">
        <v>-0.26246491074562001</v>
      </c>
      <c r="BU4068">
        <v>-0.40529045462608299</v>
      </c>
      <c r="BV4068">
        <v>-0.192733004689216</v>
      </c>
      <c r="BW4068">
        <v>0</v>
      </c>
      <c r="BX4068">
        <v>0</v>
      </c>
      <c r="BY4068">
        <v>-0.150647953152656</v>
      </c>
      <c r="BZ4068">
        <v>-0.18179221451282501</v>
      </c>
      <c r="CA4068">
        <v>-4.9558553844690302E-2</v>
      </c>
      <c r="CB4068">
        <v>9.5413461327552698E-2</v>
      </c>
      <c r="CC4068">
        <v>-3.7252582609653397E-2</v>
      </c>
      <c r="CD4068">
        <v>6.21249862015247E-2</v>
      </c>
      <c r="CE4068">
        <v>0.16719728708267201</v>
      </c>
      <c r="CF4068">
        <v>0.20691914856433799</v>
      </c>
      <c r="CG4068">
        <v>0.18391960859298701</v>
      </c>
      <c r="CH4068">
        <v>0.14507555961608801</v>
      </c>
      <c r="CI4068">
        <v>0.16568034887313801</v>
      </c>
      <c r="CJ4068">
        <v>0.108689710497856</v>
      </c>
      <c r="CK4068">
        <v>1.8612766638398101E-2</v>
      </c>
      <c r="CL4068">
        <v>6.0285251587629297E-2</v>
      </c>
      <c r="CM4068">
        <v>3.0488947406411102E-2</v>
      </c>
      <c r="CN4068">
        <v>6.3654370605945504E-2</v>
      </c>
      <c r="CO4068">
        <v>7.0354767143726293E-2</v>
      </c>
      <c r="CP4068">
        <v>3.0653571709990501E-2</v>
      </c>
      <c r="CQ4068">
        <v>6.1028633266687303E-2</v>
      </c>
      <c r="CR4068">
        <v>-5.1476668566465301E-2</v>
      </c>
      <c r="CS4068">
        <v>-0.20358367264270699</v>
      </c>
      <c r="CT4068">
        <v>7.8863939270377107E-3</v>
      </c>
      <c r="CU4068">
        <v>0.189976081252098</v>
      </c>
      <c r="CV4068">
        <v>0.197191402316093</v>
      </c>
      <c r="CW4068">
        <v>5.75497038662433E-2</v>
      </c>
      <c r="CX4068">
        <v>2.77280379086732E-2</v>
      </c>
      <c r="CY4068">
        <v>0.15782739222049699</v>
      </c>
      <c r="CZ4068">
        <v>0.29525601863861001</v>
      </c>
      <c r="DA4068">
        <v>0.162478417158126</v>
      </c>
      <c r="DB4068">
        <v>0.22857216000556899</v>
      </c>
      <c r="DC4068">
        <v>7.4110090732574394E-2</v>
      </c>
      <c r="DD4068">
        <v>7.89748579263687E-2</v>
      </c>
      <c r="DE4068">
        <v>6.2059655785560601E-2</v>
      </c>
      <c r="DF4068">
        <v>5.4894778877496699E-2</v>
      </c>
      <c r="DG4068">
        <v>4.7989074140787097E-2</v>
      </c>
      <c r="DH4068">
        <v>4.50486540794372E-2</v>
      </c>
      <c r="DI4068">
        <v>5.50649091601371E-2</v>
      </c>
      <c r="DJ4068">
        <v>5.7615336030721602E-2</v>
      </c>
      <c r="DK4068">
        <v>8.5625231266021701E-2</v>
      </c>
      <c r="DL4068">
        <v>8.9149966835975605E-2</v>
      </c>
      <c r="DM4068">
        <v>0.104468300938606</v>
      </c>
      <c r="DN4068">
        <v>0.109983973205089</v>
      </c>
      <c r="DO4068">
        <v>0.115600660443305</v>
      </c>
      <c r="DP4068">
        <v>0.128271743655204</v>
      </c>
      <c r="DQ4068">
        <v>0.122629016637802</v>
      </c>
      <c r="DR4068">
        <v>0.121967934072017</v>
      </c>
      <c r="DS4068">
        <v>0.115497253835201</v>
      </c>
      <c r="DT4068">
        <v>0.119883857667446</v>
      </c>
      <c r="DU4068">
        <v>0.12657518684864</v>
      </c>
      <c r="DV4068">
        <v>0.12737926840782099</v>
      </c>
      <c r="DW4068">
        <v>0.12608170509338301</v>
      </c>
      <c r="DX4068">
        <v>0.121495656669139</v>
      </c>
      <c r="DY4068">
        <v>0.121427826583385</v>
      </c>
      <c r="DZ4068">
        <v>0.10119269788265201</v>
      </c>
      <c r="EA4068">
        <v>67.375</v>
      </c>
      <c r="EB4068">
        <v>63.462501525878899</v>
      </c>
      <c r="EC4068">
        <v>62.462501525878899</v>
      </c>
      <c r="ED4068">
        <v>62.099998474121001</v>
      </c>
      <c r="EE4068">
        <v>59.825000762939403</v>
      </c>
      <c r="EF4068">
        <v>60.1875</v>
      </c>
      <c r="EG4068">
        <v>61.462501525878899</v>
      </c>
      <c r="EH4068">
        <v>66.012496948242102</v>
      </c>
      <c r="EI4068">
        <v>72.375</v>
      </c>
      <c r="EJ4068">
        <v>79.925003051757798</v>
      </c>
      <c r="EK4068">
        <v>87.012496948242102</v>
      </c>
      <c r="EL4068">
        <v>93.012496948242102</v>
      </c>
      <c r="EM4068">
        <v>99.737503051757798</v>
      </c>
      <c r="EN4068">
        <v>102.09999847412099</v>
      </c>
      <c r="EO4068">
        <v>106.925003051757</v>
      </c>
      <c r="EP4068">
        <v>106.47499847412099</v>
      </c>
      <c r="EQ4068">
        <v>104.75</v>
      </c>
      <c r="ER4068">
        <v>101.025001525878</v>
      </c>
      <c r="ES4068">
        <v>95.300003051757798</v>
      </c>
      <c r="ET4068">
        <v>91.487503051757798</v>
      </c>
      <c r="EU4068">
        <v>83.574996948242102</v>
      </c>
      <c r="EV4068">
        <v>75.474998474120994</v>
      </c>
      <c r="EW4068">
        <v>71.287498474120994</v>
      </c>
      <c r="EX4068">
        <v>67.375</v>
      </c>
      <c r="EY4068">
        <v>1.1850177049636801</v>
      </c>
      <c r="EZ4068">
        <v>8.3234243094921098E-2</v>
      </c>
      <c r="FA4068">
        <v>8.3234243094921098E-2</v>
      </c>
      <c r="FB4068">
        <v>0</v>
      </c>
      <c r="FC4068">
        <v>0</v>
      </c>
    </row>
    <row r="4069" spans="1:159" x14ac:dyDescent="0.25">
      <c r="A4069" t="s">
        <v>49</v>
      </c>
      <c r="B4069" t="s">
        <v>41</v>
      </c>
      <c r="C4069" t="s">
        <v>42</v>
      </c>
      <c r="D4069" s="3">
        <v>45484</v>
      </c>
      <c r="E4069" s="25">
        <v>18</v>
      </c>
      <c r="F4069">
        <v>20</v>
      </c>
      <c r="G4069">
        <v>18</v>
      </c>
      <c r="H4069">
        <v>20</v>
      </c>
      <c r="I4069">
        <v>166</v>
      </c>
      <c r="J4069">
        <v>53478</v>
      </c>
      <c r="K4069">
        <v>1.12737023830413</v>
      </c>
      <c r="L4069">
        <v>0.98234945535659701</v>
      </c>
      <c r="M4069">
        <v>0.86380994319915705</v>
      </c>
      <c r="N4069">
        <v>0.74418753385543801</v>
      </c>
      <c r="O4069">
        <v>0.65759938955306996</v>
      </c>
      <c r="P4069">
        <v>0.67476433515548695</v>
      </c>
      <c r="Q4069">
        <v>0.73523354530334395</v>
      </c>
      <c r="R4069">
        <v>0.71972018480300903</v>
      </c>
      <c r="S4069">
        <v>0.87351596355438199</v>
      </c>
      <c r="T4069">
        <v>1.1245589256286599</v>
      </c>
      <c r="U4069">
        <v>1.2603838443756099</v>
      </c>
      <c r="V4069">
        <v>1.4751271009445099</v>
      </c>
      <c r="W4069">
        <v>2.0079162120818999</v>
      </c>
      <c r="X4069">
        <v>2.4388997554778999</v>
      </c>
      <c r="Y4069">
        <v>2.68603444099426</v>
      </c>
      <c r="Z4069">
        <v>2.9467401504516602</v>
      </c>
      <c r="AA4069">
        <v>3.1333239078521702</v>
      </c>
      <c r="AB4069">
        <v>3.3972291946411102</v>
      </c>
      <c r="AC4069">
        <v>3.3951854705810498</v>
      </c>
      <c r="AD4069">
        <v>3.3358390331268302</v>
      </c>
      <c r="AE4069">
        <v>2.84792780876159</v>
      </c>
      <c r="AF4069">
        <v>2.3306236267089799</v>
      </c>
      <c r="AG4069">
        <v>1.7524178028106601</v>
      </c>
      <c r="AH4069">
        <v>1.36379158496856</v>
      </c>
      <c r="AI4069">
        <v>-0.15902797877788499</v>
      </c>
      <c r="AJ4069">
        <v>-0.124080032110214</v>
      </c>
      <c r="AK4069">
        <v>-0.17961768805980599</v>
      </c>
      <c r="AL4069">
        <v>-0.187257379293441</v>
      </c>
      <c r="AM4069">
        <v>-0.17018032073974601</v>
      </c>
      <c r="AN4069">
        <v>-0.112393476068973</v>
      </c>
      <c r="AO4069">
        <v>-8.6893469095230103E-2</v>
      </c>
      <c r="AP4069">
        <v>-0.245690003037452</v>
      </c>
      <c r="AQ4069">
        <v>-0.13757064938545199</v>
      </c>
      <c r="AR4069">
        <v>-5.7285204529762199E-2</v>
      </c>
      <c r="AS4069">
        <v>-0.13482075929641699</v>
      </c>
      <c r="AT4069">
        <v>-0.28585809469223</v>
      </c>
      <c r="AU4069">
        <v>-0.25265198945999101</v>
      </c>
      <c r="AV4069">
        <v>-0.42624992132186801</v>
      </c>
      <c r="AW4069">
        <v>-0.52258425951003995</v>
      </c>
      <c r="AX4069">
        <v>-0.47597256302833502</v>
      </c>
      <c r="AY4069">
        <v>-0.45543974637985202</v>
      </c>
      <c r="AZ4069">
        <v>-0.205215513706207</v>
      </c>
      <c r="BA4069">
        <v>-0.181368798017501</v>
      </c>
      <c r="BB4069">
        <v>-0.16300427913665699</v>
      </c>
      <c r="BC4069">
        <v>-0.26782312989234902</v>
      </c>
      <c r="BD4069">
        <v>-0.31317645311355502</v>
      </c>
      <c r="BE4069">
        <v>-0.16614229977130801</v>
      </c>
      <c r="BF4069">
        <v>-0.14480552077293299</v>
      </c>
      <c r="BG4069">
        <v>-4.0879745036363602E-2</v>
      </c>
      <c r="BH4069">
        <v>-1.6338050365447901E-2</v>
      </c>
      <c r="BI4069">
        <v>-6.5440028905868503E-2</v>
      </c>
      <c r="BJ4069">
        <v>-8.4687463939189897E-2</v>
      </c>
      <c r="BK4069">
        <v>-7.8400619328022003E-2</v>
      </c>
      <c r="BL4069">
        <v>-4.0048167109489399E-2</v>
      </c>
      <c r="BM4069">
        <v>-1.03914840146899E-2</v>
      </c>
      <c r="BN4069">
        <v>-0.13809229433536499</v>
      </c>
      <c r="BO4069">
        <v>-1.5234040096402101E-2</v>
      </c>
      <c r="BP4069">
        <v>9.4933919608592904E-2</v>
      </c>
      <c r="BQ4069">
        <v>1.43213057890534E-2</v>
      </c>
      <c r="BR4069">
        <v>-0.10893542319536199</v>
      </c>
      <c r="BS4069">
        <v>-6.6958844661712605E-2</v>
      </c>
      <c r="BT4069">
        <v>-0.245412781834602</v>
      </c>
      <c r="BU4069">
        <v>-0.34402817487716603</v>
      </c>
      <c r="BV4069">
        <v>-0.268759965896606</v>
      </c>
      <c r="BW4069">
        <v>-0.251426100730895</v>
      </c>
      <c r="BX4069">
        <v>0</v>
      </c>
      <c r="BY4069">
        <v>0</v>
      </c>
      <c r="BZ4069">
        <v>0</v>
      </c>
      <c r="CA4069">
        <v>-9.1259710490703499E-2</v>
      </c>
      <c r="CB4069">
        <v>-0.136813819408416</v>
      </c>
      <c r="CC4069">
        <v>-9.3947136774659105E-3</v>
      </c>
      <c r="CD4069">
        <v>-8.4584346041083301E-3</v>
      </c>
      <c r="CE4069">
        <v>7.7268496155738803E-2</v>
      </c>
      <c r="CF4069">
        <v>9.1403931379318196E-2</v>
      </c>
      <c r="CG4069">
        <v>4.8737626522779402E-2</v>
      </c>
      <c r="CH4069">
        <v>1.78824458271265E-2</v>
      </c>
      <c r="CI4069">
        <v>1.3379079289734299E-2</v>
      </c>
      <c r="CJ4069">
        <v>3.2297145575284902E-2</v>
      </c>
      <c r="CK4069">
        <v>6.6110506653785706E-2</v>
      </c>
      <c r="CL4069">
        <v>-3.0494581907987501E-2</v>
      </c>
      <c r="CM4069">
        <v>0.107102565467357</v>
      </c>
      <c r="CN4069">
        <v>0.24715304374694799</v>
      </c>
      <c r="CO4069">
        <v>0.16346338391303999</v>
      </c>
      <c r="CP4069">
        <v>6.7987255752086598E-2</v>
      </c>
      <c r="CQ4069">
        <v>0.118734292685985</v>
      </c>
      <c r="CR4069">
        <v>-6.4575649797916398E-2</v>
      </c>
      <c r="CS4069">
        <v>-0.16547207534313199</v>
      </c>
      <c r="CT4069">
        <v>-6.1547376215457902E-2</v>
      </c>
      <c r="CU4069">
        <v>-4.7412451356649302E-2</v>
      </c>
      <c r="CV4069">
        <v>0.205215513706207</v>
      </c>
      <c r="CW4069">
        <v>0.181368798017501</v>
      </c>
      <c r="CX4069">
        <v>0.16300427913665699</v>
      </c>
      <c r="CY4069">
        <v>8.5303694009780801E-2</v>
      </c>
      <c r="CZ4069">
        <v>3.9548821747303002E-2</v>
      </c>
      <c r="DA4069">
        <v>0.14735287427902199</v>
      </c>
      <c r="DB4069">
        <v>0.127888649702072</v>
      </c>
      <c r="DC4069">
        <v>7.1829028427600805E-2</v>
      </c>
      <c r="DD4069">
        <v>6.5502472221851293E-2</v>
      </c>
      <c r="DE4069">
        <v>6.9415085017681094E-2</v>
      </c>
      <c r="DF4069">
        <v>6.2358077615499399E-2</v>
      </c>
      <c r="DG4069">
        <v>5.5798094719648299E-2</v>
      </c>
      <c r="DH4069">
        <v>4.3982826173305498E-2</v>
      </c>
      <c r="DI4069">
        <v>4.6509906649589497E-2</v>
      </c>
      <c r="DJ4069">
        <v>6.5414763987064306E-2</v>
      </c>
      <c r="DK4069">
        <v>7.4375376105308505E-2</v>
      </c>
      <c r="DL4069">
        <v>9.2542655766010201E-2</v>
      </c>
      <c r="DM4069">
        <v>9.0671941637992803E-2</v>
      </c>
      <c r="DN4069">
        <v>0.107561349868774</v>
      </c>
      <c r="DO4069">
        <v>0.11289341002702701</v>
      </c>
      <c r="DP4069">
        <v>0.10994116961956001</v>
      </c>
      <c r="DQ4069">
        <v>0.108554400503635</v>
      </c>
      <c r="DR4069">
        <v>0.12597630918025901</v>
      </c>
      <c r="DS4069">
        <v>0.124031491577625</v>
      </c>
      <c r="DT4069">
        <v>0.124762170016765</v>
      </c>
      <c r="DU4069">
        <v>0.11026439815759601</v>
      </c>
      <c r="DV4069">
        <v>9.9099569022655404E-2</v>
      </c>
      <c r="DW4069">
        <v>0.107342928647994</v>
      </c>
      <c r="DX4069">
        <v>0.10722087323665599</v>
      </c>
      <c r="DY4069">
        <v>9.5295764505863106E-2</v>
      </c>
      <c r="DZ4069">
        <v>8.2893140614032704E-2</v>
      </c>
      <c r="EA4069">
        <v>68.099998474120994</v>
      </c>
      <c r="EB4069">
        <v>66.099998474120994</v>
      </c>
      <c r="EC4069">
        <v>65.099998474120994</v>
      </c>
      <c r="ED4069">
        <v>62.099998474121001</v>
      </c>
      <c r="EE4069">
        <v>62.737499237060497</v>
      </c>
      <c r="EF4069">
        <v>61.099998474121001</v>
      </c>
      <c r="EG4069">
        <v>63.099998474121001</v>
      </c>
      <c r="EH4069">
        <v>69.824996948242102</v>
      </c>
      <c r="EI4069">
        <v>74.462501525878906</v>
      </c>
      <c r="EJ4069">
        <v>80.737503051757798</v>
      </c>
      <c r="EK4069">
        <v>86.737503051757798</v>
      </c>
      <c r="EL4069">
        <v>93.099998474120994</v>
      </c>
      <c r="EM4069">
        <v>97.1875</v>
      </c>
      <c r="EN4069">
        <v>101.09999847412099</v>
      </c>
      <c r="EO4069">
        <v>104.09999847412099</v>
      </c>
      <c r="EP4069">
        <v>103.462501525878</v>
      </c>
      <c r="EQ4069">
        <v>102.462501525878</v>
      </c>
      <c r="ER4069">
        <v>101.462501525878</v>
      </c>
      <c r="ES4069">
        <v>98.737503051757798</v>
      </c>
      <c r="ET4069">
        <v>93.287498474120994</v>
      </c>
      <c r="EU4069">
        <v>80.650001525878906</v>
      </c>
      <c r="EV4069">
        <v>74.650001525878906</v>
      </c>
      <c r="EW4069">
        <v>71.375</v>
      </c>
      <c r="EX4069">
        <v>66.824996948242102</v>
      </c>
      <c r="EY4069">
        <v>1.03899693489074</v>
      </c>
      <c r="EZ4069">
        <v>6.4588062465190804E-2</v>
      </c>
      <c r="FA4069">
        <v>6.4588062465190804E-2</v>
      </c>
      <c r="FB4069">
        <v>0</v>
      </c>
      <c r="FC4069">
        <v>0</v>
      </c>
    </row>
    <row r="4070" spans="1:159" x14ac:dyDescent="0.25">
      <c r="A4070" t="s">
        <v>49</v>
      </c>
      <c r="B4070" t="s">
        <v>41</v>
      </c>
      <c r="C4070" t="s">
        <v>42</v>
      </c>
      <c r="D4070" s="3">
        <v>45485</v>
      </c>
      <c r="E4070" s="25">
        <v>18</v>
      </c>
      <c r="F4070">
        <v>19</v>
      </c>
      <c r="G4070">
        <v>18</v>
      </c>
      <c r="H4070">
        <v>19</v>
      </c>
      <c r="I4070">
        <v>184</v>
      </c>
      <c r="J4070">
        <v>57704</v>
      </c>
      <c r="K4070">
        <v>1.0580232143402</v>
      </c>
      <c r="L4070">
        <v>0.89998972415923995</v>
      </c>
      <c r="M4070">
        <v>0.76081746816635099</v>
      </c>
      <c r="N4070">
        <v>0.675023972988128</v>
      </c>
      <c r="O4070">
        <v>0.638782918453216</v>
      </c>
      <c r="P4070">
        <v>0.660905420780181</v>
      </c>
      <c r="Q4070">
        <v>0.71207106113433805</v>
      </c>
      <c r="R4070">
        <v>0.68347185850143399</v>
      </c>
      <c r="S4070">
        <v>0.72843217849731401</v>
      </c>
      <c r="T4070">
        <v>0.81980901956558205</v>
      </c>
      <c r="U4070">
        <v>0.995583176612854</v>
      </c>
      <c r="V4070">
        <v>1.3738589286804099</v>
      </c>
      <c r="W4070">
        <v>1.72666347026824</v>
      </c>
      <c r="X4070">
        <v>2.2249591350555402</v>
      </c>
      <c r="Y4070">
        <v>2.5368995666503902</v>
      </c>
      <c r="Z4070">
        <v>2.90266585350036</v>
      </c>
      <c r="AA4070">
        <v>3.0807042121887198</v>
      </c>
      <c r="AB4070">
        <v>3.1388800144195499</v>
      </c>
      <c r="AC4070">
        <v>3.2707982063293399</v>
      </c>
      <c r="AD4070">
        <v>3.1153476238250701</v>
      </c>
      <c r="AE4070">
        <v>2.7287645339965798</v>
      </c>
      <c r="AF4070">
        <v>2.2367093563079798</v>
      </c>
      <c r="AG4070">
        <v>1.7325639724731401</v>
      </c>
      <c r="AH4070">
        <v>1.30630230903625</v>
      </c>
      <c r="AI4070">
        <v>-0.11667791008949201</v>
      </c>
      <c r="AJ4070">
        <v>-0.13241200149059201</v>
      </c>
      <c r="AK4070">
        <v>-0.120065964758396</v>
      </c>
      <c r="AL4070">
        <v>-0.130900219082832</v>
      </c>
      <c r="AM4070">
        <v>-3.6301840096712099E-2</v>
      </c>
      <c r="AN4070">
        <v>-5.1454402506351402E-2</v>
      </c>
      <c r="AO4070">
        <v>-9.8279036581516196E-2</v>
      </c>
      <c r="AP4070">
        <v>-0.17441177368163999</v>
      </c>
      <c r="AQ4070">
        <v>-0.144843384623527</v>
      </c>
      <c r="AR4070">
        <v>-0.22639571130275701</v>
      </c>
      <c r="AS4070">
        <v>-0.29770010709762501</v>
      </c>
      <c r="AT4070">
        <v>-0.27536460757255499</v>
      </c>
      <c r="AU4070">
        <v>-0.29925417900085399</v>
      </c>
      <c r="AV4070">
        <v>-0.34876996278762801</v>
      </c>
      <c r="AW4070">
        <v>-0.59544932842254605</v>
      </c>
      <c r="AX4070">
        <v>-0.43615430593490601</v>
      </c>
      <c r="AY4070">
        <v>-0.37829133868217402</v>
      </c>
      <c r="AZ4070">
        <v>-0.17946241796016599</v>
      </c>
      <c r="BA4070">
        <v>-0.15770547091960899</v>
      </c>
      <c r="BB4070">
        <v>-0.28816610574722201</v>
      </c>
      <c r="BC4070">
        <v>-0.30546322464942899</v>
      </c>
      <c r="BD4070">
        <v>-0.25852036476135198</v>
      </c>
      <c r="BE4070">
        <v>-0.127945527434349</v>
      </c>
      <c r="BF4070">
        <v>-9.9898643791675498E-2</v>
      </c>
      <c r="BG4070">
        <v>-1.08531350269913E-2</v>
      </c>
      <c r="BH4070">
        <v>-3.11900675296783E-2</v>
      </c>
      <c r="BI4070">
        <v>-3.46881449222564E-2</v>
      </c>
      <c r="BJ4070">
        <v>-4.0088385343551601E-2</v>
      </c>
      <c r="BK4070">
        <v>2.6367170736193601E-2</v>
      </c>
      <c r="BL4070">
        <v>9.2762093991041097E-3</v>
      </c>
      <c r="BM4070">
        <v>-2.6805317029356901E-2</v>
      </c>
      <c r="BN4070">
        <v>-9.0067468583583804E-2</v>
      </c>
      <c r="BO4070">
        <v>-4.8365559428930199E-2</v>
      </c>
      <c r="BP4070">
        <v>-0.12266286462545301</v>
      </c>
      <c r="BQ4070">
        <v>-0.17627078294754001</v>
      </c>
      <c r="BR4070">
        <v>-0.11192755401134399</v>
      </c>
      <c r="BS4070">
        <v>-0.12884217500686601</v>
      </c>
      <c r="BT4070">
        <v>-0.16431051492691001</v>
      </c>
      <c r="BU4070">
        <v>-0.413606077432632</v>
      </c>
      <c r="BV4070">
        <v>-0.25710952281951899</v>
      </c>
      <c r="BW4070">
        <v>-0.202217072248458</v>
      </c>
      <c r="BX4070">
        <v>0</v>
      </c>
      <c r="BY4070">
        <v>0</v>
      </c>
      <c r="BZ4070">
        <v>-0.13189949095249101</v>
      </c>
      <c r="CA4070">
        <v>-0.13556140661239599</v>
      </c>
      <c r="CB4070">
        <v>-8.9582681655883706E-2</v>
      </c>
      <c r="CC4070">
        <v>1.7620140686631199E-2</v>
      </c>
      <c r="CD4070">
        <v>2.7201170101761801E-2</v>
      </c>
      <c r="CE4070">
        <v>9.4971641898155199E-2</v>
      </c>
      <c r="CF4070">
        <v>7.0031858980655601E-2</v>
      </c>
      <c r="CG4070">
        <v>5.0689678639173501E-2</v>
      </c>
      <c r="CH4070">
        <v>5.0723452121019301E-2</v>
      </c>
      <c r="CI4070">
        <v>8.9036181569099399E-2</v>
      </c>
      <c r="CJ4070">
        <v>7.0006825029850006E-2</v>
      </c>
      <c r="CK4070">
        <v>4.4668402522802297E-2</v>
      </c>
      <c r="CL4070">
        <v>-5.7231565006077203E-3</v>
      </c>
      <c r="CM4070">
        <v>4.8112273216247503E-2</v>
      </c>
      <c r="CN4070">
        <v>-1.89300123602151E-2</v>
      </c>
      <c r="CO4070">
        <v>-5.4841458797454799E-2</v>
      </c>
      <c r="CP4070">
        <v>5.1509507000446299E-2</v>
      </c>
      <c r="CQ4070">
        <v>4.1569836437702103E-2</v>
      </c>
      <c r="CR4070">
        <v>2.0148934796452501E-2</v>
      </c>
      <c r="CS4070">
        <v>-0.23176282644271801</v>
      </c>
      <c r="CT4070">
        <v>-7.8064724802970803E-2</v>
      </c>
      <c r="CU4070">
        <v>-2.61427927762269E-2</v>
      </c>
      <c r="CV4070">
        <v>0.17946241796016599</v>
      </c>
      <c r="CW4070">
        <v>0.15770547091960899</v>
      </c>
      <c r="CX4070">
        <v>2.43671294301748E-2</v>
      </c>
      <c r="CY4070">
        <v>3.4340411424636799E-2</v>
      </c>
      <c r="CZ4070">
        <v>7.9355016350746099E-2</v>
      </c>
      <c r="DA4070">
        <v>0.163185805082321</v>
      </c>
      <c r="DB4070">
        <v>0.154300987720489</v>
      </c>
      <c r="DC4070">
        <v>6.4336895942687905E-2</v>
      </c>
      <c r="DD4070">
        <v>6.15385621786117E-2</v>
      </c>
      <c r="DE4070">
        <v>5.1906030625104897E-2</v>
      </c>
      <c r="DF4070">
        <v>5.5209677666425698E-2</v>
      </c>
      <c r="DG4070">
        <v>3.8100052624940803E-2</v>
      </c>
      <c r="DH4070">
        <v>3.6921590566635097E-2</v>
      </c>
      <c r="DI4070">
        <v>4.34529371559619E-2</v>
      </c>
      <c r="DJ4070">
        <v>5.1277700811624499E-2</v>
      </c>
      <c r="DK4070">
        <v>5.8654356747865601E-2</v>
      </c>
      <c r="DL4070">
        <v>6.3065096735954201E-2</v>
      </c>
      <c r="DM4070">
        <v>7.3823787271976402E-2</v>
      </c>
      <c r="DN4070">
        <v>9.93626788258552E-2</v>
      </c>
      <c r="DO4070">
        <v>0.10360314697027199</v>
      </c>
      <c r="DP4070">
        <v>0.112143382430076</v>
      </c>
      <c r="DQ4070">
        <v>0.11055284738540599</v>
      </c>
      <c r="DR4070">
        <v>0.10885150730609799</v>
      </c>
      <c r="DS4070">
        <v>0.10704556107521</v>
      </c>
      <c r="DT4070">
        <v>0.10910540074110001</v>
      </c>
      <c r="DU4070">
        <v>9.5878116786479894E-2</v>
      </c>
      <c r="DV4070">
        <v>9.5003359019756303E-2</v>
      </c>
      <c r="DW4070">
        <v>0.103292971849441</v>
      </c>
      <c r="DX4070">
        <v>0.1027068272233</v>
      </c>
      <c r="DY4070">
        <v>8.8497638702392495E-2</v>
      </c>
      <c r="DZ4070">
        <v>7.72712007164955E-2</v>
      </c>
      <c r="EA4070">
        <v>66.679779052734304</v>
      </c>
      <c r="EB4070">
        <v>65.679779052734304</v>
      </c>
      <c r="EC4070">
        <v>62.342697143554602</v>
      </c>
      <c r="ED4070">
        <v>61.674156188964801</v>
      </c>
      <c r="EE4070">
        <v>60.005619049072202</v>
      </c>
      <c r="EF4070">
        <v>58.674156188964801</v>
      </c>
      <c r="EG4070">
        <v>61.674156188964801</v>
      </c>
      <c r="EH4070">
        <v>66.011238098144503</v>
      </c>
      <c r="EI4070">
        <v>72.348312377929602</v>
      </c>
      <c r="EJ4070">
        <v>79.016853332519503</v>
      </c>
      <c r="EK4070">
        <v>85.348312377929602</v>
      </c>
      <c r="EL4070">
        <v>91.679779052734304</v>
      </c>
      <c r="EM4070">
        <v>96.016853332519503</v>
      </c>
      <c r="EN4070">
        <v>100.35393524169901</v>
      </c>
      <c r="EO4070">
        <v>101.696632385253</v>
      </c>
      <c r="EP4070">
        <v>99.376403808593693</v>
      </c>
      <c r="EQ4070">
        <v>98.376403808593693</v>
      </c>
      <c r="ER4070">
        <v>96.707862854003906</v>
      </c>
      <c r="ES4070">
        <v>92.044944763183494</v>
      </c>
      <c r="ET4070">
        <v>86.382019042968693</v>
      </c>
      <c r="EU4070">
        <v>80.044944763183494</v>
      </c>
      <c r="EV4070">
        <v>73.370788574218693</v>
      </c>
      <c r="EW4070">
        <v>69.365165710449205</v>
      </c>
      <c r="EX4070">
        <v>67.696632385253906</v>
      </c>
      <c r="EY4070">
        <v>0.89480108022689797</v>
      </c>
      <c r="EZ4070">
        <v>7.2623349726200104E-2</v>
      </c>
      <c r="FA4070">
        <v>7.2623349726200104E-2</v>
      </c>
      <c r="FB4070">
        <v>0</v>
      </c>
      <c r="FC4070">
        <v>0</v>
      </c>
    </row>
    <row r="4071" spans="1:159" x14ac:dyDescent="0.25">
      <c r="A4071" t="s">
        <v>49</v>
      </c>
      <c r="B4071" t="s">
        <v>41</v>
      </c>
      <c r="C4071" t="s">
        <v>42</v>
      </c>
      <c r="D4071" s="3">
        <v>45496</v>
      </c>
      <c r="E4071" s="25">
        <v>16</v>
      </c>
      <c r="F4071">
        <v>17</v>
      </c>
      <c r="G4071">
        <v>16</v>
      </c>
      <c r="H4071">
        <v>17</v>
      </c>
      <c r="I4071">
        <v>165</v>
      </c>
      <c r="J4071">
        <v>53298</v>
      </c>
      <c r="K4071">
        <v>1.0653338432312001</v>
      </c>
      <c r="L4071">
        <v>0.88877809047698897</v>
      </c>
      <c r="M4071">
        <v>0.78298312425613403</v>
      </c>
      <c r="N4071">
        <v>0.67420780658721902</v>
      </c>
      <c r="O4071">
        <v>0.66117924451828003</v>
      </c>
      <c r="P4071">
        <v>0.64378070831298795</v>
      </c>
      <c r="Q4071">
        <v>0.683307945728302</v>
      </c>
      <c r="R4071">
        <v>0.77548456192016602</v>
      </c>
      <c r="S4071">
        <v>0.79095524549484197</v>
      </c>
      <c r="T4071">
        <v>0.92187958955764704</v>
      </c>
      <c r="U4071">
        <v>1.17148554325103</v>
      </c>
      <c r="V4071">
        <v>1.4862540960311801</v>
      </c>
      <c r="W4071">
        <v>1.81753718852996</v>
      </c>
      <c r="X4071">
        <v>2.0854928493499698</v>
      </c>
      <c r="Y4071">
        <v>2.3413591384887602</v>
      </c>
      <c r="Z4071">
        <v>2.5997574329376198</v>
      </c>
      <c r="AA4071">
        <v>2.9031991958618102</v>
      </c>
      <c r="AB4071">
        <v>2.9502151012420601</v>
      </c>
      <c r="AC4071">
        <v>3.07183766365051</v>
      </c>
      <c r="AD4071">
        <v>3.0072834491729701</v>
      </c>
      <c r="AE4071">
        <v>2.4600095748901301</v>
      </c>
      <c r="AF4071">
        <v>1.97579216957092</v>
      </c>
      <c r="AG4071">
        <v>1.55536913871765</v>
      </c>
      <c r="AH4071">
        <v>1.19684875011444</v>
      </c>
      <c r="AI4071">
        <v>-0.17128238081932001</v>
      </c>
      <c r="AJ4071">
        <v>-0.19968122243881201</v>
      </c>
      <c r="AK4071">
        <v>-0.193844243884086</v>
      </c>
      <c r="AL4071">
        <v>-0.12681221961975001</v>
      </c>
      <c r="AM4071">
        <v>-3.7422332912683397E-2</v>
      </c>
      <c r="AN4071">
        <v>-0.122340396046638</v>
      </c>
      <c r="AO4071">
        <v>-0.21458934247493699</v>
      </c>
      <c r="AP4071">
        <v>-0.152016416192054</v>
      </c>
      <c r="AQ4071">
        <v>-0.177711442112922</v>
      </c>
      <c r="AR4071">
        <v>-0.16831336915493</v>
      </c>
      <c r="AS4071">
        <v>-0.28358215093612599</v>
      </c>
      <c r="AT4071">
        <v>-0.19238786399364399</v>
      </c>
      <c r="AU4071">
        <v>-0.32197198271751398</v>
      </c>
      <c r="AV4071">
        <v>-0.53019899129867498</v>
      </c>
      <c r="AW4071">
        <v>-0.33854210376739502</v>
      </c>
      <c r="AX4071">
        <v>-0.17112569510936701</v>
      </c>
      <c r="AY4071">
        <v>-0.16894911229610399</v>
      </c>
      <c r="AZ4071">
        <v>-0.35200023651123002</v>
      </c>
      <c r="BA4071">
        <v>-0.33142423629760698</v>
      </c>
      <c r="BB4071">
        <v>-0.21114312112331299</v>
      </c>
      <c r="BC4071">
        <v>-0.24636949598789201</v>
      </c>
      <c r="BD4071">
        <v>-0.18594256043434099</v>
      </c>
      <c r="BE4071">
        <v>-0.15245291590690599</v>
      </c>
      <c r="BF4071">
        <v>-7.6951950788497897E-2</v>
      </c>
      <c r="BG4071">
        <v>-4.4541209936141898E-2</v>
      </c>
      <c r="BH4071">
        <v>-9.3909412622451699E-2</v>
      </c>
      <c r="BI4071">
        <v>-8.8579379022121402E-2</v>
      </c>
      <c r="BJ4071">
        <v>-4.4979687780141803E-2</v>
      </c>
      <c r="BK4071">
        <v>3.1616754829883499E-2</v>
      </c>
      <c r="BL4071">
        <v>-4.7344315797090503E-2</v>
      </c>
      <c r="BM4071">
        <v>-0.114317044615745</v>
      </c>
      <c r="BN4071">
        <v>-5.0702944397926303E-2</v>
      </c>
      <c r="BO4071">
        <v>-6.7169740796089103E-2</v>
      </c>
      <c r="BP4071">
        <v>-4.6432901173829998E-2</v>
      </c>
      <c r="BQ4071">
        <v>-0.114701949059963</v>
      </c>
      <c r="BR4071">
        <v>-2.3620955646038E-2</v>
      </c>
      <c r="BS4071">
        <v>-0.14515033364295901</v>
      </c>
      <c r="BT4071">
        <v>-0.34331959486007602</v>
      </c>
      <c r="BU4071">
        <v>-0.150703385472297</v>
      </c>
      <c r="BV4071">
        <v>0</v>
      </c>
      <c r="BW4071">
        <v>0</v>
      </c>
      <c r="BX4071">
        <v>-0.188534915447235</v>
      </c>
      <c r="BY4071">
        <v>-0.169287264347076</v>
      </c>
      <c r="BZ4071">
        <v>-4.6279150992631898E-2</v>
      </c>
      <c r="CA4071">
        <v>-9.0740405023097895E-2</v>
      </c>
      <c r="CB4071">
        <v>-4.3270368129014899E-2</v>
      </c>
      <c r="CC4071">
        <v>-2.5880862027406599E-2</v>
      </c>
      <c r="CD4071">
        <v>2.7411218732595399E-2</v>
      </c>
      <c r="CE4071">
        <v>8.2199960947036702E-2</v>
      </c>
      <c r="CF4071">
        <v>1.1862397193908599E-2</v>
      </c>
      <c r="CG4071">
        <v>1.6685485839843701E-2</v>
      </c>
      <c r="CH4071">
        <v>3.6852840334177003E-2</v>
      </c>
      <c r="CI4071">
        <v>0.10065584629774001</v>
      </c>
      <c r="CJ4071">
        <v>2.76517644524574E-2</v>
      </c>
      <c r="CK4071">
        <v>-1.40447542071342E-2</v>
      </c>
      <c r="CL4071">
        <v>5.0610534846782601E-2</v>
      </c>
      <c r="CM4071">
        <v>4.3371956795453998E-2</v>
      </c>
      <c r="CN4071">
        <v>7.5447574257850605E-2</v>
      </c>
      <c r="CO4071">
        <v>5.4178260266780798E-2</v>
      </c>
      <c r="CP4071">
        <v>0.14514595270156799</v>
      </c>
      <c r="CQ4071">
        <v>3.1671311706304502E-2</v>
      </c>
      <c r="CR4071">
        <v>-0.15644018352031699</v>
      </c>
      <c r="CS4071">
        <v>3.7135336548089898E-2</v>
      </c>
      <c r="CT4071">
        <v>0.17112569510936701</v>
      </c>
      <c r="CU4071">
        <v>0.16894911229610399</v>
      </c>
      <c r="CV4071">
        <v>-2.50696055591106E-2</v>
      </c>
      <c r="CW4071">
        <v>-7.15029798448085E-3</v>
      </c>
      <c r="CX4071">
        <v>0.11858482658863</v>
      </c>
      <c r="CY4071">
        <v>6.4888678491115501E-2</v>
      </c>
      <c r="CZ4071">
        <v>9.9401824176311396E-2</v>
      </c>
      <c r="DA4071">
        <v>0.10069118440151199</v>
      </c>
      <c r="DB4071">
        <v>0.13177439570426899</v>
      </c>
      <c r="DC4071">
        <v>7.7053159475326496E-2</v>
      </c>
      <c r="DD4071">
        <v>6.4304694533348E-2</v>
      </c>
      <c r="DE4071">
        <v>6.3996493816375705E-2</v>
      </c>
      <c r="DF4071">
        <v>4.9750644713640199E-2</v>
      </c>
      <c r="DG4071">
        <v>4.1972786188125603E-2</v>
      </c>
      <c r="DH4071">
        <v>4.5594379305839497E-2</v>
      </c>
      <c r="DI4071">
        <v>6.0961224138736697E-2</v>
      </c>
      <c r="DJ4071">
        <v>6.1594221740960999E-2</v>
      </c>
      <c r="DK4071">
        <v>6.7204579710960305E-2</v>
      </c>
      <c r="DL4071">
        <v>7.4098065495491E-2</v>
      </c>
      <c r="DM4071">
        <v>0.10267187654972</v>
      </c>
      <c r="DN4071">
        <v>0.102602995932102</v>
      </c>
      <c r="DO4071">
        <v>0.107499927282333</v>
      </c>
      <c r="DP4071">
        <v>0.113614618778228</v>
      </c>
      <c r="DQ4071">
        <v>0.114197835326194</v>
      </c>
      <c r="DR4071">
        <v>0.10403703898191401</v>
      </c>
      <c r="DS4071">
        <v>0.102713771164417</v>
      </c>
      <c r="DT4071">
        <v>9.9379852414131095E-2</v>
      </c>
      <c r="DU4071">
        <v>9.8572276532649897E-2</v>
      </c>
      <c r="DV4071">
        <v>0.100230179727077</v>
      </c>
      <c r="DW4071">
        <v>9.4615764915943104E-2</v>
      </c>
      <c r="DX4071">
        <v>8.6738534271717002E-2</v>
      </c>
      <c r="DY4071">
        <v>7.6950341463088906E-2</v>
      </c>
      <c r="DZ4071">
        <v>6.3448302447795799E-2</v>
      </c>
      <c r="EA4071">
        <v>68.099998474120994</v>
      </c>
      <c r="EB4071">
        <v>66.824996948242102</v>
      </c>
      <c r="EC4071">
        <v>65.824996948242102</v>
      </c>
      <c r="ED4071">
        <v>64.1875</v>
      </c>
      <c r="EE4071">
        <v>64.1875</v>
      </c>
      <c r="EF4071">
        <v>61.549999237060497</v>
      </c>
      <c r="EG4071">
        <v>63.825000762939403</v>
      </c>
      <c r="EH4071">
        <v>69.550003051757798</v>
      </c>
      <c r="EI4071">
        <v>74.912498474120994</v>
      </c>
      <c r="EJ4071">
        <v>80.550003051757798</v>
      </c>
      <c r="EK4071">
        <v>85.275001525878906</v>
      </c>
      <c r="EL4071">
        <v>92.275001525878906</v>
      </c>
      <c r="EM4071">
        <v>96.912498474120994</v>
      </c>
      <c r="EN4071">
        <v>98.550003051757798</v>
      </c>
      <c r="EO4071">
        <v>99.912498474120994</v>
      </c>
      <c r="EP4071">
        <v>101.1875</v>
      </c>
      <c r="EQ4071">
        <v>100.462501525878</v>
      </c>
      <c r="ER4071">
        <v>97.375</v>
      </c>
      <c r="ES4071">
        <v>93.375</v>
      </c>
      <c r="ET4071">
        <v>88.375</v>
      </c>
      <c r="EU4071">
        <v>83.737503051757798</v>
      </c>
      <c r="EV4071">
        <v>79.462501525878906</v>
      </c>
      <c r="EW4071">
        <v>75.550003051757798</v>
      </c>
      <c r="EX4071">
        <v>73.550003051757798</v>
      </c>
      <c r="EY4071">
        <v>0.89944934844970703</v>
      </c>
      <c r="EZ4071">
        <v>7.3098942637443501E-2</v>
      </c>
      <c r="FA4071">
        <v>7.3098942637443501E-2</v>
      </c>
      <c r="FB4071">
        <v>0</v>
      </c>
      <c r="FC4071">
        <v>0</v>
      </c>
    </row>
    <row r="4072" spans="1:159" x14ac:dyDescent="0.25">
      <c r="A4072" t="s">
        <v>49</v>
      </c>
      <c r="B4072" t="s">
        <v>41</v>
      </c>
      <c r="C4072" t="s">
        <v>42</v>
      </c>
      <c r="D4072" s="3">
        <v>45539</v>
      </c>
      <c r="FB4072">
        <v>0</v>
      </c>
      <c r="FC4072">
        <v>1</v>
      </c>
    </row>
    <row r="4073" spans="1:159" x14ac:dyDescent="0.25">
      <c r="A4073" t="s">
        <v>49</v>
      </c>
      <c r="B4073" t="s">
        <v>41</v>
      </c>
      <c r="C4073" t="s">
        <v>42</v>
      </c>
      <c r="D4073" s="3">
        <v>45540</v>
      </c>
      <c r="E4073" s="25">
        <v>17</v>
      </c>
      <c r="F4073">
        <v>18</v>
      </c>
      <c r="G4073">
        <v>17</v>
      </c>
      <c r="H4073">
        <v>18</v>
      </c>
      <c r="I4073">
        <v>200</v>
      </c>
      <c r="J4073">
        <v>52681</v>
      </c>
      <c r="K4073">
        <v>0.69179069995880105</v>
      </c>
      <c r="L4073">
        <v>0.63145101070403997</v>
      </c>
      <c r="M4073">
        <v>0.60194212198257402</v>
      </c>
      <c r="N4073">
        <v>0.58094227313995295</v>
      </c>
      <c r="O4073">
        <v>0.56806010007858199</v>
      </c>
      <c r="P4073">
        <v>0.62516552209854104</v>
      </c>
      <c r="Q4073">
        <v>0.72512954473495395</v>
      </c>
      <c r="R4073">
        <v>0.75034332275390603</v>
      </c>
      <c r="S4073">
        <v>0.71132731437683105</v>
      </c>
      <c r="T4073">
        <v>0.578027963638305</v>
      </c>
      <c r="U4073">
        <v>0.56193333864212003</v>
      </c>
      <c r="V4073">
        <v>0.56148642301559404</v>
      </c>
      <c r="W4073">
        <v>0.66130667924880904</v>
      </c>
      <c r="X4073">
        <v>0.82653504610061601</v>
      </c>
      <c r="Y4073">
        <v>1.02683246135711</v>
      </c>
      <c r="Z4073">
        <v>1.3116757869720399</v>
      </c>
      <c r="AA4073">
        <v>1.61930608749389</v>
      </c>
      <c r="AB4073">
        <v>1.9443457126617401</v>
      </c>
      <c r="AC4073">
        <v>2.0773010253906201</v>
      </c>
      <c r="AD4073">
        <v>1.90570104122161</v>
      </c>
      <c r="AE4073">
        <v>1.5532150268554601</v>
      </c>
      <c r="AF4073">
        <v>1.2788379192352199</v>
      </c>
      <c r="AG4073">
        <v>1.02552270889282</v>
      </c>
      <c r="AH4073">
        <v>0.80321407318115201</v>
      </c>
      <c r="AI4073">
        <v>-0.14794470369815799</v>
      </c>
      <c r="AJ4073">
        <v>-4.5417346060275997E-2</v>
      </c>
      <c r="AK4073">
        <v>-2.2169148549437499E-2</v>
      </c>
      <c r="AL4073">
        <v>-4.1949015110731097E-2</v>
      </c>
      <c r="AM4073">
        <v>-5.1616858690976999E-2</v>
      </c>
      <c r="AN4073">
        <v>-4.9437277019023798E-2</v>
      </c>
      <c r="AO4073">
        <v>-1.22005185112357E-2</v>
      </c>
      <c r="AP4073">
        <v>-1.9312618300318701E-2</v>
      </c>
      <c r="AQ4073">
        <v>-7.1422815322875893E-2</v>
      </c>
      <c r="AR4073">
        <v>-7.4084840714931405E-2</v>
      </c>
      <c r="AS4073">
        <v>-2.6834422722458801E-2</v>
      </c>
      <c r="AT4073">
        <v>-8.6687825620174394E-2</v>
      </c>
      <c r="AU4073">
        <v>-0.114549867808818</v>
      </c>
      <c r="AV4073">
        <v>-0.113451778888702</v>
      </c>
      <c r="AW4073">
        <v>-0.12704420089721599</v>
      </c>
      <c r="AX4073">
        <v>-0.15176610648632</v>
      </c>
      <c r="AY4073">
        <v>-0.14997485280036901</v>
      </c>
      <c r="AZ4073">
        <v>-0.158415973186492</v>
      </c>
      <c r="BA4073">
        <v>-0.20076158642768799</v>
      </c>
      <c r="BB4073">
        <v>-0.16042360663413999</v>
      </c>
      <c r="BC4073">
        <v>-0.20920738577842701</v>
      </c>
      <c r="BD4073">
        <v>-0.12254700809717101</v>
      </c>
      <c r="BE4073">
        <v>-4.5807469636201803E-2</v>
      </c>
      <c r="BF4073">
        <v>-0.122911073267459</v>
      </c>
      <c r="BG4073">
        <v>-5.3870651870965902E-2</v>
      </c>
      <c r="BH4073">
        <v>1.31970485672354E-2</v>
      </c>
      <c r="BI4073">
        <v>3.0090250074863399E-2</v>
      </c>
      <c r="BJ4073">
        <v>1.31645193323493E-2</v>
      </c>
      <c r="BK4073">
        <v>-8.80289444467052E-5</v>
      </c>
      <c r="BL4073">
        <v>8.6154490418266505E-5</v>
      </c>
      <c r="BM4073">
        <v>4.5235391706228201E-2</v>
      </c>
      <c r="BN4073">
        <v>4.9972977489233003E-2</v>
      </c>
      <c r="BO4073">
        <v>1.9210934638976999E-2</v>
      </c>
      <c r="BP4073">
        <v>1.6334863379597601E-2</v>
      </c>
      <c r="BQ4073">
        <v>5.2039187401533099E-2</v>
      </c>
      <c r="BR4073">
        <v>-6.2996742781251604E-4</v>
      </c>
      <c r="BS4073">
        <v>-9.9102696403860994E-3</v>
      </c>
      <c r="BT4073">
        <v>5.1593841053545397E-3</v>
      </c>
      <c r="BU4073">
        <v>4.3028642539866198E-4</v>
      </c>
      <c r="BV4073">
        <v>-9.6999248489737493E-3</v>
      </c>
      <c r="BW4073">
        <v>0</v>
      </c>
      <c r="BX4073">
        <v>0</v>
      </c>
      <c r="BY4073">
        <v>-4.62440103292465E-2</v>
      </c>
      <c r="BZ4073">
        <v>-1.6679864376783302E-2</v>
      </c>
      <c r="CA4073">
        <v>-7.2234742343425695E-2</v>
      </c>
      <c r="CB4073">
        <v>-5.0774803385138503E-3</v>
      </c>
      <c r="CC4073">
        <v>4.8644360154867103E-2</v>
      </c>
      <c r="CD4073">
        <v>-2.7949931100010799E-2</v>
      </c>
      <c r="CE4073">
        <v>4.02033999562263E-2</v>
      </c>
      <c r="CF4073">
        <v>7.1811445057392106E-2</v>
      </c>
      <c r="CG4073">
        <v>8.2349650561809498E-2</v>
      </c>
      <c r="CH4073">
        <v>6.8278051912784493E-2</v>
      </c>
      <c r="CI4073">
        <v>5.1440801471471703E-2</v>
      </c>
      <c r="CJ4073">
        <v>4.9609586596488897E-2</v>
      </c>
      <c r="CK4073">
        <v>0.102671302855014</v>
      </c>
      <c r="CL4073">
        <v>0.119258575141429</v>
      </c>
      <c r="CM4073">
        <v>0.10984468460082999</v>
      </c>
      <c r="CN4073">
        <v>0.106754571199417</v>
      </c>
      <c r="CO4073">
        <v>0.130912795662879</v>
      </c>
      <c r="CP4073">
        <v>8.5427895188331604E-2</v>
      </c>
      <c r="CQ4073">
        <v>9.4729326665401403E-2</v>
      </c>
      <c r="CR4073">
        <v>0.123770549893379</v>
      </c>
      <c r="CS4073">
        <v>0.127904772758483</v>
      </c>
      <c r="CT4073">
        <v>0.13236625492572701</v>
      </c>
      <c r="CU4073">
        <v>0.14997485280036901</v>
      </c>
      <c r="CV4073">
        <v>0.158415973186492</v>
      </c>
      <c r="CW4073">
        <v>0.108273558318614</v>
      </c>
      <c r="CX4073">
        <v>0.12706388533115301</v>
      </c>
      <c r="CY4073">
        <v>6.4737901091575595E-2</v>
      </c>
      <c r="CZ4073">
        <v>0.112392045557498</v>
      </c>
      <c r="DA4073">
        <v>0.143096193671226</v>
      </c>
      <c r="DB4073">
        <v>6.7011207342147799E-2</v>
      </c>
      <c r="DC4073">
        <v>5.7192962616681997E-2</v>
      </c>
      <c r="DD4073">
        <v>3.5635020583867999E-2</v>
      </c>
      <c r="DE4073">
        <v>3.1771458685398102E-2</v>
      </c>
      <c r="DF4073">
        <v>3.3506650477647698E-2</v>
      </c>
      <c r="DG4073">
        <v>3.13273034989833E-2</v>
      </c>
      <c r="DH4073">
        <v>3.0108109116554201E-2</v>
      </c>
      <c r="DI4073">
        <v>3.4918554127216297E-2</v>
      </c>
      <c r="DJ4073">
        <v>4.21226508915424E-2</v>
      </c>
      <c r="DK4073">
        <v>5.5101409554481499E-2</v>
      </c>
      <c r="DL4073">
        <v>5.49712777137756E-2</v>
      </c>
      <c r="DM4073">
        <v>4.79517504572868E-2</v>
      </c>
      <c r="DN4073">
        <v>5.23194633424282E-2</v>
      </c>
      <c r="DO4073">
        <v>6.3616357743739999E-2</v>
      </c>
      <c r="DP4073">
        <v>7.2110466659069006E-2</v>
      </c>
      <c r="DQ4073">
        <v>7.7498987317085197E-2</v>
      </c>
      <c r="DR4073">
        <v>8.6370103061199105E-2</v>
      </c>
      <c r="DS4073">
        <v>9.1178238391876207E-2</v>
      </c>
      <c r="DT4073">
        <v>9.6310071647167206E-2</v>
      </c>
      <c r="DU4073">
        <v>9.3940012156963307E-2</v>
      </c>
      <c r="DV4073">
        <v>8.73899906873703E-2</v>
      </c>
      <c r="DW4073">
        <v>8.3273455500602694E-2</v>
      </c>
      <c r="DX4073">
        <v>7.1416400372981997E-2</v>
      </c>
      <c r="DY4073">
        <v>5.7422634214162799E-2</v>
      </c>
      <c r="DZ4073">
        <v>5.7732272893190301E-2</v>
      </c>
      <c r="EA4073">
        <v>61.492061614990199</v>
      </c>
      <c r="EB4073">
        <v>59.661376953125</v>
      </c>
      <c r="EC4073">
        <v>58.5767211914062</v>
      </c>
      <c r="ED4073">
        <v>55.8306884765625</v>
      </c>
      <c r="EE4073">
        <v>54.9153442382812</v>
      </c>
      <c r="EF4073">
        <v>54</v>
      </c>
      <c r="EG4073">
        <v>53.0846557617187</v>
      </c>
      <c r="EH4073">
        <v>56.7460327148437</v>
      </c>
      <c r="EI4073">
        <v>64.238098144531193</v>
      </c>
      <c r="EJ4073">
        <v>71.984123229980398</v>
      </c>
      <c r="EK4073">
        <v>78.984123229980398</v>
      </c>
      <c r="EL4073">
        <v>86.238098144531193</v>
      </c>
      <c r="EM4073">
        <v>91.32275390625</v>
      </c>
      <c r="EN4073">
        <v>96.407409667968693</v>
      </c>
      <c r="EO4073">
        <v>97.661376953125</v>
      </c>
      <c r="EP4073">
        <v>99.576721191406193</v>
      </c>
      <c r="EQ4073">
        <v>98.407409667968693</v>
      </c>
      <c r="ER4073">
        <v>95.238098144531193</v>
      </c>
      <c r="ES4073">
        <v>88.899467468261705</v>
      </c>
      <c r="ET4073">
        <v>83.560844421386705</v>
      </c>
      <c r="EU4073">
        <v>80.391532897949205</v>
      </c>
      <c r="EV4073">
        <v>69.984123229980398</v>
      </c>
      <c r="EW4073">
        <v>65.32275390625</v>
      </c>
      <c r="EX4073">
        <v>60.5767211914062</v>
      </c>
      <c r="EY4073">
        <v>0.63067591190338101</v>
      </c>
      <c r="EZ4073">
        <v>6.6311955451965304E-2</v>
      </c>
      <c r="FA4073">
        <v>6.6311955451965304E-2</v>
      </c>
      <c r="FB4073">
        <v>0</v>
      </c>
      <c r="FC4073">
        <v>0</v>
      </c>
    </row>
    <row r="4074" spans="1:159" x14ac:dyDescent="0.25">
      <c r="A4074" t="s">
        <v>49</v>
      </c>
      <c r="B4074" t="s">
        <v>41</v>
      </c>
      <c r="C4074" t="s">
        <v>42</v>
      </c>
      <c r="D4074" s="3">
        <v>45541</v>
      </c>
      <c r="E4074" s="25">
        <v>17</v>
      </c>
      <c r="F4074">
        <v>18</v>
      </c>
      <c r="G4074">
        <v>17</v>
      </c>
      <c r="H4074">
        <v>18</v>
      </c>
      <c r="I4074">
        <v>222</v>
      </c>
      <c r="J4074">
        <v>56844</v>
      </c>
      <c r="K4074">
        <v>0.722520351409912</v>
      </c>
      <c r="L4074">
        <v>0.65478354692459095</v>
      </c>
      <c r="M4074">
        <v>0.57827621698379505</v>
      </c>
      <c r="N4074">
        <v>0.56075590848922696</v>
      </c>
      <c r="O4074">
        <v>0.57246643304824796</v>
      </c>
      <c r="P4074">
        <v>0.61368131637573198</v>
      </c>
      <c r="Q4074">
        <v>0.70983749628067005</v>
      </c>
      <c r="R4074">
        <v>0.72934371232986395</v>
      </c>
      <c r="S4074">
        <v>0.70526182651519698</v>
      </c>
      <c r="T4074">
        <v>0.62128722667694003</v>
      </c>
      <c r="U4074">
        <v>0.536751449108123</v>
      </c>
      <c r="V4074">
        <v>0.53749328851699796</v>
      </c>
      <c r="W4074">
        <v>0.59334349632263095</v>
      </c>
      <c r="X4074">
        <v>0.71685415506362904</v>
      </c>
      <c r="Y4074">
        <v>0.87796324491500799</v>
      </c>
      <c r="Z4074">
        <v>1.1371383666992101</v>
      </c>
      <c r="AA4074">
        <v>1.4814881086349401</v>
      </c>
      <c r="AB4074">
        <v>1.67226290702819</v>
      </c>
      <c r="AC4074">
        <v>1.81242251396179</v>
      </c>
      <c r="AD4074">
        <v>1.65517246723175</v>
      </c>
      <c r="AE4074">
        <v>1.4241249561309799</v>
      </c>
      <c r="AF4074">
        <v>1.15309333801269</v>
      </c>
      <c r="AG4074">
        <v>0.99869924783706598</v>
      </c>
      <c r="AH4074">
        <v>0.802481949329376</v>
      </c>
      <c r="AI4074">
        <v>-1.9926905632019001E-2</v>
      </c>
      <c r="AJ4074">
        <v>-7.4977660551667196E-3</v>
      </c>
      <c r="AK4074">
        <v>-1.50609323754906E-2</v>
      </c>
      <c r="AL4074">
        <v>1.2152354232966799E-2</v>
      </c>
      <c r="AM4074">
        <v>-7.2772921994328403E-3</v>
      </c>
      <c r="AN4074">
        <v>-1.21723925694823E-2</v>
      </c>
      <c r="AO4074">
        <v>1.8431060016155201E-2</v>
      </c>
      <c r="AP4074">
        <v>-1.4410249888896901E-2</v>
      </c>
      <c r="AQ4074">
        <v>-1.0572147555649201E-2</v>
      </c>
      <c r="AR4074">
        <v>-7.1249492466449696E-2</v>
      </c>
      <c r="AS4074">
        <v>-0.100603893399238</v>
      </c>
      <c r="AT4074">
        <v>-3.63445542752742E-2</v>
      </c>
      <c r="AU4074">
        <v>-0.10988100618124</v>
      </c>
      <c r="AV4074">
        <v>-8.8949963450431796E-2</v>
      </c>
      <c r="AW4074">
        <v>-0.16956998407840701</v>
      </c>
      <c r="AX4074">
        <v>-0.111009068787097</v>
      </c>
      <c r="AY4074">
        <v>-0.146957501769065</v>
      </c>
      <c r="AZ4074">
        <v>-0.15766407549381201</v>
      </c>
      <c r="BA4074">
        <v>-0.25477060675620999</v>
      </c>
      <c r="BB4074">
        <v>-0.27875122427940302</v>
      </c>
      <c r="BC4074">
        <v>-7.56393447518348E-2</v>
      </c>
      <c r="BD4074">
        <v>-8.7869174778461401E-2</v>
      </c>
      <c r="BE4074">
        <v>-2.9730018228292399E-2</v>
      </c>
      <c r="BF4074">
        <v>-9.9541306495666504E-2</v>
      </c>
      <c r="BG4074">
        <v>5.0223685801029198E-2</v>
      </c>
      <c r="BH4074">
        <v>5.5644769221544203E-2</v>
      </c>
      <c r="BI4074">
        <v>3.9376672357320702E-2</v>
      </c>
      <c r="BJ4074">
        <v>6.6449686884879997E-2</v>
      </c>
      <c r="BK4074">
        <v>4.87343594431877E-2</v>
      </c>
      <c r="BL4074">
        <v>4.1241150349378503E-2</v>
      </c>
      <c r="BM4074">
        <v>7.7923618257045704E-2</v>
      </c>
      <c r="BN4074">
        <v>5.0779104232788003E-2</v>
      </c>
      <c r="BO4074">
        <v>5.9328783303499201E-2</v>
      </c>
      <c r="BP4074">
        <v>1.2818343937397E-2</v>
      </c>
      <c r="BQ4074">
        <v>-1.5258127823472E-2</v>
      </c>
      <c r="BR4074">
        <v>4.1177496314048698E-2</v>
      </c>
      <c r="BS4074">
        <v>-8.4746787324547698E-3</v>
      </c>
      <c r="BT4074">
        <v>1.9246486946940401E-2</v>
      </c>
      <c r="BU4074">
        <v>-3.3328618854284203E-2</v>
      </c>
      <c r="BV4074">
        <v>2.3023501038551299E-2</v>
      </c>
      <c r="BW4074">
        <v>0</v>
      </c>
      <c r="BX4074">
        <v>0</v>
      </c>
      <c r="BY4074">
        <v>-9.7529694437980596E-2</v>
      </c>
      <c r="BZ4074">
        <v>-0.13023428618907901</v>
      </c>
      <c r="CA4074">
        <v>6.1732620000839199E-2</v>
      </c>
      <c r="CB4074">
        <v>4.07967306673526E-2</v>
      </c>
      <c r="CC4074">
        <v>8.1570073962211595E-2</v>
      </c>
      <c r="CD4074">
        <v>3.8216596003621799E-3</v>
      </c>
      <c r="CE4074">
        <v>0.120374277234077</v>
      </c>
      <c r="CF4074">
        <v>0.118787303566932</v>
      </c>
      <c r="CG4074">
        <v>9.3814276158809606E-2</v>
      </c>
      <c r="CH4074">
        <v>0.12074702233076</v>
      </c>
      <c r="CI4074">
        <v>0.104746013879776</v>
      </c>
      <c r="CJ4074">
        <v>9.4654694199562003E-2</v>
      </c>
      <c r="CK4074">
        <v>0.13741616904735501</v>
      </c>
      <c r="CL4074">
        <v>0.115968458354473</v>
      </c>
      <c r="CM4074">
        <v>0.12922970950603399</v>
      </c>
      <c r="CN4074">
        <v>9.6886180341243702E-2</v>
      </c>
      <c r="CO4074">
        <v>7.00876340270042E-2</v>
      </c>
      <c r="CP4074">
        <v>0.118699543178081</v>
      </c>
      <c r="CQ4074">
        <v>9.2931643128394997E-2</v>
      </c>
      <c r="CR4074">
        <v>0.12744294106960199</v>
      </c>
      <c r="CS4074">
        <v>0.10291275382041901</v>
      </c>
      <c r="CT4074">
        <v>0.157056063413619</v>
      </c>
      <c r="CU4074">
        <v>0.146957501769065</v>
      </c>
      <c r="CV4074">
        <v>0.15766407549381201</v>
      </c>
      <c r="CW4074">
        <v>5.9711217880249003E-2</v>
      </c>
      <c r="CX4074">
        <v>1.8282664939761099E-2</v>
      </c>
      <c r="CY4074">
        <v>0.19910459220409299</v>
      </c>
      <c r="CZ4074">
        <v>0.169462636113166</v>
      </c>
      <c r="DA4074">
        <v>0.19287016987800501</v>
      </c>
      <c r="DB4074">
        <v>0.107184626162052</v>
      </c>
      <c r="DC4074">
        <v>4.2648531496524797E-2</v>
      </c>
      <c r="DD4074">
        <v>3.8387935608625398E-2</v>
      </c>
      <c r="DE4074">
        <v>3.3095713704824399E-2</v>
      </c>
      <c r="DF4074">
        <v>3.3010434359312002E-2</v>
      </c>
      <c r="DG4074">
        <v>3.4052666276693302E-2</v>
      </c>
      <c r="DH4074">
        <v>3.2473128288984202E-2</v>
      </c>
      <c r="DI4074">
        <v>3.61689068377017E-2</v>
      </c>
      <c r="DJ4074">
        <v>3.9632312953472103E-2</v>
      </c>
      <c r="DK4074">
        <v>4.2496748268604202E-2</v>
      </c>
      <c r="DL4074">
        <v>5.1109615713357898E-2</v>
      </c>
      <c r="DM4074">
        <v>5.1886539906263303E-2</v>
      </c>
      <c r="DN4074">
        <v>4.7130059450864702E-2</v>
      </c>
      <c r="DO4074">
        <v>6.16506673395633E-2</v>
      </c>
      <c r="DP4074">
        <v>6.5778769552707603E-2</v>
      </c>
      <c r="DQ4074">
        <v>8.2828871905803597E-2</v>
      </c>
      <c r="DR4074">
        <v>8.14860165119171E-2</v>
      </c>
      <c r="DS4074">
        <v>8.9343816041946397E-2</v>
      </c>
      <c r="DT4074">
        <v>9.58529487252235E-2</v>
      </c>
      <c r="DU4074">
        <v>9.5595687627792303E-2</v>
      </c>
      <c r="DV4074">
        <v>9.0291894972324302E-2</v>
      </c>
      <c r="DW4074">
        <v>8.3516225218772805E-2</v>
      </c>
      <c r="DX4074">
        <v>7.8223317861557007E-2</v>
      </c>
      <c r="DY4074">
        <v>6.7665651440620395E-2</v>
      </c>
      <c r="DZ4074">
        <v>6.2840223312377902E-2</v>
      </c>
      <c r="EA4074">
        <v>58.5406684875488</v>
      </c>
      <c r="EB4074">
        <v>56.5406684875488</v>
      </c>
      <c r="EC4074">
        <v>55.693778991699197</v>
      </c>
      <c r="ED4074">
        <v>52.846889495849602</v>
      </c>
      <c r="EE4074">
        <v>51.076553344726499</v>
      </c>
      <c r="EF4074">
        <v>50.153110504150298</v>
      </c>
      <c r="EG4074">
        <v>49.229663848876903</v>
      </c>
      <c r="EH4074">
        <v>53.846889495849602</v>
      </c>
      <c r="EI4074">
        <v>61.387557983398402</v>
      </c>
      <c r="EJ4074">
        <v>70.311004638671804</v>
      </c>
      <c r="EK4074">
        <v>77.464111328125</v>
      </c>
      <c r="EL4074">
        <v>85.234451293945298</v>
      </c>
      <c r="EM4074">
        <v>90.311004638671804</v>
      </c>
      <c r="EN4074">
        <v>96.157897949218693</v>
      </c>
      <c r="EO4074">
        <v>98.234451293945298</v>
      </c>
      <c r="EP4074">
        <v>99.157897949218693</v>
      </c>
      <c r="EQ4074">
        <v>97.157897949218693</v>
      </c>
      <c r="ER4074">
        <v>92.928230285644503</v>
      </c>
      <c r="ES4074">
        <v>87.928230285644503</v>
      </c>
      <c r="ET4074">
        <v>82.698562622070298</v>
      </c>
      <c r="EU4074">
        <v>71.311004638671804</v>
      </c>
      <c r="EV4074">
        <v>64.540672302245994</v>
      </c>
      <c r="EW4074">
        <v>60.770336151122997</v>
      </c>
      <c r="EX4074">
        <v>57.923446655273402</v>
      </c>
      <c r="EY4074">
        <v>0.65131378173828103</v>
      </c>
      <c r="EZ4074">
        <v>6.5517373383045099E-2</v>
      </c>
      <c r="FA4074">
        <v>6.5517373383045099E-2</v>
      </c>
      <c r="FB4074">
        <v>0</v>
      </c>
      <c r="FC4074">
        <v>0</v>
      </c>
    </row>
    <row r="4075" spans="1:159" x14ac:dyDescent="0.25">
      <c r="A4075" t="s">
        <v>49</v>
      </c>
      <c r="B4075" t="s">
        <v>41</v>
      </c>
      <c r="C4075" t="s">
        <v>42</v>
      </c>
      <c r="D4075" s="3">
        <v>45558</v>
      </c>
      <c r="E4075" s="25">
        <v>18</v>
      </c>
      <c r="F4075">
        <v>20</v>
      </c>
      <c r="G4075">
        <v>18</v>
      </c>
      <c r="H4075">
        <v>20</v>
      </c>
      <c r="I4075">
        <v>370</v>
      </c>
      <c r="J4075">
        <v>56652</v>
      </c>
      <c r="K4075">
        <v>0.63391256332397405</v>
      </c>
      <c r="L4075">
        <v>0.49499261379241899</v>
      </c>
      <c r="M4075">
        <v>0.48609286546707098</v>
      </c>
      <c r="N4075">
        <v>0.47139102220535201</v>
      </c>
      <c r="O4075">
        <v>0.50001895427703802</v>
      </c>
      <c r="P4075">
        <v>0.52438414096832198</v>
      </c>
      <c r="Q4075">
        <v>0.62018817663192705</v>
      </c>
      <c r="R4075">
        <v>0.63280498981475797</v>
      </c>
      <c r="S4075">
        <v>0.62416189908981301</v>
      </c>
      <c r="T4075">
        <v>0.57675480842590299</v>
      </c>
      <c r="U4075">
        <v>0.55644470453262296</v>
      </c>
      <c r="V4075">
        <v>0.56838279962539595</v>
      </c>
      <c r="W4075">
        <v>0.65617454051971402</v>
      </c>
      <c r="X4075">
        <v>0.82735669612884499</v>
      </c>
      <c r="Y4075">
        <v>1.0193192958831701</v>
      </c>
      <c r="Z4075">
        <v>1.29152655601501</v>
      </c>
      <c r="AA4075">
        <v>1.69049155712127</v>
      </c>
      <c r="AB4075">
        <v>1.99228239059448</v>
      </c>
      <c r="AC4075">
        <v>1.9852664470672601</v>
      </c>
      <c r="AD4075">
        <v>1.5922664403915401</v>
      </c>
      <c r="AE4075">
        <v>1.3756132125854399</v>
      </c>
      <c r="AF4075">
        <v>1.1211122274398799</v>
      </c>
      <c r="AG4075">
        <v>0.84146106243133501</v>
      </c>
      <c r="AH4075">
        <v>0.71519261598587003</v>
      </c>
      <c r="AI4075">
        <v>-6.6842742264270699E-2</v>
      </c>
      <c r="AJ4075">
        <v>-0.13879434764385201</v>
      </c>
      <c r="AK4075">
        <v>-0.11819200962781901</v>
      </c>
      <c r="AL4075">
        <v>-9.4901315867900807E-2</v>
      </c>
      <c r="AM4075">
        <v>-3.9318501949310303E-2</v>
      </c>
      <c r="AN4075">
        <v>-5.84871806204319E-2</v>
      </c>
      <c r="AO4075">
        <v>-2.9627332463860501E-2</v>
      </c>
      <c r="AP4075">
        <v>-0.10294674336910201</v>
      </c>
      <c r="AQ4075">
        <v>-6.38709440827369E-2</v>
      </c>
      <c r="AR4075">
        <v>-2.5542950257658899E-2</v>
      </c>
      <c r="AS4075">
        <v>-2.86082066595554E-2</v>
      </c>
      <c r="AT4075">
        <v>-5.2083563059568398E-2</v>
      </c>
      <c r="AU4075">
        <v>-5.1467260345816604E-3</v>
      </c>
      <c r="AV4075">
        <v>8.4143005311489105E-2</v>
      </c>
      <c r="AW4075">
        <v>3.0659981071949002E-2</v>
      </c>
      <c r="AX4075">
        <v>-1.4697712846100301E-2</v>
      </c>
      <c r="AY4075">
        <v>3.1947355717420502E-2</v>
      </c>
      <c r="AZ4075">
        <v>0.135256618261337</v>
      </c>
      <c r="BA4075">
        <v>0.169732421636581</v>
      </c>
      <c r="BB4075">
        <v>-0.118669629096984</v>
      </c>
      <c r="BC4075">
        <v>-6.8478032946586595E-2</v>
      </c>
      <c r="BD4075">
        <v>-5.0639227032661403E-2</v>
      </c>
      <c r="BE4075">
        <v>-9.6289373934268896E-2</v>
      </c>
      <c r="BF4075">
        <v>-9.6292853355407701E-2</v>
      </c>
      <c r="BG4075">
        <v>9.8395040258765203E-3</v>
      </c>
      <c r="BH4075">
        <v>-7.5232110917568207E-2</v>
      </c>
      <c r="BI4075">
        <v>-6.2081281095743103E-2</v>
      </c>
      <c r="BJ4075">
        <v>-4.2850550264120102E-2</v>
      </c>
      <c r="BK4075">
        <v>7.2380332276225003E-3</v>
      </c>
      <c r="BL4075">
        <v>-1.03911329060792E-2</v>
      </c>
      <c r="BM4075">
        <v>2.3334229364991101E-2</v>
      </c>
      <c r="BN4075">
        <v>-3.7026450037956203E-2</v>
      </c>
      <c r="BO4075">
        <v>-1.2032844824716401E-3</v>
      </c>
      <c r="BP4075">
        <v>4.3917745351791299E-2</v>
      </c>
      <c r="BQ4075">
        <v>3.4927833825349801E-2</v>
      </c>
      <c r="BR4075">
        <v>2.1500775590538899E-2</v>
      </c>
      <c r="BS4075">
        <v>8.0640852451324394E-2</v>
      </c>
      <c r="BT4075">
        <v>0.185587033629417</v>
      </c>
      <c r="BU4075">
        <v>0.141201347112655</v>
      </c>
      <c r="BV4075">
        <v>0.102565877139568</v>
      </c>
      <c r="BW4075">
        <v>0.157766878604888</v>
      </c>
      <c r="BX4075">
        <v>0.26211389899253801</v>
      </c>
      <c r="BY4075">
        <v>0.28956419229507402</v>
      </c>
      <c r="BZ4075">
        <v>0</v>
      </c>
      <c r="CA4075">
        <v>3.7804249674081802E-2</v>
      </c>
      <c r="CB4075">
        <v>5.1280789077281903E-2</v>
      </c>
      <c r="CC4075">
        <v>-9.8029561340808799E-3</v>
      </c>
      <c r="CD4075">
        <v>-1.9638830795884101E-2</v>
      </c>
      <c r="CE4075">
        <v>8.6521752178668906E-2</v>
      </c>
      <c r="CF4075">
        <v>-1.1669875122606701E-2</v>
      </c>
      <c r="CG4075">
        <v>-5.9705530293285803E-3</v>
      </c>
      <c r="CH4075">
        <v>9.2002181336283597E-3</v>
      </c>
      <c r="CI4075">
        <v>5.3794570267200401E-2</v>
      </c>
      <c r="CJ4075">
        <v>3.7704914808273302E-2</v>
      </c>
      <c r="CK4075">
        <v>7.6295793056487995E-2</v>
      </c>
      <c r="CL4075">
        <v>2.8893841430544801E-2</v>
      </c>
      <c r="CM4075">
        <v>6.1464376747608102E-2</v>
      </c>
      <c r="CN4075">
        <v>0.113378442823886</v>
      </c>
      <c r="CO4075">
        <v>9.8463878035545294E-2</v>
      </c>
      <c r="CP4075">
        <v>9.5085114240646307E-2</v>
      </c>
      <c r="CQ4075">
        <v>0.166428431868553</v>
      </c>
      <c r="CR4075">
        <v>0.28703105449676503</v>
      </c>
      <c r="CS4075">
        <v>0.25174272060394198</v>
      </c>
      <c r="CT4075">
        <v>0.21982946991920399</v>
      </c>
      <c r="CU4075">
        <v>0.28358641266822798</v>
      </c>
      <c r="CV4075">
        <v>0.38897117972373901</v>
      </c>
      <c r="CW4075">
        <v>0.40939596295356701</v>
      </c>
      <c r="CX4075">
        <v>0.118669629096984</v>
      </c>
      <c r="CY4075">
        <v>0.14408653974533001</v>
      </c>
      <c r="CZ4075">
        <v>0.15320080518722501</v>
      </c>
      <c r="DA4075">
        <v>7.6683461666107094E-2</v>
      </c>
      <c r="DB4075">
        <v>5.70151954889297E-2</v>
      </c>
      <c r="DC4075">
        <v>4.6619497239589601E-2</v>
      </c>
      <c r="DD4075">
        <v>3.86430956423282E-2</v>
      </c>
      <c r="DE4075">
        <v>3.4112900495529098E-2</v>
      </c>
      <c r="DF4075">
        <v>3.1644620001316001E-2</v>
      </c>
      <c r="DG4075">
        <v>2.8304364532232201E-2</v>
      </c>
      <c r="DH4075">
        <v>2.9240321367979001E-2</v>
      </c>
      <c r="DI4075">
        <v>3.2198343425989102E-2</v>
      </c>
      <c r="DJ4075">
        <v>4.0076691657304701E-2</v>
      </c>
      <c r="DK4075">
        <v>3.8099233061075197E-2</v>
      </c>
      <c r="DL4075">
        <v>4.2229104787111199E-2</v>
      </c>
      <c r="DM4075">
        <v>3.8627170026302303E-2</v>
      </c>
      <c r="DN4075">
        <v>4.4736102223396301E-2</v>
      </c>
      <c r="DO4075">
        <v>5.2155144512653302E-2</v>
      </c>
      <c r="DP4075">
        <v>6.1673589050769799E-2</v>
      </c>
      <c r="DQ4075">
        <v>6.7204378545284202E-2</v>
      </c>
      <c r="DR4075">
        <v>7.1291200816631303E-2</v>
      </c>
      <c r="DS4075">
        <v>7.6492838561534798E-2</v>
      </c>
      <c r="DT4075">
        <v>7.7123746275901697E-2</v>
      </c>
      <c r="DU4075">
        <v>7.2852544486522605E-2</v>
      </c>
      <c r="DV4075">
        <v>7.2146013379096902E-2</v>
      </c>
      <c r="DW4075">
        <v>6.4615041017532293E-2</v>
      </c>
      <c r="DX4075">
        <v>6.19629696011543E-2</v>
      </c>
      <c r="DY4075">
        <v>5.2580010145902599E-2</v>
      </c>
      <c r="DZ4075">
        <v>4.6602338552474899E-2</v>
      </c>
      <c r="EA4075">
        <v>56.643257141113203</v>
      </c>
      <c r="EB4075">
        <v>56.030899047851499</v>
      </c>
      <c r="EC4075">
        <v>54.030899047851499</v>
      </c>
      <c r="ED4075">
        <v>52.418540954589801</v>
      </c>
      <c r="EE4075">
        <v>52.030899047851499</v>
      </c>
      <c r="EF4075">
        <v>51.418540954589801</v>
      </c>
      <c r="EG4075">
        <v>50.418540954589801</v>
      </c>
      <c r="EH4075">
        <v>54.418540954589801</v>
      </c>
      <c r="EI4075">
        <v>61.224720001220703</v>
      </c>
      <c r="EJ4075">
        <v>70.030899047851506</v>
      </c>
      <c r="EK4075">
        <v>76.418540954589801</v>
      </c>
      <c r="EL4075">
        <v>84.418540954589801</v>
      </c>
      <c r="EM4075">
        <v>90.030899047851506</v>
      </c>
      <c r="EN4075">
        <v>95.224716186523395</v>
      </c>
      <c r="EO4075">
        <v>98.418540954589801</v>
      </c>
      <c r="EP4075">
        <v>99.612358093261705</v>
      </c>
      <c r="EQ4075">
        <v>96.806182861328097</v>
      </c>
      <c r="ER4075">
        <v>93</v>
      </c>
      <c r="ES4075">
        <v>88.418540954589801</v>
      </c>
      <c r="ET4075">
        <v>83.224716186523395</v>
      </c>
      <c r="EU4075">
        <v>75.806182861328097</v>
      </c>
      <c r="EV4075">
        <v>69.193817138671804</v>
      </c>
      <c r="EW4075">
        <v>64.775283813476506</v>
      </c>
      <c r="EX4075">
        <v>61.775279998779197</v>
      </c>
      <c r="EY4075">
        <v>0.56466865539550704</v>
      </c>
      <c r="EZ4075">
        <v>4.2766306549310601E-2</v>
      </c>
      <c r="FA4075">
        <v>4.2766306549310601E-2</v>
      </c>
      <c r="FB4075">
        <v>0</v>
      </c>
      <c r="FC4075">
        <v>0</v>
      </c>
    </row>
    <row r="4076" spans="1:159" x14ac:dyDescent="0.25">
      <c r="A4076" t="s">
        <v>49</v>
      </c>
      <c r="B4076" t="s">
        <v>41</v>
      </c>
      <c r="C4076" t="s">
        <v>42</v>
      </c>
      <c r="D4076" s="3">
        <v>45559</v>
      </c>
      <c r="FB4076">
        <v>0</v>
      </c>
      <c r="FC4076">
        <v>1</v>
      </c>
    </row>
    <row r="4077" spans="1:159" x14ac:dyDescent="0.25">
      <c r="A4077" t="s">
        <v>49</v>
      </c>
      <c r="B4077" t="s">
        <v>41</v>
      </c>
      <c r="C4077" t="s">
        <v>42</v>
      </c>
      <c r="D4077" s="3">
        <v>45566</v>
      </c>
      <c r="E4077" s="25">
        <v>17</v>
      </c>
      <c r="F4077">
        <v>17</v>
      </c>
      <c r="G4077">
        <v>17</v>
      </c>
      <c r="H4077">
        <v>17</v>
      </c>
      <c r="I4077">
        <v>405</v>
      </c>
      <c r="J4077">
        <v>56590</v>
      </c>
      <c r="K4077">
        <v>0.57408350706100397</v>
      </c>
      <c r="L4077">
        <v>0.55402964353561401</v>
      </c>
      <c r="M4077">
        <v>0.53788512945175104</v>
      </c>
      <c r="N4077">
        <v>0.462739527225494</v>
      </c>
      <c r="O4077">
        <v>0.47121271491050698</v>
      </c>
      <c r="P4077">
        <v>0.55596679449081399</v>
      </c>
      <c r="Q4077">
        <v>0.62926274538040095</v>
      </c>
      <c r="R4077">
        <v>0.71508002281188898</v>
      </c>
      <c r="S4077">
        <v>0.60970103740692105</v>
      </c>
      <c r="T4077">
        <v>0.55022007226943903</v>
      </c>
      <c r="U4077">
        <v>0.55902403593063299</v>
      </c>
      <c r="V4077">
        <v>0.49930325150489802</v>
      </c>
      <c r="W4077">
        <v>0.61363106966018599</v>
      </c>
      <c r="X4077">
        <v>0.90426051616668701</v>
      </c>
      <c r="Y4077">
        <v>1.1105418205261199</v>
      </c>
      <c r="Z4077">
        <v>1.51465380191802</v>
      </c>
      <c r="AA4077">
        <v>1.8230230808257999</v>
      </c>
      <c r="AB4077">
        <v>2.0339784622192298</v>
      </c>
      <c r="AC4077">
        <v>2.0831944942474299</v>
      </c>
      <c r="AD4077">
        <v>1.8158934116363501</v>
      </c>
      <c r="AE4077">
        <v>1.4439220428466699</v>
      </c>
      <c r="AF4077">
        <v>1.16990435123443</v>
      </c>
      <c r="AG4077">
        <v>0.93034547567367498</v>
      </c>
      <c r="AH4077">
        <v>0.76617640256881703</v>
      </c>
      <c r="AI4077">
        <v>-0.103654086589813</v>
      </c>
      <c r="AJ4077">
        <v>-5.8797243982553399E-2</v>
      </c>
      <c r="AK4077">
        <v>-3.3537797629833201E-2</v>
      </c>
      <c r="AL4077">
        <v>-9.1780669987201594E-2</v>
      </c>
      <c r="AM4077">
        <v>-8.3580344915390001E-2</v>
      </c>
      <c r="AN4077">
        <v>-3.2560467720031697E-2</v>
      </c>
      <c r="AO4077">
        <v>-2.7227673679590201E-2</v>
      </c>
      <c r="AP4077">
        <v>-9.2497626319527591E-3</v>
      </c>
      <c r="AQ4077">
        <v>-6.7364774644374806E-2</v>
      </c>
      <c r="AR4077">
        <v>-4.1705239564180298E-2</v>
      </c>
      <c r="AS4077">
        <v>-2.7117831632494899E-2</v>
      </c>
      <c r="AT4077">
        <v>-7.6940804719924899E-2</v>
      </c>
      <c r="AU4077">
        <v>-7.9916529357433305E-2</v>
      </c>
      <c r="AV4077">
        <v>0.11348915845155701</v>
      </c>
      <c r="AW4077">
        <v>0.126840710639953</v>
      </c>
      <c r="AX4077">
        <v>0.154476553201675</v>
      </c>
      <c r="AY4077">
        <v>0.129888400435447</v>
      </c>
      <c r="AZ4077">
        <v>-9.4548854976892402E-3</v>
      </c>
      <c r="BA4077">
        <v>0.15621899068355499</v>
      </c>
      <c r="BB4077">
        <v>0.14866623282432501</v>
      </c>
      <c r="BC4077">
        <v>1.2581562623381601E-2</v>
      </c>
      <c r="BD4077">
        <v>3.00966273061931E-3</v>
      </c>
      <c r="BE4077">
        <v>-1.28216929733753E-2</v>
      </c>
      <c r="BF4077">
        <v>-6.2524001114070398E-3</v>
      </c>
      <c r="BG4077">
        <v>-3.6483518779277802E-2</v>
      </c>
      <c r="BH4077">
        <v>7.0966440252959702E-3</v>
      </c>
      <c r="BI4077">
        <v>1.98439173400402E-2</v>
      </c>
      <c r="BJ4077">
        <v>-4.4631596654653501E-2</v>
      </c>
      <c r="BK4077">
        <v>-3.9612028747796998E-2</v>
      </c>
      <c r="BL4077">
        <v>1.2358564883470501E-2</v>
      </c>
      <c r="BM4077">
        <v>2.5963770225644101E-2</v>
      </c>
      <c r="BN4077">
        <v>4.8018142580986002E-2</v>
      </c>
      <c r="BO4077">
        <v>-5.5566863156855098E-3</v>
      </c>
      <c r="BP4077">
        <v>3.2462313771247801E-2</v>
      </c>
      <c r="BQ4077">
        <v>5.81219792366027E-2</v>
      </c>
      <c r="BR4077">
        <v>3.5993877099826899E-4</v>
      </c>
      <c r="BS4077">
        <v>1.66465323418378E-2</v>
      </c>
      <c r="BT4077">
        <v>0.23294608294963801</v>
      </c>
      <c r="BU4077">
        <v>0.24814487993717099</v>
      </c>
      <c r="BV4077">
        <v>0.28197336196899397</v>
      </c>
      <c r="BW4077">
        <v>0.26062613725662198</v>
      </c>
      <c r="BX4077">
        <v>0.12268978357315</v>
      </c>
      <c r="BY4077">
        <v>0.28744697570800698</v>
      </c>
      <c r="BZ4077">
        <v>0.26287794113159102</v>
      </c>
      <c r="CA4077">
        <v>0.117916882038116</v>
      </c>
      <c r="CB4077">
        <v>0.105677552521228</v>
      </c>
      <c r="CC4077">
        <v>7.9649604856967898E-2</v>
      </c>
      <c r="CD4077">
        <v>8.0068141222000094E-2</v>
      </c>
      <c r="CE4077">
        <v>3.06870453059673E-2</v>
      </c>
      <c r="CF4077">
        <v>7.2990529239177704E-2</v>
      </c>
      <c r="CG4077">
        <v>7.3225632309913594E-2</v>
      </c>
      <c r="CH4077">
        <v>2.51747481524944E-3</v>
      </c>
      <c r="CI4077">
        <v>4.3562888167798502E-3</v>
      </c>
      <c r="CJ4077">
        <v>5.7277597486972802E-2</v>
      </c>
      <c r="CK4077">
        <v>7.9155214130878407E-2</v>
      </c>
      <c r="CL4077">
        <v>0.105286046862602</v>
      </c>
      <c r="CM4077">
        <v>5.6251402944326401E-2</v>
      </c>
      <c r="CN4077">
        <v>0.106629870831966</v>
      </c>
      <c r="CO4077">
        <v>0.143361791968345</v>
      </c>
      <c r="CP4077">
        <v>7.7660687267780304E-2</v>
      </c>
      <c r="CQ4077">
        <v>0.113209590315818</v>
      </c>
      <c r="CR4077">
        <v>0.3524030148983</v>
      </c>
      <c r="CS4077">
        <v>0.36944904923438998</v>
      </c>
      <c r="CT4077">
        <v>0.40947017073631198</v>
      </c>
      <c r="CU4077">
        <v>0.39136385917663502</v>
      </c>
      <c r="CV4077">
        <v>0.25483444333076399</v>
      </c>
      <c r="CW4077">
        <v>0.41867497563362099</v>
      </c>
      <c r="CX4077">
        <v>0.37708964943885798</v>
      </c>
      <c r="CY4077">
        <v>0.22325220704078599</v>
      </c>
      <c r="CZ4077">
        <v>0.20834544301033001</v>
      </c>
      <c r="DA4077">
        <v>0.17212089896202001</v>
      </c>
      <c r="DB4077">
        <v>0.166388675570487</v>
      </c>
      <c r="DC4077">
        <v>4.0836803615093203E-2</v>
      </c>
      <c r="DD4077">
        <v>4.0060639381408601E-2</v>
      </c>
      <c r="DE4077">
        <v>3.2453779131173997E-2</v>
      </c>
      <c r="DF4077">
        <v>2.86646001040935E-2</v>
      </c>
      <c r="DG4077">
        <v>2.6730839163064901E-2</v>
      </c>
      <c r="DH4077">
        <v>2.7308832854032499E-2</v>
      </c>
      <c r="DI4077">
        <v>3.23381014168262E-2</v>
      </c>
      <c r="DJ4077">
        <v>3.4816414117813103E-2</v>
      </c>
      <c r="DK4077">
        <v>3.7576649338006897E-2</v>
      </c>
      <c r="DL4077">
        <v>4.5090671628713601E-2</v>
      </c>
      <c r="DM4077">
        <v>5.1822125911712598E-2</v>
      </c>
      <c r="DN4077">
        <v>4.69955168664455E-2</v>
      </c>
      <c r="DO4077">
        <v>5.87061718106269E-2</v>
      </c>
      <c r="DP4077">
        <v>7.2624653577804496E-2</v>
      </c>
      <c r="DQ4077">
        <v>7.3747694492340005E-2</v>
      </c>
      <c r="DR4077">
        <v>7.7512554824352195E-2</v>
      </c>
      <c r="DS4077">
        <v>7.94828981161117E-2</v>
      </c>
      <c r="DT4077">
        <v>8.0338254570960901E-2</v>
      </c>
      <c r="DU4077">
        <v>7.9780951142310999E-2</v>
      </c>
      <c r="DV4077">
        <v>6.9435790181159904E-2</v>
      </c>
      <c r="DW4077">
        <v>6.4039327204227406E-2</v>
      </c>
      <c r="DX4077">
        <v>6.2417645007371902E-2</v>
      </c>
      <c r="DY4077">
        <v>5.62185570597648E-2</v>
      </c>
      <c r="DZ4077">
        <v>5.2479162812232902E-2</v>
      </c>
      <c r="EA4077">
        <v>58.3865966796875</v>
      </c>
      <c r="EB4077">
        <v>55.3865966796875</v>
      </c>
      <c r="EC4077">
        <v>53.5798950195312</v>
      </c>
      <c r="ED4077">
        <v>53.3865966796875</v>
      </c>
      <c r="EE4077">
        <v>53.3865966796875</v>
      </c>
      <c r="EF4077">
        <v>51.3865966796875</v>
      </c>
      <c r="EG4077">
        <v>50.5798950195312</v>
      </c>
      <c r="EH4077">
        <v>52.773197174072202</v>
      </c>
      <c r="EI4077">
        <v>60.966495513916001</v>
      </c>
      <c r="EJ4077">
        <v>69.579895019531193</v>
      </c>
      <c r="EK4077">
        <v>78.3865966796875</v>
      </c>
      <c r="EL4077">
        <v>87</v>
      </c>
      <c r="EM4077">
        <v>93.193298339843693</v>
      </c>
      <c r="EN4077">
        <v>99</v>
      </c>
      <c r="EO4077">
        <v>102.386596679687</v>
      </c>
      <c r="EP4077">
        <v>103.386596679687</v>
      </c>
      <c r="EQ4077">
        <v>104</v>
      </c>
      <c r="ER4077">
        <v>100.386596679687</v>
      </c>
      <c r="ES4077">
        <v>93.193298339843693</v>
      </c>
      <c r="ET4077">
        <v>81.773193359375</v>
      </c>
      <c r="EU4077">
        <v>73.1597900390625</v>
      </c>
      <c r="EV4077">
        <v>67.739692687988196</v>
      </c>
      <c r="EW4077">
        <v>64.546394348144503</v>
      </c>
      <c r="EX4077">
        <v>61.546390533447202</v>
      </c>
      <c r="EY4077">
        <v>0.60864979028701705</v>
      </c>
      <c r="EZ4077">
        <v>7.94828981161117E-2</v>
      </c>
      <c r="FA4077">
        <v>7.94828981161117E-2</v>
      </c>
      <c r="FB4077">
        <v>0</v>
      </c>
      <c r="FC4077">
        <v>0</v>
      </c>
    </row>
    <row r="4078" spans="1:159" x14ac:dyDescent="0.25">
      <c r="A4078" t="s">
        <v>49</v>
      </c>
      <c r="B4078" t="s">
        <v>41</v>
      </c>
      <c r="C4078" t="s">
        <v>42</v>
      </c>
      <c r="D4078" s="3">
        <v>45567</v>
      </c>
      <c r="E4078" s="25">
        <v>18</v>
      </c>
      <c r="F4078">
        <v>20</v>
      </c>
      <c r="G4078">
        <v>18</v>
      </c>
      <c r="H4078">
        <v>20</v>
      </c>
      <c r="I4078">
        <v>355</v>
      </c>
      <c r="J4078">
        <v>56580</v>
      </c>
      <c r="K4078">
        <v>0.64336395263671797</v>
      </c>
      <c r="L4078">
        <v>0.57763701677322299</v>
      </c>
      <c r="M4078">
        <v>0.54123014211654596</v>
      </c>
      <c r="N4078">
        <v>0.46593621373176503</v>
      </c>
      <c r="O4078">
        <v>0.49207949638366599</v>
      </c>
      <c r="P4078">
        <v>0.55718821287155096</v>
      </c>
      <c r="Q4078">
        <v>0.66316390037536599</v>
      </c>
      <c r="R4078">
        <v>0.70418435335159302</v>
      </c>
      <c r="S4078">
        <v>0.67920315265655495</v>
      </c>
      <c r="T4078">
        <v>0.56308382749557395</v>
      </c>
      <c r="U4078">
        <v>0.498938828706741</v>
      </c>
      <c r="V4078">
        <v>0.49860623478889399</v>
      </c>
      <c r="W4078">
        <v>0.59681373834609897</v>
      </c>
      <c r="X4078">
        <v>0.77016949653625399</v>
      </c>
      <c r="Y4078">
        <v>1.14566302299499</v>
      </c>
      <c r="Z4078">
        <v>1.3841292858123699</v>
      </c>
      <c r="AA4078">
        <v>1.69409275054931</v>
      </c>
      <c r="AB4078">
        <v>2.0677919387817298</v>
      </c>
      <c r="AC4078">
        <v>2.1090784072875901</v>
      </c>
      <c r="AD4078">
        <v>1.6993820667266799</v>
      </c>
      <c r="AE4078">
        <v>1.4284021854400599</v>
      </c>
      <c r="AF4078">
        <v>1.1309721469879099</v>
      </c>
      <c r="AG4078">
        <v>0.871518313884735</v>
      </c>
      <c r="AH4078">
        <v>0.68347626924514704</v>
      </c>
      <c r="AI4078">
        <v>-2.2643174976110399E-2</v>
      </c>
      <c r="AJ4078">
        <v>-3.9462767541408497E-2</v>
      </c>
      <c r="AK4078">
        <v>-4.0015202015638303E-2</v>
      </c>
      <c r="AL4078">
        <v>-8.0124832689762102E-2</v>
      </c>
      <c r="AM4078">
        <v>-5.4188665002584402E-2</v>
      </c>
      <c r="AN4078">
        <v>-3.4045778214931398E-2</v>
      </c>
      <c r="AO4078">
        <v>-1.8645368516445101E-2</v>
      </c>
      <c r="AP4078">
        <v>-9.9384032189845997E-2</v>
      </c>
      <c r="AQ4078">
        <v>-2.2251656278967798E-2</v>
      </c>
      <c r="AR4078">
        <v>-7.60830268263816E-2</v>
      </c>
      <c r="AS4078">
        <v>-0.10868640244007099</v>
      </c>
      <c r="AT4078">
        <v>-0.14012584090232799</v>
      </c>
      <c r="AU4078">
        <v>-0.14024545252323101</v>
      </c>
      <c r="AV4078">
        <v>-0.137619614601135</v>
      </c>
      <c r="AW4078">
        <v>1.02316150441765E-2</v>
      </c>
      <c r="AX4078">
        <v>-5.61958216130733E-2</v>
      </c>
      <c r="AY4078">
        <v>-0.14314106106758101</v>
      </c>
      <c r="AZ4078">
        <v>8.8110290467739105E-2</v>
      </c>
      <c r="BA4078">
        <v>0.20796315371990201</v>
      </c>
      <c r="BB4078">
        <v>3.9869792759418397E-2</v>
      </c>
      <c r="BC4078">
        <v>1.2877989560365601E-2</v>
      </c>
      <c r="BD4078">
        <v>7.3515172116458399E-3</v>
      </c>
      <c r="BE4078">
        <v>-6.3723295927047702E-2</v>
      </c>
      <c r="BF4078">
        <v>-4.8230208456516203E-2</v>
      </c>
      <c r="BG4078">
        <v>5.5922765284776597E-2</v>
      </c>
      <c r="BH4078">
        <v>3.4284092485904603E-2</v>
      </c>
      <c r="BI4078">
        <v>2.22301594913005E-2</v>
      </c>
      <c r="BJ4078">
        <v>-3.2387319952249499E-2</v>
      </c>
      <c r="BK4078">
        <v>-1.21263833716511E-2</v>
      </c>
      <c r="BL4078">
        <v>9.8058655858039804E-3</v>
      </c>
      <c r="BM4078">
        <v>3.9722714573144899E-2</v>
      </c>
      <c r="BN4078">
        <v>-3.2786231487989398E-2</v>
      </c>
      <c r="BO4078">
        <v>4.6614930033683701E-2</v>
      </c>
      <c r="BP4078">
        <v>-4.4161793775856399E-3</v>
      </c>
      <c r="BQ4078">
        <v>-3.39729376137256E-2</v>
      </c>
      <c r="BR4078">
        <v>-6.2834948301315294E-2</v>
      </c>
      <c r="BS4078">
        <v>-4.5686248689889901E-2</v>
      </c>
      <c r="BT4078">
        <v>-2.9477568343281701E-2</v>
      </c>
      <c r="BU4078">
        <v>0.133133575320243</v>
      </c>
      <c r="BV4078">
        <v>6.9658666849136297E-2</v>
      </c>
      <c r="BW4078">
        <v>-1.00837256759405E-2</v>
      </c>
      <c r="BX4078">
        <v>0.233821421861648</v>
      </c>
      <c r="BY4078">
        <v>0.33990186452865601</v>
      </c>
      <c r="BZ4078">
        <v>0.14973495900630901</v>
      </c>
      <c r="CA4078">
        <v>0.119431614875793</v>
      </c>
      <c r="CB4078">
        <v>0.112354539334774</v>
      </c>
      <c r="CC4078">
        <v>3.2518327236175502E-2</v>
      </c>
      <c r="CD4078">
        <v>2.84174270927906E-2</v>
      </c>
      <c r="CE4078">
        <v>0.13448870182037301</v>
      </c>
      <c r="CF4078">
        <v>0.108030952513217</v>
      </c>
      <c r="CG4078">
        <v>8.4475524723529802E-2</v>
      </c>
      <c r="CH4078">
        <v>1.53501899912953E-2</v>
      </c>
      <c r="CI4078">
        <v>2.9935900121927199E-2</v>
      </c>
      <c r="CJ4078">
        <v>5.3657509386539397E-2</v>
      </c>
      <c r="CK4078">
        <v>9.8090797662734902E-2</v>
      </c>
      <c r="CL4078">
        <v>3.3811572939157403E-2</v>
      </c>
      <c r="CM4078">
        <v>0.11548151820898001</v>
      </c>
      <c r="CN4078">
        <v>6.7250669002532903E-2</v>
      </c>
      <c r="CO4078">
        <v>4.0740527212619698E-2</v>
      </c>
      <c r="CP4078">
        <v>1.4455950818955799E-2</v>
      </c>
      <c r="CQ4078">
        <v>4.8872958868741899E-2</v>
      </c>
      <c r="CR4078">
        <v>7.8664481639862005E-2</v>
      </c>
      <c r="CS4078">
        <v>0.256035536527633</v>
      </c>
      <c r="CT4078">
        <v>0.19551315903663599</v>
      </c>
      <c r="CU4078">
        <v>0.122973605990409</v>
      </c>
      <c r="CV4078">
        <v>0.37953254580497697</v>
      </c>
      <c r="CW4078">
        <v>0.471840560436248</v>
      </c>
      <c r="CX4078">
        <v>0.25960013270378102</v>
      </c>
      <c r="CY4078">
        <v>0.22598524391651101</v>
      </c>
      <c r="CZ4078">
        <v>0.21735756099223999</v>
      </c>
      <c r="DA4078">
        <v>0.128759950399398</v>
      </c>
      <c r="DB4078">
        <v>0.105065062642097</v>
      </c>
      <c r="DC4078">
        <v>4.7764699906110701E-2</v>
      </c>
      <c r="DD4078">
        <v>4.48349080979824E-2</v>
      </c>
      <c r="DE4078">
        <v>3.7842493504285799E-2</v>
      </c>
      <c r="DF4078">
        <v>2.90223453193902E-2</v>
      </c>
      <c r="DG4078">
        <v>2.5572052225470501E-2</v>
      </c>
      <c r="DH4078">
        <v>2.6659905910491902E-2</v>
      </c>
      <c r="DI4078">
        <v>3.5485275089740698E-2</v>
      </c>
      <c r="DJ4078">
        <v>4.0488589555025101E-2</v>
      </c>
      <c r="DK4078">
        <v>4.1867911815643297E-2</v>
      </c>
      <c r="DL4078">
        <v>4.3570350855588899E-2</v>
      </c>
      <c r="DM4078">
        <v>4.5422561466693802E-2</v>
      </c>
      <c r="DN4078">
        <v>4.6989530324935899E-2</v>
      </c>
      <c r="DO4078">
        <v>5.7487916201352997E-2</v>
      </c>
      <c r="DP4078">
        <v>6.5745696425437899E-2</v>
      </c>
      <c r="DQ4078">
        <v>7.4719086289405795E-2</v>
      </c>
      <c r="DR4078">
        <v>7.6514095067977905E-2</v>
      </c>
      <c r="DS4078">
        <v>8.0893114209175096E-2</v>
      </c>
      <c r="DT4078">
        <v>8.8586077094077995E-2</v>
      </c>
      <c r="DU4078">
        <v>8.0213040113449E-2</v>
      </c>
      <c r="DV4078">
        <v>6.6793277859687805E-2</v>
      </c>
      <c r="DW4078">
        <v>6.4780004322528797E-2</v>
      </c>
      <c r="DX4078">
        <v>6.3837304711341802E-2</v>
      </c>
      <c r="DY4078">
        <v>5.8510750532150199E-2</v>
      </c>
      <c r="DZ4078">
        <v>4.6598453074693597E-2</v>
      </c>
      <c r="EA4078">
        <v>58.458824157714801</v>
      </c>
      <c r="EB4078">
        <v>57.458824157714801</v>
      </c>
      <c r="EC4078">
        <v>56.458824157714801</v>
      </c>
      <c r="ED4078">
        <v>55.641178131103501</v>
      </c>
      <c r="EE4078">
        <v>52.823528289794901</v>
      </c>
      <c r="EF4078">
        <v>52.276470184326101</v>
      </c>
      <c r="EG4078">
        <v>52.005882263183501</v>
      </c>
      <c r="EH4078">
        <v>53.188236236572202</v>
      </c>
      <c r="EI4078">
        <v>61.823528289794901</v>
      </c>
      <c r="EJ4078">
        <v>70.911766052245994</v>
      </c>
      <c r="EK4078">
        <v>79.911766052245994</v>
      </c>
      <c r="EL4078">
        <v>87.729408264160099</v>
      </c>
      <c r="EM4078">
        <v>93.364707946777301</v>
      </c>
      <c r="EN4078">
        <v>98.364707946777301</v>
      </c>
      <c r="EO4078">
        <v>103</v>
      </c>
      <c r="EP4078">
        <v>103.18235015869099</v>
      </c>
      <c r="EQ4078">
        <v>101.817649841308</v>
      </c>
      <c r="ER4078">
        <v>97.635292053222599</v>
      </c>
      <c r="ES4078">
        <v>91.452941894531193</v>
      </c>
      <c r="ET4078">
        <v>77.276473999023395</v>
      </c>
      <c r="EU4078">
        <v>69.729408264160099</v>
      </c>
      <c r="EV4078">
        <v>65.0941162109375</v>
      </c>
      <c r="EW4078">
        <v>62.729412078857401</v>
      </c>
      <c r="EX4078">
        <v>59.729412078857401</v>
      </c>
      <c r="EY4078">
        <v>0.61953109502792303</v>
      </c>
      <c r="EZ4078">
        <v>4.5634984970092697E-2</v>
      </c>
      <c r="FA4078">
        <v>4.5634984970092697E-2</v>
      </c>
      <c r="FB4078">
        <v>0</v>
      </c>
      <c r="FC4078">
        <v>0</v>
      </c>
    </row>
    <row r="4079" spans="1:159" x14ac:dyDescent="0.25">
      <c r="A4079" t="s">
        <v>49</v>
      </c>
      <c r="B4079" t="s">
        <v>41</v>
      </c>
      <c r="C4079" t="s">
        <v>42</v>
      </c>
      <c r="D4079" s="3">
        <v>45568</v>
      </c>
      <c r="FB4079">
        <v>0</v>
      </c>
      <c r="FC4079">
        <v>1</v>
      </c>
    </row>
    <row r="4080" spans="1:159" x14ac:dyDescent="0.25">
      <c r="A4080" t="s">
        <v>49</v>
      </c>
      <c r="B4080" t="s">
        <v>41</v>
      </c>
      <c r="C4080" t="s">
        <v>42</v>
      </c>
      <c r="D4080" s="3">
        <v>45570</v>
      </c>
      <c r="FB4080">
        <v>0</v>
      </c>
      <c r="FC4080">
        <v>1</v>
      </c>
    </row>
    <row r="4081" spans="1:159" x14ac:dyDescent="0.25">
      <c r="A4081" t="s">
        <v>49</v>
      </c>
      <c r="B4081" t="s">
        <v>41</v>
      </c>
      <c r="C4081" t="s">
        <v>42</v>
      </c>
      <c r="D4081" s="3">
        <v>45571</v>
      </c>
      <c r="FB4081">
        <v>0</v>
      </c>
      <c r="FC4081">
        <v>1</v>
      </c>
    </row>
    <row r="4082" spans="1:159" x14ac:dyDescent="0.25">
      <c r="A4082" t="s">
        <v>49</v>
      </c>
      <c r="B4082" t="s">
        <v>41</v>
      </c>
      <c r="C4082" t="s">
        <v>74</v>
      </c>
      <c r="D4082" s="3">
        <v>45475</v>
      </c>
      <c r="FB4082">
        <v>0</v>
      </c>
      <c r="FC4082">
        <v>1</v>
      </c>
    </row>
    <row r="4083" spans="1:159" x14ac:dyDescent="0.25">
      <c r="A4083" t="s">
        <v>49</v>
      </c>
      <c r="B4083" t="s">
        <v>41</v>
      </c>
      <c r="C4083" t="s">
        <v>74</v>
      </c>
      <c r="D4083" s="3">
        <v>45476</v>
      </c>
      <c r="FB4083">
        <v>0</v>
      </c>
      <c r="FC4083">
        <v>1</v>
      </c>
    </row>
    <row r="4084" spans="1:159" x14ac:dyDescent="0.25">
      <c r="A4084" t="s">
        <v>49</v>
      </c>
      <c r="B4084" t="s">
        <v>41</v>
      </c>
      <c r="C4084" t="s">
        <v>74</v>
      </c>
      <c r="D4084" s="3">
        <v>45478</v>
      </c>
      <c r="FB4084">
        <v>0</v>
      </c>
      <c r="FC4084">
        <v>1</v>
      </c>
    </row>
    <row r="4085" spans="1:159" x14ac:dyDescent="0.25">
      <c r="A4085" t="s">
        <v>49</v>
      </c>
      <c r="B4085" t="s">
        <v>41</v>
      </c>
      <c r="C4085" t="s">
        <v>74</v>
      </c>
      <c r="D4085" s="3">
        <v>45479</v>
      </c>
      <c r="FB4085">
        <v>0</v>
      </c>
      <c r="FC4085">
        <v>1</v>
      </c>
    </row>
    <row r="4086" spans="1:159" x14ac:dyDescent="0.25">
      <c r="A4086" t="s">
        <v>49</v>
      </c>
      <c r="B4086" t="s">
        <v>41</v>
      </c>
      <c r="C4086" t="s">
        <v>74</v>
      </c>
      <c r="D4086" s="3">
        <v>45484</v>
      </c>
      <c r="FB4086">
        <v>0</v>
      </c>
      <c r="FC4086">
        <v>1</v>
      </c>
    </row>
    <row r="4087" spans="1:159" x14ac:dyDescent="0.25">
      <c r="A4087" t="s">
        <v>49</v>
      </c>
      <c r="B4087" t="s">
        <v>41</v>
      </c>
      <c r="C4087" t="s">
        <v>74</v>
      </c>
      <c r="D4087" s="3">
        <v>45485</v>
      </c>
      <c r="FB4087">
        <v>0</v>
      </c>
      <c r="FC4087">
        <v>1</v>
      </c>
    </row>
    <row r="4088" spans="1:159" x14ac:dyDescent="0.25">
      <c r="A4088" t="s">
        <v>49</v>
      </c>
      <c r="B4088" t="s">
        <v>41</v>
      </c>
      <c r="C4088" t="s">
        <v>74</v>
      </c>
      <c r="D4088" s="3">
        <v>45496</v>
      </c>
      <c r="FB4088">
        <v>0</v>
      </c>
      <c r="FC4088">
        <v>1</v>
      </c>
    </row>
    <row r="4089" spans="1:159" x14ac:dyDescent="0.25">
      <c r="A4089" t="s">
        <v>49</v>
      </c>
      <c r="B4089" t="s">
        <v>41</v>
      </c>
      <c r="C4089" t="s">
        <v>74</v>
      </c>
      <c r="D4089" s="3">
        <v>45539</v>
      </c>
      <c r="FB4089">
        <v>0</v>
      </c>
      <c r="FC4089">
        <v>1</v>
      </c>
    </row>
    <row r="4090" spans="1:159" x14ac:dyDescent="0.25">
      <c r="A4090" t="s">
        <v>49</v>
      </c>
      <c r="B4090" t="s">
        <v>41</v>
      </c>
      <c r="C4090" t="s">
        <v>74</v>
      </c>
      <c r="D4090" s="3">
        <v>45540</v>
      </c>
      <c r="FB4090">
        <v>0</v>
      </c>
      <c r="FC4090">
        <v>1</v>
      </c>
    </row>
    <row r="4091" spans="1:159" x14ac:dyDescent="0.25">
      <c r="A4091" t="s">
        <v>49</v>
      </c>
      <c r="B4091" t="s">
        <v>41</v>
      </c>
      <c r="C4091" t="s">
        <v>74</v>
      </c>
      <c r="D4091" s="3">
        <v>45541</v>
      </c>
      <c r="FB4091">
        <v>0</v>
      </c>
      <c r="FC4091">
        <v>1</v>
      </c>
    </row>
    <row r="4092" spans="1:159" x14ac:dyDescent="0.25">
      <c r="A4092" t="s">
        <v>49</v>
      </c>
      <c r="B4092" t="s">
        <v>41</v>
      </c>
      <c r="C4092" t="s">
        <v>74</v>
      </c>
      <c r="D4092" s="3">
        <v>45558</v>
      </c>
      <c r="FB4092">
        <v>0</v>
      </c>
      <c r="FC4092">
        <v>1</v>
      </c>
    </row>
    <row r="4093" spans="1:159" x14ac:dyDescent="0.25">
      <c r="A4093" t="s">
        <v>49</v>
      </c>
      <c r="B4093" t="s">
        <v>41</v>
      </c>
      <c r="C4093" t="s">
        <v>74</v>
      </c>
      <c r="D4093" s="3">
        <v>45559</v>
      </c>
      <c r="FB4093">
        <v>0</v>
      </c>
      <c r="FC4093">
        <v>1</v>
      </c>
    </row>
    <row r="4094" spans="1:159" x14ac:dyDescent="0.25">
      <c r="A4094" t="s">
        <v>49</v>
      </c>
      <c r="B4094" t="s">
        <v>41</v>
      </c>
      <c r="C4094" t="s">
        <v>74</v>
      </c>
      <c r="D4094" s="3">
        <v>45566</v>
      </c>
      <c r="FB4094">
        <v>0</v>
      </c>
      <c r="FC4094">
        <v>1</v>
      </c>
    </row>
    <row r="4095" spans="1:159" x14ac:dyDescent="0.25">
      <c r="A4095" t="s">
        <v>49</v>
      </c>
      <c r="B4095" t="s">
        <v>41</v>
      </c>
      <c r="C4095" t="s">
        <v>74</v>
      </c>
      <c r="D4095" s="3">
        <v>45567</v>
      </c>
      <c r="FB4095">
        <v>0</v>
      </c>
      <c r="FC4095">
        <v>1</v>
      </c>
    </row>
    <row r="4096" spans="1:159" x14ac:dyDescent="0.25">
      <c r="A4096" t="s">
        <v>49</v>
      </c>
      <c r="B4096" t="s">
        <v>41</v>
      </c>
      <c r="C4096" t="s">
        <v>74</v>
      </c>
      <c r="D4096" s="3">
        <v>45568</v>
      </c>
      <c r="FB4096">
        <v>0</v>
      </c>
      <c r="FC4096">
        <v>1</v>
      </c>
    </row>
    <row r="4097" spans="1:159" x14ac:dyDescent="0.25">
      <c r="A4097" t="s">
        <v>49</v>
      </c>
      <c r="B4097" t="s">
        <v>41</v>
      </c>
      <c r="C4097" t="s">
        <v>74</v>
      </c>
      <c r="D4097" s="3">
        <v>45570</v>
      </c>
      <c r="FB4097">
        <v>0</v>
      </c>
      <c r="FC4097">
        <v>1</v>
      </c>
    </row>
    <row r="4098" spans="1:159" x14ac:dyDescent="0.25">
      <c r="A4098" t="s">
        <v>49</v>
      </c>
      <c r="B4098" t="s">
        <v>41</v>
      </c>
      <c r="C4098" t="s">
        <v>74</v>
      </c>
      <c r="D4098" s="3">
        <v>45571</v>
      </c>
      <c r="FB4098">
        <v>0</v>
      </c>
      <c r="FC4098">
        <v>1</v>
      </c>
    </row>
    <row r="4099" spans="1:159" x14ac:dyDescent="0.25">
      <c r="A4099" t="s">
        <v>49</v>
      </c>
      <c r="B4099" t="s">
        <v>41</v>
      </c>
      <c r="C4099" t="s">
        <v>83</v>
      </c>
      <c r="D4099" s="3">
        <v>45475</v>
      </c>
      <c r="FB4099">
        <v>0</v>
      </c>
      <c r="FC4099">
        <v>1</v>
      </c>
    </row>
    <row r="4100" spans="1:159" x14ac:dyDescent="0.25">
      <c r="A4100" t="s">
        <v>49</v>
      </c>
      <c r="B4100" t="s">
        <v>41</v>
      </c>
      <c r="C4100" t="s">
        <v>83</v>
      </c>
      <c r="D4100" s="3">
        <v>45476</v>
      </c>
      <c r="FB4100">
        <v>0</v>
      </c>
      <c r="FC4100">
        <v>1</v>
      </c>
    </row>
    <row r="4101" spans="1:159" x14ac:dyDescent="0.25">
      <c r="A4101" t="s">
        <v>49</v>
      </c>
      <c r="B4101" t="s">
        <v>41</v>
      </c>
      <c r="C4101" t="s">
        <v>83</v>
      </c>
      <c r="D4101" s="3">
        <v>45478</v>
      </c>
      <c r="FB4101">
        <v>0</v>
      </c>
      <c r="FC4101">
        <v>1</v>
      </c>
    </row>
    <row r="4102" spans="1:159" x14ac:dyDescent="0.25">
      <c r="A4102" t="s">
        <v>49</v>
      </c>
      <c r="B4102" t="s">
        <v>41</v>
      </c>
      <c r="C4102" t="s">
        <v>83</v>
      </c>
      <c r="D4102" s="3">
        <v>45479</v>
      </c>
      <c r="FB4102">
        <v>0</v>
      </c>
      <c r="FC4102">
        <v>1</v>
      </c>
    </row>
    <row r="4103" spans="1:159" x14ac:dyDescent="0.25">
      <c r="A4103" t="s">
        <v>49</v>
      </c>
      <c r="B4103" t="s">
        <v>41</v>
      </c>
      <c r="C4103" t="s">
        <v>83</v>
      </c>
      <c r="D4103" s="3">
        <v>45484</v>
      </c>
      <c r="FB4103">
        <v>0</v>
      </c>
      <c r="FC4103">
        <v>1</v>
      </c>
    </row>
    <row r="4104" spans="1:159" x14ac:dyDescent="0.25">
      <c r="A4104" t="s">
        <v>49</v>
      </c>
      <c r="B4104" t="s">
        <v>41</v>
      </c>
      <c r="C4104" t="s">
        <v>83</v>
      </c>
      <c r="D4104" s="3">
        <v>45485</v>
      </c>
      <c r="FB4104">
        <v>0</v>
      </c>
      <c r="FC4104">
        <v>1</v>
      </c>
    </row>
    <row r="4105" spans="1:159" x14ac:dyDescent="0.25">
      <c r="A4105" t="s">
        <v>49</v>
      </c>
      <c r="B4105" t="s">
        <v>41</v>
      </c>
      <c r="C4105" t="s">
        <v>83</v>
      </c>
      <c r="D4105" s="3">
        <v>45496</v>
      </c>
      <c r="FB4105">
        <v>0</v>
      </c>
      <c r="FC4105">
        <v>1</v>
      </c>
    </row>
    <row r="4106" spans="1:159" x14ac:dyDescent="0.25">
      <c r="A4106" t="s">
        <v>49</v>
      </c>
      <c r="B4106" t="s">
        <v>41</v>
      </c>
      <c r="C4106" t="s">
        <v>83</v>
      </c>
      <c r="D4106" s="3">
        <v>45539</v>
      </c>
      <c r="FB4106">
        <v>0</v>
      </c>
      <c r="FC4106">
        <v>1</v>
      </c>
    </row>
    <row r="4107" spans="1:159" x14ac:dyDescent="0.25">
      <c r="A4107" t="s">
        <v>49</v>
      </c>
      <c r="B4107" t="s">
        <v>41</v>
      </c>
      <c r="C4107" t="s">
        <v>83</v>
      </c>
      <c r="D4107" s="3">
        <v>45540</v>
      </c>
      <c r="FB4107">
        <v>0</v>
      </c>
      <c r="FC4107">
        <v>1</v>
      </c>
    </row>
    <row r="4108" spans="1:159" x14ac:dyDescent="0.25">
      <c r="A4108" t="s">
        <v>49</v>
      </c>
      <c r="B4108" t="s">
        <v>41</v>
      </c>
      <c r="C4108" t="s">
        <v>83</v>
      </c>
      <c r="D4108" s="3">
        <v>45541</v>
      </c>
      <c r="FB4108">
        <v>0</v>
      </c>
      <c r="FC4108">
        <v>1</v>
      </c>
    </row>
    <row r="4109" spans="1:159" x14ac:dyDescent="0.25">
      <c r="A4109" t="s">
        <v>49</v>
      </c>
      <c r="B4109" t="s">
        <v>41</v>
      </c>
      <c r="C4109" t="s">
        <v>83</v>
      </c>
      <c r="D4109" s="3">
        <v>45558</v>
      </c>
      <c r="CX4109" s="20"/>
      <c r="FB4109">
        <v>0</v>
      </c>
      <c r="FC4109">
        <v>1</v>
      </c>
    </row>
    <row r="4110" spans="1:159" x14ac:dyDescent="0.25">
      <c r="A4110" t="s">
        <v>49</v>
      </c>
      <c r="B4110" t="s">
        <v>41</v>
      </c>
      <c r="C4110" t="s">
        <v>83</v>
      </c>
      <c r="D4110" s="3">
        <v>45559</v>
      </c>
      <c r="CX4110" s="20"/>
      <c r="FB4110">
        <v>0</v>
      </c>
      <c r="FC4110">
        <v>1</v>
      </c>
    </row>
    <row r="4111" spans="1:159" x14ac:dyDescent="0.25">
      <c r="A4111" t="s">
        <v>49</v>
      </c>
      <c r="B4111" t="s">
        <v>41</v>
      </c>
      <c r="C4111" t="s">
        <v>83</v>
      </c>
      <c r="D4111" s="3">
        <v>45566</v>
      </c>
      <c r="FB4111">
        <v>0</v>
      </c>
      <c r="FC4111">
        <v>1</v>
      </c>
    </row>
    <row r="4112" spans="1:159" x14ac:dyDescent="0.25">
      <c r="A4112" t="s">
        <v>49</v>
      </c>
      <c r="B4112" t="s">
        <v>41</v>
      </c>
      <c r="C4112" t="s">
        <v>83</v>
      </c>
      <c r="D4112" s="3">
        <v>45567</v>
      </c>
      <c r="FB4112">
        <v>0</v>
      </c>
      <c r="FC4112">
        <v>1</v>
      </c>
    </row>
    <row r="4113" spans="1:159" x14ac:dyDescent="0.25">
      <c r="A4113" t="s">
        <v>49</v>
      </c>
      <c r="B4113" t="s">
        <v>41</v>
      </c>
      <c r="C4113" t="s">
        <v>83</v>
      </c>
      <c r="D4113" s="3">
        <v>45568</v>
      </c>
      <c r="FB4113">
        <v>0</v>
      </c>
      <c r="FC4113">
        <v>1</v>
      </c>
    </row>
    <row r="4114" spans="1:159" x14ac:dyDescent="0.25">
      <c r="A4114" t="s">
        <v>49</v>
      </c>
      <c r="B4114" t="s">
        <v>41</v>
      </c>
      <c r="C4114" t="s">
        <v>83</v>
      </c>
      <c r="D4114" s="3">
        <v>45570</v>
      </c>
      <c r="FB4114">
        <v>0</v>
      </c>
      <c r="FC4114">
        <v>1</v>
      </c>
    </row>
    <row r="4115" spans="1:159" x14ac:dyDescent="0.25">
      <c r="A4115" t="s">
        <v>49</v>
      </c>
      <c r="B4115" t="s">
        <v>41</v>
      </c>
      <c r="C4115" t="s">
        <v>83</v>
      </c>
      <c r="D4115" s="3">
        <v>45571</v>
      </c>
      <c r="FB4115">
        <v>0</v>
      </c>
      <c r="FC4115">
        <v>1</v>
      </c>
    </row>
    <row r="4116" spans="1:159" x14ac:dyDescent="0.25">
      <c r="A4116" t="s">
        <v>49</v>
      </c>
      <c r="B4116" t="s">
        <v>41</v>
      </c>
      <c r="C4116" t="s">
        <v>73</v>
      </c>
      <c r="D4116" s="3">
        <v>45475</v>
      </c>
      <c r="FB4116">
        <v>0</v>
      </c>
      <c r="FC4116">
        <v>1</v>
      </c>
    </row>
    <row r="4117" spans="1:159" x14ac:dyDescent="0.25">
      <c r="A4117" t="s">
        <v>49</v>
      </c>
      <c r="B4117" t="s">
        <v>41</v>
      </c>
      <c r="C4117" t="s">
        <v>73</v>
      </c>
      <c r="D4117" s="3">
        <v>45476</v>
      </c>
      <c r="FB4117">
        <v>0</v>
      </c>
      <c r="FC4117">
        <v>1</v>
      </c>
    </row>
    <row r="4118" spans="1:159" x14ac:dyDescent="0.25">
      <c r="A4118" t="s">
        <v>49</v>
      </c>
      <c r="B4118" t="s">
        <v>41</v>
      </c>
      <c r="C4118" t="s">
        <v>73</v>
      </c>
      <c r="D4118" s="3">
        <v>45478</v>
      </c>
      <c r="FB4118">
        <v>0</v>
      </c>
      <c r="FC4118">
        <v>1</v>
      </c>
    </row>
    <row r="4119" spans="1:159" x14ac:dyDescent="0.25">
      <c r="A4119" t="s">
        <v>49</v>
      </c>
      <c r="B4119" t="s">
        <v>41</v>
      </c>
      <c r="C4119" t="s">
        <v>73</v>
      </c>
      <c r="D4119" s="3">
        <v>45479</v>
      </c>
      <c r="FB4119">
        <v>0</v>
      </c>
      <c r="FC4119">
        <v>1</v>
      </c>
    </row>
    <row r="4120" spans="1:159" x14ac:dyDescent="0.25">
      <c r="A4120" t="s">
        <v>49</v>
      </c>
      <c r="B4120" t="s">
        <v>41</v>
      </c>
      <c r="C4120" t="s">
        <v>73</v>
      </c>
      <c r="D4120" s="3">
        <v>45484</v>
      </c>
      <c r="FB4120">
        <v>0</v>
      </c>
      <c r="FC4120">
        <v>1</v>
      </c>
    </row>
    <row r="4121" spans="1:159" x14ac:dyDescent="0.25">
      <c r="A4121" t="s">
        <v>49</v>
      </c>
      <c r="B4121" t="s">
        <v>41</v>
      </c>
      <c r="C4121" t="s">
        <v>73</v>
      </c>
      <c r="D4121" s="3">
        <v>45485</v>
      </c>
      <c r="FB4121">
        <v>0</v>
      </c>
      <c r="FC4121">
        <v>1</v>
      </c>
    </row>
    <row r="4122" spans="1:159" x14ac:dyDescent="0.25">
      <c r="A4122" t="s">
        <v>49</v>
      </c>
      <c r="B4122" t="s">
        <v>41</v>
      </c>
      <c r="C4122" t="s">
        <v>73</v>
      </c>
      <c r="D4122" s="3">
        <v>45496</v>
      </c>
      <c r="FB4122">
        <v>0</v>
      </c>
      <c r="FC4122">
        <v>1</v>
      </c>
    </row>
    <row r="4123" spans="1:159" x14ac:dyDescent="0.25">
      <c r="A4123" t="s">
        <v>49</v>
      </c>
      <c r="B4123" t="s">
        <v>41</v>
      </c>
      <c r="C4123" t="s">
        <v>73</v>
      </c>
      <c r="D4123" s="3">
        <v>45539</v>
      </c>
      <c r="FB4123">
        <v>0</v>
      </c>
      <c r="FC4123">
        <v>1</v>
      </c>
    </row>
    <row r="4124" spans="1:159" x14ac:dyDescent="0.25">
      <c r="A4124" t="s">
        <v>49</v>
      </c>
      <c r="B4124" t="s">
        <v>41</v>
      </c>
      <c r="C4124" t="s">
        <v>73</v>
      </c>
      <c r="D4124" s="3">
        <v>45540</v>
      </c>
      <c r="FB4124">
        <v>0</v>
      </c>
      <c r="FC4124">
        <v>1</v>
      </c>
    </row>
    <row r="4125" spans="1:159" x14ac:dyDescent="0.25">
      <c r="A4125" t="s">
        <v>49</v>
      </c>
      <c r="B4125" t="s">
        <v>41</v>
      </c>
      <c r="C4125" t="s">
        <v>73</v>
      </c>
      <c r="D4125" s="3">
        <v>45541</v>
      </c>
      <c r="FB4125">
        <v>0</v>
      </c>
      <c r="FC4125">
        <v>1</v>
      </c>
    </row>
    <row r="4126" spans="1:159" x14ac:dyDescent="0.25">
      <c r="A4126" t="s">
        <v>49</v>
      </c>
      <c r="B4126" t="s">
        <v>41</v>
      </c>
      <c r="C4126" t="s">
        <v>73</v>
      </c>
      <c r="D4126" s="3">
        <v>45558</v>
      </c>
      <c r="FB4126">
        <v>0</v>
      </c>
      <c r="FC4126">
        <v>1</v>
      </c>
    </row>
    <row r="4127" spans="1:159" x14ac:dyDescent="0.25">
      <c r="A4127" t="s">
        <v>49</v>
      </c>
      <c r="B4127" t="s">
        <v>41</v>
      </c>
      <c r="C4127" t="s">
        <v>73</v>
      </c>
      <c r="D4127" s="3">
        <v>45559</v>
      </c>
      <c r="FB4127">
        <v>0</v>
      </c>
      <c r="FC4127">
        <v>1</v>
      </c>
    </row>
    <row r="4128" spans="1:159" x14ac:dyDescent="0.25">
      <c r="A4128" t="s">
        <v>49</v>
      </c>
      <c r="B4128" t="s">
        <v>41</v>
      </c>
      <c r="C4128" t="s">
        <v>73</v>
      </c>
      <c r="D4128" s="3">
        <v>45566</v>
      </c>
      <c r="FB4128">
        <v>0</v>
      </c>
      <c r="FC4128">
        <v>1</v>
      </c>
    </row>
    <row r="4129" spans="1:159" x14ac:dyDescent="0.25">
      <c r="A4129" t="s">
        <v>49</v>
      </c>
      <c r="B4129" t="s">
        <v>41</v>
      </c>
      <c r="C4129" t="s">
        <v>73</v>
      </c>
      <c r="D4129" s="3">
        <v>45567</v>
      </c>
      <c r="FB4129">
        <v>0</v>
      </c>
      <c r="FC4129">
        <v>1</v>
      </c>
    </row>
    <row r="4130" spans="1:159" x14ac:dyDescent="0.25">
      <c r="A4130" t="s">
        <v>49</v>
      </c>
      <c r="B4130" t="s">
        <v>41</v>
      </c>
      <c r="C4130" t="s">
        <v>73</v>
      </c>
      <c r="D4130" s="3">
        <v>45568</v>
      </c>
      <c r="FB4130">
        <v>0</v>
      </c>
      <c r="FC4130">
        <v>1</v>
      </c>
    </row>
    <row r="4131" spans="1:159" x14ac:dyDescent="0.25">
      <c r="A4131" t="s">
        <v>49</v>
      </c>
      <c r="B4131" t="s">
        <v>41</v>
      </c>
      <c r="C4131" t="s">
        <v>73</v>
      </c>
      <c r="D4131" s="3">
        <v>45570</v>
      </c>
      <c r="FB4131">
        <v>0</v>
      </c>
      <c r="FC4131">
        <v>1</v>
      </c>
    </row>
    <row r="4132" spans="1:159" x14ac:dyDescent="0.25">
      <c r="A4132" t="s">
        <v>49</v>
      </c>
      <c r="B4132" t="s">
        <v>41</v>
      </c>
      <c r="C4132" t="s">
        <v>73</v>
      </c>
      <c r="D4132" s="3">
        <v>45571</v>
      </c>
      <c r="FB4132">
        <v>0</v>
      </c>
      <c r="FC4132">
        <v>1</v>
      </c>
    </row>
    <row r="4133" spans="1:159" x14ac:dyDescent="0.25">
      <c r="A4133" t="s">
        <v>49</v>
      </c>
      <c r="B4133" t="s">
        <v>41</v>
      </c>
      <c r="C4133" t="s">
        <v>81</v>
      </c>
      <c r="D4133" s="3">
        <v>45475</v>
      </c>
      <c r="FB4133">
        <v>0</v>
      </c>
      <c r="FC4133">
        <v>1</v>
      </c>
    </row>
    <row r="4134" spans="1:159" x14ac:dyDescent="0.25">
      <c r="A4134" t="s">
        <v>49</v>
      </c>
      <c r="B4134" t="s">
        <v>41</v>
      </c>
      <c r="C4134" t="s">
        <v>81</v>
      </c>
      <c r="D4134" s="3">
        <v>45476</v>
      </c>
      <c r="FB4134">
        <v>0</v>
      </c>
      <c r="FC4134">
        <v>1</v>
      </c>
    </row>
    <row r="4135" spans="1:159" x14ac:dyDescent="0.25">
      <c r="A4135" t="s">
        <v>49</v>
      </c>
      <c r="B4135" t="s">
        <v>41</v>
      </c>
      <c r="C4135" t="s">
        <v>81</v>
      </c>
      <c r="D4135" s="3">
        <v>45478</v>
      </c>
      <c r="FB4135">
        <v>0</v>
      </c>
      <c r="FC4135">
        <v>1</v>
      </c>
    </row>
    <row r="4136" spans="1:159" x14ac:dyDescent="0.25">
      <c r="A4136" t="s">
        <v>49</v>
      </c>
      <c r="B4136" t="s">
        <v>41</v>
      </c>
      <c r="C4136" t="s">
        <v>81</v>
      </c>
      <c r="D4136" s="3">
        <v>45479</v>
      </c>
      <c r="FB4136">
        <v>0</v>
      </c>
      <c r="FC4136">
        <v>1</v>
      </c>
    </row>
    <row r="4137" spans="1:159" x14ac:dyDescent="0.25">
      <c r="A4137" t="s">
        <v>49</v>
      </c>
      <c r="B4137" t="s">
        <v>41</v>
      </c>
      <c r="C4137" t="s">
        <v>81</v>
      </c>
      <c r="D4137" s="3">
        <v>45484</v>
      </c>
      <c r="FB4137">
        <v>0</v>
      </c>
      <c r="FC4137">
        <v>1</v>
      </c>
    </row>
    <row r="4138" spans="1:159" x14ac:dyDescent="0.25">
      <c r="A4138" t="s">
        <v>49</v>
      </c>
      <c r="B4138" t="s">
        <v>41</v>
      </c>
      <c r="C4138" t="s">
        <v>81</v>
      </c>
      <c r="D4138" s="3">
        <v>45485</v>
      </c>
      <c r="FB4138">
        <v>0</v>
      </c>
      <c r="FC4138">
        <v>1</v>
      </c>
    </row>
    <row r="4139" spans="1:159" x14ac:dyDescent="0.25">
      <c r="A4139" t="s">
        <v>49</v>
      </c>
      <c r="B4139" t="s">
        <v>41</v>
      </c>
      <c r="C4139" t="s">
        <v>81</v>
      </c>
      <c r="D4139" s="3">
        <v>45496</v>
      </c>
      <c r="FB4139">
        <v>0</v>
      </c>
      <c r="FC4139">
        <v>1</v>
      </c>
    </row>
    <row r="4140" spans="1:159" x14ac:dyDescent="0.25">
      <c r="A4140" t="s">
        <v>49</v>
      </c>
      <c r="B4140" t="s">
        <v>41</v>
      </c>
      <c r="C4140" t="s">
        <v>81</v>
      </c>
      <c r="D4140" s="3">
        <v>45539</v>
      </c>
      <c r="FB4140">
        <v>0</v>
      </c>
      <c r="FC4140">
        <v>1</v>
      </c>
    </row>
    <row r="4141" spans="1:159" x14ac:dyDescent="0.25">
      <c r="A4141" t="s">
        <v>49</v>
      </c>
      <c r="B4141" t="s">
        <v>41</v>
      </c>
      <c r="C4141" t="s">
        <v>81</v>
      </c>
      <c r="D4141" s="3">
        <v>45540</v>
      </c>
      <c r="FB4141">
        <v>0</v>
      </c>
      <c r="FC4141">
        <v>1</v>
      </c>
    </row>
    <row r="4142" spans="1:159" x14ac:dyDescent="0.25">
      <c r="A4142" t="s">
        <v>49</v>
      </c>
      <c r="B4142" t="s">
        <v>41</v>
      </c>
      <c r="C4142" t="s">
        <v>81</v>
      </c>
      <c r="D4142" s="3">
        <v>45541</v>
      </c>
      <c r="FB4142">
        <v>0</v>
      </c>
      <c r="FC4142">
        <v>1</v>
      </c>
    </row>
    <row r="4143" spans="1:159" x14ac:dyDescent="0.25">
      <c r="A4143" t="s">
        <v>49</v>
      </c>
      <c r="B4143" t="s">
        <v>41</v>
      </c>
      <c r="C4143" t="s">
        <v>81</v>
      </c>
      <c r="D4143" s="3">
        <v>45558</v>
      </c>
      <c r="FB4143">
        <v>0</v>
      </c>
      <c r="FC4143">
        <v>1</v>
      </c>
    </row>
    <row r="4144" spans="1:159" x14ac:dyDescent="0.25">
      <c r="A4144" t="s">
        <v>49</v>
      </c>
      <c r="B4144" t="s">
        <v>41</v>
      </c>
      <c r="C4144" t="s">
        <v>81</v>
      </c>
      <c r="D4144" s="3">
        <v>45559</v>
      </c>
      <c r="FB4144">
        <v>0</v>
      </c>
      <c r="FC4144">
        <v>1</v>
      </c>
    </row>
    <row r="4145" spans="1:159" x14ac:dyDescent="0.25">
      <c r="A4145" t="s">
        <v>49</v>
      </c>
      <c r="B4145" t="s">
        <v>41</v>
      </c>
      <c r="C4145" t="s">
        <v>81</v>
      </c>
      <c r="D4145" s="3">
        <v>45566</v>
      </c>
      <c r="FB4145">
        <v>0</v>
      </c>
      <c r="FC4145">
        <v>1</v>
      </c>
    </row>
    <row r="4146" spans="1:159" x14ac:dyDescent="0.25">
      <c r="A4146" t="s">
        <v>49</v>
      </c>
      <c r="B4146" t="s">
        <v>41</v>
      </c>
      <c r="C4146" t="s">
        <v>81</v>
      </c>
      <c r="D4146" s="3">
        <v>45567</v>
      </c>
      <c r="FB4146">
        <v>0</v>
      </c>
      <c r="FC4146">
        <v>1</v>
      </c>
    </row>
    <row r="4147" spans="1:159" x14ac:dyDescent="0.25">
      <c r="A4147" t="s">
        <v>49</v>
      </c>
      <c r="B4147" t="s">
        <v>41</v>
      </c>
      <c r="C4147" t="s">
        <v>81</v>
      </c>
      <c r="D4147" s="3">
        <v>45568</v>
      </c>
      <c r="FB4147">
        <v>0</v>
      </c>
      <c r="FC4147">
        <v>1</v>
      </c>
    </row>
    <row r="4148" spans="1:159" x14ac:dyDescent="0.25">
      <c r="A4148" t="s">
        <v>49</v>
      </c>
      <c r="B4148" t="s">
        <v>41</v>
      </c>
      <c r="C4148" t="s">
        <v>81</v>
      </c>
      <c r="D4148" s="3">
        <v>45570</v>
      </c>
      <c r="FB4148">
        <v>0</v>
      </c>
      <c r="FC4148">
        <v>1</v>
      </c>
    </row>
    <row r="4149" spans="1:159" x14ac:dyDescent="0.25">
      <c r="A4149" t="s">
        <v>49</v>
      </c>
      <c r="B4149" t="s">
        <v>41</v>
      </c>
      <c r="C4149" t="s">
        <v>81</v>
      </c>
      <c r="D4149" s="3">
        <v>45571</v>
      </c>
      <c r="FB4149">
        <v>0</v>
      </c>
      <c r="FC4149">
        <v>1</v>
      </c>
    </row>
    <row r="4150" spans="1:159" x14ac:dyDescent="0.25">
      <c r="A4150" t="s">
        <v>49</v>
      </c>
      <c r="B4150" t="s">
        <v>41</v>
      </c>
      <c r="C4150" t="s">
        <v>82</v>
      </c>
      <c r="D4150" s="3">
        <v>45475</v>
      </c>
      <c r="FB4150">
        <v>0</v>
      </c>
      <c r="FC4150">
        <v>1</v>
      </c>
    </row>
    <row r="4151" spans="1:159" x14ac:dyDescent="0.25">
      <c r="A4151" t="s">
        <v>49</v>
      </c>
      <c r="B4151" t="s">
        <v>41</v>
      </c>
      <c r="C4151" t="s">
        <v>82</v>
      </c>
      <c r="D4151" s="3">
        <v>45476</v>
      </c>
      <c r="FB4151">
        <v>0</v>
      </c>
      <c r="FC4151">
        <v>1</v>
      </c>
    </row>
    <row r="4152" spans="1:159" x14ac:dyDescent="0.25">
      <c r="A4152" t="s">
        <v>49</v>
      </c>
      <c r="B4152" t="s">
        <v>41</v>
      </c>
      <c r="C4152" t="s">
        <v>82</v>
      </c>
      <c r="D4152" s="3">
        <v>45478</v>
      </c>
      <c r="FB4152">
        <v>0</v>
      </c>
      <c r="FC4152">
        <v>1</v>
      </c>
    </row>
    <row r="4153" spans="1:159" x14ac:dyDescent="0.25">
      <c r="A4153" t="s">
        <v>49</v>
      </c>
      <c r="B4153" t="s">
        <v>41</v>
      </c>
      <c r="C4153" t="s">
        <v>82</v>
      </c>
      <c r="D4153" s="3">
        <v>45479</v>
      </c>
      <c r="FB4153">
        <v>0</v>
      </c>
      <c r="FC4153">
        <v>1</v>
      </c>
    </row>
    <row r="4154" spans="1:159" x14ac:dyDescent="0.25">
      <c r="A4154" t="s">
        <v>49</v>
      </c>
      <c r="B4154" t="s">
        <v>41</v>
      </c>
      <c r="C4154" t="s">
        <v>82</v>
      </c>
      <c r="D4154" s="3">
        <v>45484</v>
      </c>
      <c r="FB4154">
        <v>0</v>
      </c>
      <c r="FC4154">
        <v>1</v>
      </c>
    </row>
    <row r="4155" spans="1:159" x14ac:dyDescent="0.25">
      <c r="A4155" t="s">
        <v>49</v>
      </c>
      <c r="B4155" t="s">
        <v>41</v>
      </c>
      <c r="C4155" t="s">
        <v>82</v>
      </c>
      <c r="D4155" s="3">
        <v>45485</v>
      </c>
      <c r="FB4155">
        <v>0</v>
      </c>
      <c r="FC4155">
        <v>1</v>
      </c>
    </row>
    <row r="4156" spans="1:159" x14ac:dyDescent="0.25">
      <c r="A4156" t="s">
        <v>49</v>
      </c>
      <c r="B4156" t="s">
        <v>41</v>
      </c>
      <c r="C4156" t="s">
        <v>82</v>
      </c>
      <c r="D4156" s="3">
        <v>45496</v>
      </c>
      <c r="FB4156">
        <v>0</v>
      </c>
      <c r="FC4156">
        <v>1</v>
      </c>
    </row>
    <row r="4157" spans="1:159" x14ac:dyDescent="0.25">
      <c r="A4157" t="s">
        <v>49</v>
      </c>
      <c r="B4157" t="s">
        <v>41</v>
      </c>
      <c r="C4157" t="s">
        <v>82</v>
      </c>
      <c r="D4157" s="3">
        <v>45539</v>
      </c>
      <c r="FB4157">
        <v>0</v>
      </c>
      <c r="FC4157">
        <v>1</v>
      </c>
    </row>
    <row r="4158" spans="1:159" x14ac:dyDescent="0.25">
      <c r="A4158" t="s">
        <v>49</v>
      </c>
      <c r="B4158" t="s">
        <v>41</v>
      </c>
      <c r="C4158" t="s">
        <v>82</v>
      </c>
      <c r="D4158" s="3">
        <v>45540</v>
      </c>
      <c r="FB4158">
        <v>0</v>
      </c>
      <c r="FC4158">
        <v>1</v>
      </c>
    </row>
    <row r="4159" spans="1:159" x14ac:dyDescent="0.25">
      <c r="A4159" t="s">
        <v>49</v>
      </c>
      <c r="B4159" t="s">
        <v>41</v>
      </c>
      <c r="C4159" t="s">
        <v>82</v>
      </c>
      <c r="D4159" s="3">
        <v>45541</v>
      </c>
      <c r="FB4159">
        <v>0</v>
      </c>
      <c r="FC4159">
        <v>1</v>
      </c>
    </row>
    <row r="4160" spans="1:159" x14ac:dyDescent="0.25">
      <c r="A4160" t="s">
        <v>49</v>
      </c>
      <c r="B4160" t="s">
        <v>41</v>
      </c>
      <c r="C4160" t="s">
        <v>82</v>
      </c>
      <c r="D4160" s="3">
        <v>45558</v>
      </c>
      <c r="FB4160">
        <v>0</v>
      </c>
      <c r="FC4160">
        <v>1</v>
      </c>
    </row>
    <row r="4161" spans="1:159" x14ac:dyDescent="0.25">
      <c r="A4161" t="s">
        <v>49</v>
      </c>
      <c r="B4161" t="s">
        <v>41</v>
      </c>
      <c r="C4161" t="s">
        <v>82</v>
      </c>
      <c r="D4161" s="3">
        <v>45559</v>
      </c>
      <c r="FB4161">
        <v>0</v>
      </c>
      <c r="FC4161">
        <v>1</v>
      </c>
    </row>
    <row r="4162" spans="1:159" x14ac:dyDescent="0.25">
      <c r="A4162" t="s">
        <v>49</v>
      </c>
      <c r="B4162" t="s">
        <v>41</v>
      </c>
      <c r="C4162" t="s">
        <v>82</v>
      </c>
      <c r="D4162" s="3">
        <v>45566</v>
      </c>
      <c r="FB4162">
        <v>0</v>
      </c>
      <c r="FC4162">
        <v>1</v>
      </c>
    </row>
    <row r="4163" spans="1:159" x14ac:dyDescent="0.25">
      <c r="A4163" t="s">
        <v>49</v>
      </c>
      <c r="B4163" t="s">
        <v>41</v>
      </c>
      <c r="C4163" t="s">
        <v>82</v>
      </c>
      <c r="D4163" s="3">
        <v>45567</v>
      </c>
      <c r="FB4163">
        <v>0</v>
      </c>
      <c r="FC4163">
        <v>1</v>
      </c>
    </row>
    <row r="4164" spans="1:159" x14ac:dyDescent="0.25">
      <c r="A4164" t="s">
        <v>49</v>
      </c>
      <c r="B4164" t="s">
        <v>41</v>
      </c>
      <c r="C4164" t="s">
        <v>82</v>
      </c>
      <c r="D4164" s="3">
        <v>45568</v>
      </c>
      <c r="FB4164">
        <v>0</v>
      </c>
      <c r="FC4164">
        <v>1</v>
      </c>
    </row>
    <row r="4165" spans="1:159" x14ac:dyDescent="0.25">
      <c r="A4165" t="s">
        <v>49</v>
      </c>
      <c r="B4165" t="s">
        <v>41</v>
      </c>
      <c r="C4165" t="s">
        <v>82</v>
      </c>
      <c r="D4165" s="3">
        <v>45570</v>
      </c>
      <c r="FB4165">
        <v>0</v>
      </c>
      <c r="FC4165">
        <v>1</v>
      </c>
    </row>
    <row r="4166" spans="1:159" x14ac:dyDescent="0.25">
      <c r="A4166" t="s">
        <v>49</v>
      </c>
      <c r="B4166" t="s">
        <v>41</v>
      </c>
      <c r="C4166" t="s">
        <v>82</v>
      </c>
      <c r="D4166" s="3">
        <v>45571</v>
      </c>
      <c r="FB4166">
        <v>0</v>
      </c>
      <c r="FC4166">
        <v>1</v>
      </c>
    </row>
    <row r="4167" spans="1:159" x14ac:dyDescent="0.25">
      <c r="A4167" t="s">
        <v>49</v>
      </c>
      <c r="B4167" t="s">
        <v>41</v>
      </c>
      <c r="C4167" t="s">
        <v>87</v>
      </c>
      <c r="D4167" s="3">
        <v>45475</v>
      </c>
      <c r="FB4167">
        <v>0</v>
      </c>
      <c r="FC4167">
        <v>1</v>
      </c>
    </row>
    <row r="4168" spans="1:159" x14ac:dyDescent="0.25">
      <c r="A4168" t="s">
        <v>49</v>
      </c>
      <c r="B4168" t="s">
        <v>41</v>
      </c>
      <c r="C4168" t="s">
        <v>87</v>
      </c>
      <c r="D4168" s="3">
        <v>45476</v>
      </c>
      <c r="FB4168">
        <v>0</v>
      </c>
      <c r="FC4168">
        <v>1</v>
      </c>
    </row>
    <row r="4169" spans="1:159" x14ac:dyDescent="0.25">
      <c r="A4169" t="s">
        <v>49</v>
      </c>
      <c r="B4169" t="s">
        <v>41</v>
      </c>
      <c r="C4169" t="s">
        <v>87</v>
      </c>
      <c r="D4169" s="3">
        <v>45478</v>
      </c>
      <c r="FB4169">
        <v>0</v>
      </c>
      <c r="FC4169">
        <v>1</v>
      </c>
    </row>
    <row r="4170" spans="1:159" x14ac:dyDescent="0.25">
      <c r="A4170" t="s">
        <v>49</v>
      </c>
      <c r="B4170" t="s">
        <v>41</v>
      </c>
      <c r="C4170" t="s">
        <v>87</v>
      </c>
      <c r="D4170" s="3">
        <v>45479</v>
      </c>
      <c r="CD4170" s="20"/>
      <c r="FB4170">
        <v>0</v>
      </c>
      <c r="FC4170">
        <v>1</v>
      </c>
    </row>
    <row r="4171" spans="1:159" x14ac:dyDescent="0.25">
      <c r="A4171" t="s">
        <v>49</v>
      </c>
      <c r="B4171" t="s">
        <v>41</v>
      </c>
      <c r="C4171" t="s">
        <v>87</v>
      </c>
      <c r="D4171" s="3">
        <v>45484</v>
      </c>
      <c r="FB4171">
        <v>0</v>
      </c>
      <c r="FC4171">
        <v>1</v>
      </c>
    </row>
    <row r="4172" spans="1:159" x14ac:dyDescent="0.25">
      <c r="A4172" t="s">
        <v>49</v>
      </c>
      <c r="B4172" t="s">
        <v>41</v>
      </c>
      <c r="C4172" t="s">
        <v>87</v>
      </c>
      <c r="D4172" s="3">
        <v>45485</v>
      </c>
      <c r="FB4172">
        <v>0</v>
      </c>
      <c r="FC4172">
        <v>1</v>
      </c>
    </row>
    <row r="4173" spans="1:159" x14ac:dyDescent="0.25">
      <c r="A4173" t="s">
        <v>49</v>
      </c>
      <c r="B4173" t="s">
        <v>41</v>
      </c>
      <c r="C4173" t="s">
        <v>87</v>
      </c>
      <c r="D4173" s="3">
        <v>45496</v>
      </c>
      <c r="FB4173">
        <v>0</v>
      </c>
      <c r="FC4173">
        <v>1</v>
      </c>
    </row>
    <row r="4174" spans="1:159" x14ac:dyDescent="0.25">
      <c r="A4174" t="s">
        <v>49</v>
      </c>
      <c r="B4174" t="s">
        <v>41</v>
      </c>
      <c r="C4174" t="s">
        <v>87</v>
      </c>
      <c r="D4174" s="3">
        <v>45539</v>
      </c>
      <c r="FB4174">
        <v>0</v>
      </c>
      <c r="FC4174">
        <v>1</v>
      </c>
    </row>
    <row r="4175" spans="1:159" x14ac:dyDescent="0.25">
      <c r="A4175" t="s">
        <v>49</v>
      </c>
      <c r="B4175" t="s">
        <v>41</v>
      </c>
      <c r="C4175" t="s">
        <v>87</v>
      </c>
      <c r="D4175" s="3">
        <v>45540</v>
      </c>
      <c r="FB4175">
        <v>0</v>
      </c>
      <c r="FC4175">
        <v>1</v>
      </c>
    </row>
    <row r="4176" spans="1:159" x14ac:dyDescent="0.25">
      <c r="A4176" t="s">
        <v>49</v>
      </c>
      <c r="B4176" t="s">
        <v>41</v>
      </c>
      <c r="C4176" t="s">
        <v>87</v>
      </c>
      <c r="D4176" s="3">
        <v>45541</v>
      </c>
      <c r="FB4176">
        <v>0</v>
      </c>
      <c r="FC4176">
        <v>1</v>
      </c>
    </row>
    <row r="4177" spans="1:159" x14ac:dyDescent="0.25">
      <c r="A4177" t="s">
        <v>49</v>
      </c>
      <c r="B4177" t="s">
        <v>41</v>
      </c>
      <c r="C4177" t="s">
        <v>87</v>
      </c>
      <c r="D4177" s="3">
        <v>45558</v>
      </c>
      <c r="FB4177">
        <v>0</v>
      </c>
      <c r="FC4177">
        <v>1</v>
      </c>
    </row>
    <row r="4178" spans="1:159" x14ac:dyDescent="0.25">
      <c r="A4178" t="s">
        <v>49</v>
      </c>
      <c r="B4178" t="s">
        <v>41</v>
      </c>
      <c r="C4178" t="s">
        <v>87</v>
      </c>
      <c r="D4178" s="3">
        <v>45559</v>
      </c>
      <c r="FB4178">
        <v>0</v>
      </c>
      <c r="FC4178">
        <v>1</v>
      </c>
    </row>
    <row r="4179" spans="1:159" x14ac:dyDescent="0.25">
      <c r="A4179" t="s">
        <v>49</v>
      </c>
      <c r="B4179" t="s">
        <v>41</v>
      </c>
      <c r="C4179" t="s">
        <v>87</v>
      </c>
      <c r="D4179" s="3">
        <v>45566</v>
      </c>
      <c r="FB4179">
        <v>0</v>
      </c>
      <c r="FC4179">
        <v>1</v>
      </c>
    </row>
    <row r="4180" spans="1:159" x14ac:dyDescent="0.25">
      <c r="A4180" t="s">
        <v>49</v>
      </c>
      <c r="B4180" t="s">
        <v>41</v>
      </c>
      <c r="C4180" t="s">
        <v>87</v>
      </c>
      <c r="D4180" s="3">
        <v>45567</v>
      </c>
      <c r="FB4180">
        <v>0</v>
      </c>
      <c r="FC4180">
        <v>1</v>
      </c>
    </row>
    <row r="4181" spans="1:159" x14ac:dyDescent="0.25">
      <c r="A4181" t="s">
        <v>49</v>
      </c>
      <c r="B4181" t="s">
        <v>41</v>
      </c>
      <c r="C4181" t="s">
        <v>87</v>
      </c>
      <c r="D4181" s="3">
        <v>45568</v>
      </c>
      <c r="FB4181">
        <v>0</v>
      </c>
      <c r="FC4181">
        <v>1</v>
      </c>
    </row>
    <row r="4182" spans="1:159" x14ac:dyDescent="0.25">
      <c r="A4182" t="s">
        <v>49</v>
      </c>
      <c r="B4182" t="s">
        <v>41</v>
      </c>
      <c r="C4182" t="s">
        <v>87</v>
      </c>
      <c r="D4182" s="3">
        <v>45570</v>
      </c>
      <c r="FB4182">
        <v>0</v>
      </c>
      <c r="FC4182">
        <v>1</v>
      </c>
    </row>
    <row r="4183" spans="1:159" x14ac:dyDescent="0.25">
      <c r="A4183" t="s">
        <v>49</v>
      </c>
      <c r="B4183" t="s">
        <v>41</v>
      </c>
      <c r="C4183" t="s">
        <v>87</v>
      </c>
      <c r="D4183" s="3">
        <v>45571</v>
      </c>
      <c r="FB4183">
        <v>0</v>
      </c>
      <c r="FC4183">
        <v>1</v>
      </c>
    </row>
    <row r="4184" spans="1:159" x14ac:dyDescent="0.25">
      <c r="A4184" t="s">
        <v>49</v>
      </c>
      <c r="B4184" t="s">
        <v>41</v>
      </c>
      <c r="C4184" t="s">
        <v>85</v>
      </c>
      <c r="D4184" s="3">
        <v>45475</v>
      </c>
      <c r="FB4184">
        <v>0</v>
      </c>
      <c r="FC4184">
        <v>1</v>
      </c>
    </row>
    <row r="4185" spans="1:159" x14ac:dyDescent="0.25">
      <c r="A4185" t="s">
        <v>49</v>
      </c>
      <c r="B4185" t="s">
        <v>41</v>
      </c>
      <c r="C4185" t="s">
        <v>85</v>
      </c>
      <c r="D4185" s="3">
        <v>45476</v>
      </c>
      <c r="FB4185">
        <v>0</v>
      </c>
      <c r="FC4185">
        <v>1</v>
      </c>
    </row>
    <row r="4186" spans="1:159" x14ac:dyDescent="0.25">
      <c r="A4186" t="s">
        <v>49</v>
      </c>
      <c r="B4186" t="s">
        <v>41</v>
      </c>
      <c r="C4186" t="s">
        <v>85</v>
      </c>
      <c r="D4186" s="3">
        <v>45478</v>
      </c>
      <c r="FB4186">
        <v>0</v>
      </c>
      <c r="FC4186">
        <v>1</v>
      </c>
    </row>
    <row r="4187" spans="1:159" x14ac:dyDescent="0.25">
      <c r="A4187" t="s">
        <v>49</v>
      </c>
      <c r="B4187" t="s">
        <v>41</v>
      </c>
      <c r="C4187" t="s">
        <v>85</v>
      </c>
      <c r="D4187" s="3">
        <v>45479</v>
      </c>
      <c r="FB4187">
        <v>0</v>
      </c>
      <c r="FC4187">
        <v>1</v>
      </c>
    </row>
    <row r="4188" spans="1:159" x14ac:dyDescent="0.25">
      <c r="A4188" t="s">
        <v>49</v>
      </c>
      <c r="B4188" t="s">
        <v>41</v>
      </c>
      <c r="C4188" t="s">
        <v>85</v>
      </c>
      <c r="D4188" s="3">
        <v>45484</v>
      </c>
      <c r="FB4188">
        <v>0</v>
      </c>
      <c r="FC4188">
        <v>1</v>
      </c>
    </row>
    <row r="4189" spans="1:159" x14ac:dyDescent="0.25">
      <c r="A4189" t="s">
        <v>49</v>
      </c>
      <c r="B4189" t="s">
        <v>41</v>
      </c>
      <c r="C4189" t="s">
        <v>85</v>
      </c>
      <c r="D4189" s="3">
        <v>45485</v>
      </c>
      <c r="FB4189">
        <v>0</v>
      </c>
      <c r="FC4189">
        <v>1</v>
      </c>
    </row>
    <row r="4190" spans="1:159" x14ac:dyDescent="0.25">
      <c r="A4190" t="s">
        <v>49</v>
      </c>
      <c r="B4190" t="s">
        <v>41</v>
      </c>
      <c r="C4190" t="s">
        <v>85</v>
      </c>
      <c r="D4190" s="3">
        <v>45496</v>
      </c>
      <c r="FB4190">
        <v>0</v>
      </c>
      <c r="FC4190">
        <v>1</v>
      </c>
    </row>
    <row r="4191" spans="1:159" x14ac:dyDescent="0.25">
      <c r="A4191" t="s">
        <v>49</v>
      </c>
      <c r="B4191" t="s">
        <v>41</v>
      </c>
      <c r="C4191" t="s">
        <v>85</v>
      </c>
      <c r="D4191" s="3">
        <v>45539</v>
      </c>
      <c r="FB4191">
        <v>0</v>
      </c>
      <c r="FC4191">
        <v>1</v>
      </c>
    </row>
    <row r="4192" spans="1:159" x14ac:dyDescent="0.25">
      <c r="A4192" t="s">
        <v>49</v>
      </c>
      <c r="B4192" t="s">
        <v>41</v>
      </c>
      <c r="C4192" t="s">
        <v>85</v>
      </c>
      <c r="D4192" s="3">
        <v>45540</v>
      </c>
      <c r="FB4192">
        <v>0</v>
      </c>
      <c r="FC4192">
        <v>1</v>
      </c>
    </row>
    <row r="4193" spans="1:159" x14ac:dyDescent="0.25">
      <c r="A4193" t="s">
        <v>49</v>
      </c>
      <c r="B4193" t="s">
        <v>41</v>
      </c>
      <c r="C4193" t="s">
        <v>85</v>
      </c>
      <c r="D4193" s="3">
        <v>45541</v>
      </c>
      <c r="FB4193">
        <v>0</v>
      </c>
      <c r="FC4193">
        <v>1</v>
      </c>
    </row>
    <row r="4194" spans="1:159" x14ac:dyDescent="0.25">
      <c r="A4194" t="s">
        <v>49</v>
      </c>
      <c r="B4194" t="s">
        <v>41</v>
      </c>
      <c r="C4194" t="s">
        <v>85</v>
      </c>
      <c r="D4194" s="3">
        <v>45558</v>
      </c>
      <c r="FB4194">
        <v>0</v>
      </c>
      <c r="FC4194">
        <v>1</v>
      </c>
    </row>
    <row r="4195" spans="1:159" x14ac:dyDescent="0.25">
      <c r="A4195" t="s">
        <v>49</v>
      </c>
      <c r="B4195" t="s">
        <v>41</v>
      </c>
      <c r="C4195" t="s">
        <v>85</v>
      </c>
      <c r="D4195" s="3">
        <v>45559</v>
      </c>
      <c r="FB4195">
        <v>0</v>
      </c>
      <c r="FC4195">
        <v>1</v>
      </c>
    </row>
    <row r="4196" spans="1:159" x14ac:dyDescent="0.25">
      <c r="A4196" t="s">
        <v>49</v>
      </c>
      <c r="B4196" t="s">
        <v>41</v>
      </c>
      <c r="C4196" t="s">
        <v>85</v>
      </c>
      <c r="D4196" s="3">
        <v>45566</v>
      </c>
      <c r="FB4196">
        <v>0</v>
      </c>
      <c r="FC4196">
        <v>1</v>
      </c>
    </row>
    <row r="4197" spans="1:159" x14ac:dyDescent="0.25">
      <c r="A4197" t="s">
        <v>49</v>
      </c>
      <c r="B4197" t="s">
        <v>41</v>
      </c>
      <c r="C4197" t="s">
        <v>85</v>
      </c>
      <c r="D4197" s="3">
        <v>45567</v>
      </c>
      <c r="FB4197">
        <v>0</v>
      </c>
      <c r="FC4197">
        <v>1</v>
      </c>
    </row>
    <row r="4198" spans="1:159" x14ac:dyDescent="0.25">
      <c r="A4198" t="s">
        <v>49</v>
      </c>
      <c r="B4198" t="s">
        <v>41</v>
      </c>
      <c r="C4198" t="s">
        <v>85</v>
      </c>
      <c r="D4198" s="3">
        <v>45568</v>
      </c>
      <c r="FB4198">
        <v>0</v>
      </c>
      <c r="FC4198">
        <v>1</v>
      </c>
    </row>
    <row r="4199" spans="1:159" x14ac:dyDescent="0.25">
      <c r="A4199" t="s">
        <v>49</v>
      </c>
      <c r="B4199" t="s">
        <v>41</v>
      </c>
      <c r="C4199" t="s">
        <v>85</v>
      </c>
      <c r="D4199" s="3">
        <v>45570</v>
      </c>
      <c r="FB4199">
        <v>0</v>
      </c>
      <c r="FC4199">
        <v>1</v>
      </c>
    </row>
    <row r="4200" spans="1:159" x14ac:dyDescent="0.25">
      <c r="A4200" t="s">
        <v>49</v>
      </c>
      <c r="B4200" t="s">
        <v>41</v>
      </c>
      <c r="C4200" t="s">
        <v>85</v>
      </c>
      <c r="D4200" s="3">
        <v>45571</v>
      </c>
      <c r="FB4200">
        <v>0</v>
      </c>
      <c r="FC4200">
        <v>1</v>
      </c>
    </row>
    <row r="4201" spans="1:159" x14ac:dyDescent="0.25">
      <c r="A4201" t="s">
        <v>49</v>
      </c>
      <c r="B4201" t="s">
        <v>41</v>
      </c>
      <c r="C4201" t="s">
        <v>86</v>
      </c>
      <c r="D4201" s="3">
        <v>45475</v>
      </c>
      <c r="FB4201">
        <v>0</v>
      </c>
      <c r="FC4201">
        <v>1</v>
      </c>
    </row>
    <row r="4202" spans="1:159" x14ac:dyDescent="0.25">
      <c r="A4202" t="s">
        <v>49</v>
      </c>
      <c r="B4202" t="s">
        <v>41</v>
      </c>
      <c r="C4202" t="s">
        <v>86</v>
      </c>
      <c r="D4202" s="3">
        <v>45476</v>
      </c>
      <c r="FB4202">
        <v>0</v>
      </c>
      <c r="FC4202">
        <v>1</v>
      </c>
    </row>
    <row r="4203" spans="1:159" x14ac:dyDescent="0.25">
      <c r="A4203" t="s">
        <v>49</v>
      </c>
      <c r="B4203" t="s">
        <v>41</v>
      </c>
      <c r="C4203" t="s">
        <v>86</v>
      </c>
      <c r="D4203" s="3">
        <v>45478</v>
      </c>
      <c r="FB4203">
        <v>0</v>
      </c>
      <c r="FC4203">
        <v>1</v>
      </c>
    </row>
    <row r="4204" spans="1:159" x14ac:dyDescent="0.25">
      <c r="A4204" t="s">
        <v>49</v>
      </c>
      <c r="B4204" t="s">
        <v>41</v>
      </c>
      <c r="C4204" t="s">
        <v>86</v>
      </c>
      <c r="D4204" s="3">
        <v>45479</v>
      </c>
      <c r="FB4204">
        <v>0</v>
      </c>
      <c r="FC4204">
        <v>1</v>
      </c>
    </row>
    <row r="4205" spans="1:159" x14ac:dyDescent="0.25">
      <c r="A4205" t="s">
        <v>49</v>
      </c>
      <c r="B4205" t="s">
        <v>41</v>
      </c>
      <c r="C4205" t="s">
        <v>86</v>
      </c>
      <c r="D4205" s="3">
        <v>45484</v>
      </c>
      <c r="FB4205">
        <v>0</v>
      </c>
      <c r="FC4205">
        <v>1</v>
      </c>
    </row>
    <row r="4206" spans="1:159" x14ac:dyDescent="0.25">
      <c r="A4206" t="s">
        <v>49</v>
      </c>
      <c r="B4206" t="s">
        <v>41</v>
      </c>
      <c r="C4206" t="s">
        <v>86</v>
      </c>
      <c r="D4206" s="3">
        <v>45485</v>
      </c>
      <c r="FB4206">
        <v>0</v>
      </c>
      <c r="FC4206">
        <v>1</v>
      </c>
    </row>
    <row r="4207" spans="1:159" x14ac:dyDescent="0.25">
      <c r="A4207" t="s">
        <v>49</v>
      </c>
      <c r="B4207" t="s">
        <v>41</v>
      </c>
      <c r="C4207" t="s">
        <v>86</v>
      </c>
      <c r="D4207" s="3">
        <v>45496</v>
      </c>
      <c r="FB4207">
        <v>0</v>
      </c>
      <c r="FC4207">
        <v>1</v>
      </c>
    </row>
    <row r="4208" spans="1:159" x14ac:dyDescent="0.25">
      <c r="A4208" t="s">
        <v>49</v>
      </c>
      <c r="B4208" t="s">
        <v>41</v>
      </c>
      <c r="C4208" t="s">
        <v>86</v>
      </c>
      <c r="D4208" s="3">
        <v>45539</v>
      </c>
      <c r="FB4208">
        <v>0</v>
      </c>
      <c r="FC4208">
        <v>1</v>
      </c>
    </row>
    <row r="4209" spans="1:159" x14ac:dyDescent="0.25">
      <c r="A4209" t="s">
        <v>49</v>
      </c>
      <c r="B4209" t="s">
        <v>41</v>
      </c>
      <c r="C4209" t="s">
        <v>86</v>
      </c>
      <c r="D4209" s="3">
        <v>45540</v>
      </c>
      <c r="FB4209">
        <v>0</v>
      </c>
      <c r="FC4209">
        <v>1</v>
      </c>
    </row>
    <row r="4210" spans="1:159" x14ac:dyDescent="0.25">
      <c r="A4210" t="s">
        <v>49</v>
      </c>
      <c r="B4210" t="s">
        <v>41</v>
      </c>
      <c r="C4210" t="s">
        <v>86</v>
      </c>
      <c r="D4210" s="3">
        <v>45541</v>
      </c>
      <c r="FB4210">
        <v>0</v>
      </c>
      <c r="FC4210">
        <v>1</v>
      </c>
    </row>
    <row r="4211" spans="1:159" x14ac:dyDescent="0.25">
      <c r="A4211" t="s">
        <v>49</v>
      </c>
      <c r="B4211" t="s">
        <v>41</v>
      </c>
      <c r="C4211" t="s">
        <v>86</v>
      </c>
      <c r="D4211" s="3">
        <v>45558</v>
      </c>
      <c r="FB4211">
        <v>0</v>
      </c>
      <c r="FC4211">
        <v>1</v>
      </c>
    </row>
    <row r="4212" spans="1:159" x14ac:dyDescent="0.25">
      <c r="A4212" t="s">
        <v>49</v>
      </c>
      <c r="B4212" t="s">
        <v>41</v>
      </c>
      <c r="C4212" t="s">
        <v>86</v>
      </c>
      <c r="D4212" s="3">
        <v>45559</v>
      </c>
      <c r="FB4212">
        <v>0</v>
      </c>
      <c r="FC4212">
        <v>1</v>
      </c>
    </row>
    <row r="4213" spans="1:159" x14ac:dyDescent="0.25">
      <c r="A4213" t="s">
        <v>49</v>
      </c>
      <c r="B4213" t="s">
        <v>41</v>
      </c>
      <c r="C4213" t="s">
        <v>86</v>
      </c>
      <c r="D4213" s="3">
        <v>45566</v>
      </c>
      <c r="FB4213">
        <v>0</v>
      </c>
      <c r="FC4213">
        <v>1</v>
      </c>
    </row>
    <row r="4214" spans="1:159" x14ac:dyDescent="0.25">
      <c r="A4214" t="s">
        <v>49</v>
      </c>
      <c r="B4214" t="s">
        <v>41</v>
      </c>
      <c r="C4214" t="s">
        <v>86</v>
      </c>
      <c r="D4214" s="3">
        <v>45567</v>
      </c>
      <c r="FB4214">
        <v>0</v>
      </c>
      <c r="FC4214">
        <v>1</v>
      </c>
    </row>
    <row r="4215" spans="1:159" x14ac:dyDescent="0.25">
      <c r="A4215" t="s">
        <v>49</v>
      </c>
      <c r="B4215" t="s">
        <v>41</v>
      </c>
      <c r="C4215" t="s">
        <v>86</v>
      </c>
      <c r="D4215" s="3">
        <v>45568</v>
      </c>
      <c r="FB4215">
        <v>0</v>
      </c>
      <c r="FC4215">
        <v>1</v>
      </c>
    </row>
    <row r="4216" spans="1:159" x14ac:dyDescent="0.25">
      <c r="A4216" t="s">
        <v>49</v>
      </c>
      <c r="B4216" t="s">
        <v>41</v>
      </c>
      <c r="C4216" t="s">
        <v>86</v>
      </c>
      <c r="D4216" s="3">
        <v>45570</v>
      </c>
      <c r="FB4216">
        <v>0</v>
      </c>
      <c r="FC4216">
        <v>1</v>
      </c>
    </row>
    <row r="4217" spans="1:159" x14ac:dyDescent="0.25">
      <c r="A4217" t="s">
        <v>49</v>
      </c>
      <c r="B4217" t="s">
        <v>41</v>
      </c>
      <c r="C4217" t="s">
        <v>86</v>
      </c>
      <c r="D4217" s="3">
        <v>45571</v>
      </c>
      <c r="FB4217">
        <v>0</v>
      </c>
      <c r="FC4217">
        <v>1</v>
      </c>
    </row>
    <row r="4218" spans="1:159" x14ac:dyDescent="0.25">
      <c r="A4218" t="s">
        <v>49</v>
      </c>
      <c r="B4218" t="s">
        <v>41</v>
      </c>
      <c r="C4218" t="s">
        <v>76</v>
      </c>
      <c r="D4218" s="3">
        <v>45475</v>
      </c>
      <c r="FB4218">
        <v>0</v>
      </c>
      <c r="FC4218">
        <v>1</v>
      </c>
    </row>
    <row r="4219" spans="1:159" x14ac:dyDescent="0.25">
      <c r="A4219" t="s">
        <v>49</v>
      </c>
      <c r="B4219" t="s">
        <v>41</v>
      </c>
      <c r="C4219" t="s">
        <v>76</v>
      </c>
      <c r="D4219" s="3">
        <v>45476</v>
      </c>
      <c r="FB4219">
        <v>0</v>
      </c>
      <c r="FC4219">
        <v>1</v>
      </c>
    </row>
    <row r="4220" spans="1:159" x14ac:dyDescent="0.25">
      <c r="A4220" t="s">
        <v>49</v>
      </c>
      <c r="B4220" t="s">
        <v>41</v>
      </c>
      <c r="C4220" t="s">
        <v>76</v>
      </c>
      <c r="D4220" s="3">
        <v>45478</v>
      </c>
      <c r="FB4220">
        <v>0</v>
      </c>
      <c r="FC4220">
        <v>1</v>
      </c>
    </row>
    <row r="4221" spans="1:159" x14ac:dyDescent="0.25">
      <c r="A4221" t="s">
        <v>49</v>
      </c>
      <c r="B4221" t="s">
        <v>41</v>
      </c>
      <c r="C4221" t="s">
        <v>76</v>
      </c>
      <c r="D4221" s="3">
        <v>45479</v>
      </c>
      <c r="FB4221">
        <v>0</v>
      </c>
      <c r="FC4221">
        <v>1</v>
      </c>
    </row>
    <row r="4222" spans="1:159" x14ac:dyDescent="0.25">
      <c r="A4222" t="s">
        <v>49</v>
      </c>
      <c r="B4222" t="s">
        <v>41</v>
      </c>
      <c r="C4222" t="s">
        <v>76</v>
      </c>
      <c r="D4222" s="3">
        <v>45484</v>
      </c>
      <c r="FB4222">
        <v>0</v>
      </c>
      <c r="FC4222">
        <v>1</v>
      </c>
    </row>
    <row r="4223" spans="1:159" x14ac:dyDescent="0.25">
      <c r="A4223" t="s">
        <v>49</v>
      </c>
      <c r="B4223" t="s">
        <v>41</v>
      </c>
      <c r="C4223" t="s">
        <v>76</v>
      </c>
      <c r="D4223" s="3">
        <v>45485</v>
      </c>
      <c r="FB4223">
        <v>0</v>
      </c>
      <c r="FC4223">
        <v>1</v>
      </c>
    </row>
    <row r="4224" spans="1:159" x14ac:dyDescent="0.25">
      <c r="A4224" t="s">
        <v>49</v>
      </c>
      <c r="B4224" t="s">
        <v>41</v>
      </c>
      <c r="C4224" t="s">
        <v>76</v>
      </c>
      <c r="D4224" s="3">
        <v>45496</v>
      </c>
      <c r="FB4224">
        <v>0</v>
      </c>
      <c r="FC4224">
        <v>1</v>
      </c>
    </row>
    <row r="4225" spans="1:159" x14ac:dyDescent="0.25">
      <c r="A4225" t="s">
        <v>49</v>
      </c>
      <c r="B4225" t="s">
        <v>41</v>
      </c>
      <c r="C4225" t="s">
        <v>76</v>
      </c>
      <c r="D4225" s="3">
        <v>45539</v>
      </c>
      <c r="FB4225">
        <v>0</v>
      </c>
      <c r="FC4225">
        <v>1</v>
      </c>
    </row>
    <row r="4226" spans="1:159" x14ac:dyDescent="0.25">
      <c r="A4226" t="s">
        <v>49</v>
      </c>
      <c r="B4226" t="s">
        <v>41</v>
      </c>
      <c r="C4226" t="s">
        <v>76</v>
      </c>
      <c r="D4226" s="3">
        <v>45540</v>
      </c>
      <c r="FB4226">
        <v>0</v>
      </c>
      <c r="FC4226">
        <v>1</v>
      </c>
    </row>
    <row r="4227" spans="1:159" x14ac:dyDescent="0.25">
      <c r="A4227" t="s">
        <v>49</v>
      </c>
      <c r="B4227" t="s">
        <v>41</v>
      </c>
      <c r="C4227" t="s">
        <v>76</v>
      </c>
      <c r="D4227" s="3">
        <v>45541</v>
      </c>
      <c r="FB4227">
        <v>0</v>
      </c>
      <c r="FC4227">
        <v>1</v>
      </c>
    </row>
    <row r="4228" spans="1:159" x14ac:dyDescent="0.25">
      <c r="A4228" t="s">
        <v>49</v>
      </c>
      <c r="B4228" t="s">
        <v>41</v>
      </c>
      <c r="C4228" t="s">
        <v>76</v>
      </c>
      <c r="D4228" s="3">
        <v>45558</v>
      </c>
      <c r="FB4228">
        <v>0</v>
      </c>
      <c r="FC4228">
        <v>1</v>
      </c>
    </row>
    <row r="4229" spans="1:159" x14ac:dyDescent="0.25">
      <c r="A4229" t="s">
        <v>49</v>
      </c>
      <c r="B4229" t="s">
        <v>41</v>
      </c>
      <c r="C4229" t="s">
        <v>76</v>
      </c>
      <c r="D4229" s="3">
        <v>45559</v>
      </c>
      <c r="FB4229">
        <v>0</v>
      </c>
      <c r="FC4229">
        <v>1</v>
      </c>
    </row>
    <row r="4230" spans="1:159" x14ac:dyDescent="0.25">
      <c r="A4230" t="s">
        <v>49</v>
      </c>
      <c r="B4230" t="s">
        <v>41</v>
      </c>
      <c r="C4230" t="s">
        <v>76</v>
      </c>
      <c r="D4230" s="3">
        <v>45566</v>
      </c>
      <c r="FB4230">
        <v>0</v>
      </c>
      <c r="FC4230">
        <v>1</v>
      </c>
    </row>
    <row r="4231" spans="1:159" x14ac:dyDescent="0.25">
      <c r="A4231" t="s">
        <v>49</v>
      </c>
      <c r="B4231" t="s">
        <v>41</v>
      </c>
      <c r="C4231" t="s">
        <v>76</v>
      </c>
      <c r="D4231" s="3">
        <v>45567</v>
      </c>
      <c r="FB4231">
        <v>0</v>
      </c>
      <c r="FC4231">
        <v>1</v>
      </c>
    </row>
    <row r="4232" spans="1:159" x14ac:dyDescent="0.25">
      <c r="A4232" t="s">
        <v>49</v>
      </c>
      <c r="B4232" t="s">
        <v>41</v>
      </c>
      <c r="C4232" t="s">
        <v>76</v>
      </c>
      <c r="D4232" s="3">
        <v>45568</v>
      </c>
      <c r="FB4232">
        <v>0</v>
      </c>
      <c r="FC4232">
        <v>1</v>
      </c>
    </row>
    <row r="4233" spans="1:159" x14ac:dyDescent="0.25">
      <c r="A4233" t="s">
        <v>49</v>
      </c>
      <c r="B4233" t="s">
        <v>41</v>
      </c>
      <c r="C4233" t="s">
        <v>76</v>
      </c>
      <c r="D4233" s="3">
        <v>45570</v>
      </c>
      <c r="FB4233">
        <v>0</v>
      </c>
      <c r="FC4233">
        <v>1</v>
      </c>
    </row>
    <row r="4234" spans="1:159" x14ac:dyDescent="0.25">
      <c r="A4234" t="s">
        <v>49</v>
      </c>
      <c r="B4234" t="s">
        <v>41</v>
      </c>
      <c r="C4234" t="s">
        <v>76</v>
      </c>
      <c r="D4234" s="3">
        <v>45571</v>
      </c>
      <c r="FB4234">
        <v>0</v>
      </c>
      <c r="FC4234">
        <v>1</v>
      </c>
    </row>
    <row r="4235" spans="1:159" x14ac:dyDescent="0.25">
      <c r="A4235" t="s">
        <v>49</v>
      </c>
      <c r="B4235" t="s">
        <v>41</v>
      </c>
      <c r="C4235" t="s">
        <v>75</v>
      </c>
      <c r="D4235" s="3">
        <v>45475</v>
      </c>
      <c r="FB4235">
        <v>0</v>
      </c>
      <c r="FC4235">
        <v>1</v>
      </c>
    </row>
    <row r="4236" spans="1:159" x14ac:dyDescent="0.25">
      <c r="A4236" t="s">
        <v>49</v>
      </c>
      <c r="B4236" t="s">
        <v>41</v>
      </c>
      <c r="C4236" t="s">
        <v>75</v>
      </c>
      <c r="D4236" s="3">
        <v>45476</v>
      </c>
      <c r="FB4236">
        <v>0</v>
      </c>
      <c r="FC4236">
        <v>1</v>
      </c>
    </row>
    <row r="4237" spans="1:159" x14ac:dyDescent="0.25">
      <c r="A4237" t="s">
        <v>49</v>
      </c>
      <c r="B4237" t="s">
        <v>41</v>
      </c>
      <c r="C4237" t="s">
        <v>75</v>
      </c>
      <c r="D4237" s="3">
        <v>45478</v>
      </c>
      <c r="FB4237">
        <v>0</v>
      </c>
      <c r="FC4237">
        <v>1</v>
      </c>
    </row>
    <row r="4238" spans="1:159" x14ac:dyDescent="0.25">
      <c r="A4238" t="s">
        <v>49</v>
      </c>
      <c r="B4238" t="s">
        <v>41</v>
      </c>
      <c r="C4238" t="s">
        <v>75</v>
      </c>
      <c r="D4238" s="3">
        <v>45479</v>
      </c>
      <c r="FB4238">
        <v>0</v>
      </c>
      <c r="FC4238">
        <v>1</v>
      </c>
    </row>
    <row r="4239" spans="1:159" x14ac:dyDescent="0.25">
      <c r="A4239" t="s">
        <v>49</v>
      </c>
      <c r="B4239" t="s">
        <v>41</v>
      </c>
      <c r="C4239" t="s">
        <v>75</v>
      </c>
      <c r="D4239" s="3">
        <v>45484</v>
      </c>
      <c r="FB4239">
        <v>0</v>
      </c>
      <c r="FC4239">
        <v>1</v>
      </c>
    </row>
    <row r="4240" spans="1:159" x14ac:dyDescent="0.25">
      <c r="A4240" t="s">
        <v>49</v>
      </c>
      <c r="B4240" t="s">
        <v>41</v>
      </c>
      <c r="C4240" t="s">
        <v>75</v>
      </c>
      <c r="D4240" s="3">
        <v>45485</v>
      </c>
      <c r="FB4240">
        <v>0</v>
      </c>
      <c r="FC4240">
        <v>1</v>
      </c>
    </row>
    <row r="4241" spans="1:159" x14ac:dyDescent="0.25">
      <c r="A4241" t="s">
        <v>49</v>
      </c>
      <c r="B4241" t="s">
        <v>41</v>
      </c>
      <c r="C4241" t="s">
        <v>75</v>
      </c>
      <c r="D4241" s="3">
        <v>45496</v>
      </c>
      <c r="FB4241">
        <v>0</v>
      </c>
      <c r="FC4241">
        <v>1</v>
      </c>
    </row>
    <row r="4242" spans="1:159" x14ac:dyDescent="0.25">
      <c r="A4242" t="s">
        <v>49</v>
      </c>
      <c r="B4242" t="s">
        <v>41</v>
      </c>
      <c r="C4242" t="s">
        <v>75</v>
      </c>
      <c r="D4242" s="3">
        <v>45539</v>
      </c>
      <c r="FB4242">
        <v>0</v>
      </c>
      <c r="FC4242">
        <v>1</v>
      </c>
    </row>
    <row r="4243" spans="1:159" x14ac:dyDescent="0.25">
      <c r="A4243" t="s">
        <v>49</v>
      </c>
      <c r="B4243" t="s">
        <v>41</v>
      </c>
      <c r="C4243" t="s">
        <v>75</v>
      </c>
      <c r="D4243" s="3">
        <v>45540</v>
      </c>
      <c r="FB4243">
        <v>0</v>
      </c>
      <c r="FC4243">
        <v>1</v>
      </c>
    </row>
    <row r="4244" spans="1:159" x14ac:dyDescent="0.25">
      <c r="A4244" t="s">
        <v>49</v>
      </c>
      <c r="B4244" t="s">
        <v>41</v>
      </c>
      <c r="C4244" t="s">
        <v>75</v>
      </c>
      <c r="D4244" s="3">
        <v>45541</v>
      </c>
      <c r="FB4244">
        <v>0</v>
      </c>
      <c r="FC4244">
        <v>1</v>
      </c>
    </row>
    <row r="4245" spans="1:159" x14ac:dyDescent="0.25">
      <c r="A4245" t="s">
        <v>49</v>
      </c>
      <c r="B4245" t="s">
        <v>41</v>
      </c>
      <c r="C4245" t="s">
        <v>75</v>
      </c>
      <c r="D4245" s="3">
        <v>45558</v>
      </c>
      <c r="FB4245">
        <v>0</v>
      </c>
      <c r="FC4245">
        <v>1</v>
      </c>
    </row>
    <row r="4246" spans="1:159" x14ac:dyDescent="0.25">
      <c r="A4246" t="s">
        <v>49</v>
      </c>
      <c r="B4246" t="s">
        <v>41</v>
      </c>
      <c r="C4246" t="s">
        <v>75</v>
      </c>
      <c r="D4246" s="3">
        <v>45559</v>
      </c>
      <c r="FB4246">
        <v>0</v>
      </c>
      <c r="FC4246">
        <v>1</v>
      </c>
    </row>
    <row r="4247" spans="1:159" x14ac:dyDescent="0.25">
      <c r="A4247" t="s">
        <v>49</v>
      </c>
      <c r="B4247" t="s">
        <v>41</v>
      </c>
      <c r="C4247" t="s">
        <v>75</v>
      </c>
      <c r="D4247" s="3">
        <v>45566</v>
      </c>
      <c r="FB4247">
        <v>0</v>
      </c>
      <c r="FC4247">
        <v>1</v>
      </c>
    </row>
    <row r="4248" spans="1:159" x14ac:dyDescent="0.25">
      <c r="A4248" t="s">
        <v>49</v>
      </c>
      <c r="B4248" t="s">
        <v>41</v>
      </c>
      <c r="C4248" t="s">
        <v>75</v>
      </c>
      <c r="D4248" s="3">
        <v>45567</v>
      </c>
      <c r="FB4248">
        <v>0</v>
      </c>
      <c r="FC4248">
        <v>1</v>
      </c>
    </row>
    <row r="4249" spans="1:159" x14ac:dyDescent="0.25">
      <c r="A4249" t="s">
        <v>49</v>
      </c>
      <c r="B4249" t="s">
        <v>41</v>
      </c>
      <c r="C4249" t="s">
        <v>75</v>
      </c>
      <c r="D4249" s="3">
        <v>45568</v>
      </c>
      <c r="FB4249">
        <v>0</v>
      </c>
      <c r="FC4249">
        <v>1</v>
      </c>
    </row>
    <row r="4250" spans="1:159" x14ac:dyDescent="0.25">
      <c r="A4250" t="s">
        <v>49</v>
      </c>
      <c r="B4250" t="s">
        <v>41</v>
      </c>
      <c r="C4250" t="s">
        <v>75</v>
      </c>
      <c r="D4250" s="3">
        <v>45570</v>
      </c>
      <c r="FB4250">
        <v>0</v>
      </c>
      <c r="FC4250">
        <v>1</v>
      </c>
    </row>
    <row r="4251" spans="1:159" x14ac:dyDescent="0.25">
      <c r="A4251" t="s">
        <v>49</v>
      </c>
      <c r="B4251" t="s">
        <v>41</v>
      </c>
      <c r="C4251" t="s">
        <v>75</v>
      </c>
      <c r="D4251" s="3">
        <v>45571</v>
      </c>
      <c r="FB4251">
        <v>0</v>
      </c>
      <c r="FC4251">
        <v>1</v>
      </c>
    </row>
    <row r="4252" spans="1:159" x14ac:dyDescent="0.25">
      <c r="A4252" t="s">
        <v>49</v>
      </c>
      <c r="B4252" t="s">
        <v>41</v>
      </c>
      <c r="C4252" t="s">
        <v>77</v>
      </c>
      <c r="D4252" s="3">
        <v>45475</v>
      </c>
      <c r="FB4252">
        <v>0</v>
      </c>
      <c r="FC4252">
        <v>1</v>
      </c>
    </row>
    <row r="4253" spans="1:159" x14ac:dyDescent="0.25">
      <c r="A4253" t="s">
        <v>49</v>
      </c>
      <c r="B4253" t="s">
        <v>41</v>
      </c>
      <c r="C4253" t="s">
        <v>77</v>
      </c>
      <c r="D4253" s="3">
        <v>45476</v>
      </c>
      <c r="FB4253">
        <v>0</v>
      </c>
      <c r="FC4253">
        <v>1</v>
      </c>
    </row>
    <row r="4254" spans="1:159" x14ac:dyDescent="0.25">
      <c r="A4254" t="s">
        <v>49</v>
      </c>
      <c r="B4254" t="s">
        <v>41</v>
      </c>
      <c r="C4254" t="s">
        <v>77</v>
      </c>
      <c r="D4254" s="3">
        <v>45478</v>
      </c>
      <c r="FB4254">
        <v>0</v>
      </c>
      <c r="FC4254">
        <v>1</v>
      </c>
    </row>
    <row r="4255" spans="1:159" x14ac:dyDescent="0.25">
      <c r="A4255" t="s">
        <v>49</v>
      </c>
      <c r="B4255" t="s">
        <v>41</v>
      </c>
      <c r="C4255" t="s">
        <v>77</v>
      </c>
      <c r="D4255" s="3">
        <v>45479</v>
      </c>
      <c r="FB4255">
        <v>0</v>
      </c>
      <c r="FC4255">
        <v>1</v>
      </c>
    </row>
    <row r="4256" spans="1:159" x14ac:dyDescent="0.25">
      <c r="A4256" t="s">
        <v>49</v>
      </c>
      <c r="B4256" t="s">
        <v>41</v>
      </c>
      <c r="C4256" t="s">
        <v>77</v>
      </c>
      <c r="D4256" s="3">
        <v>45484</v>
      </c>
      <c r="FB4256">
        <v>0</v>
      </c>
      <c r="FC4256">
        <v>1</v>
      </c>
    </row>
    <row r="4257" spans="1:159" x14ac:dyDescent="0.25">
      <c r="A4257" t="s">
        <v>49</v>
      </c>
      <c r="B4257" t="s">
        <v>41</v>
      </c>
      <c r="C4257" t="s">
        <v>77</v>
      </c>
      <c r="D4257" s="3">
        <v>45485</v>
      </c>
      <c r="FB4257">
        <v>0</v>
      </c>
      <c r="FC4257">
        <v>1</v>
      </c>
    </row>
    <row r="4258" spans="1:159" x14ac:dyDescent="0.25">
      <c r="A4258" t="s">
        <v>49</v>
      </c>
      <c r="B4258" t="s">
        <v>41</v>
      </c>
      <c r="C4258" t="s">
        <v>77</v>
      </c>
      <c r="D4258" s="3">
        <v>45496</v>
      </c>
      <c r="FB4258">
        <v>0</v>
      </c>
      <c r="FC4258">
        <v>1</v>
      </c>
    </row>
    <row r="4259" spans="1:159" x14ac:dyDescent="0.25">
      <c r="A4259" t="s">
        <v>49</v>
      </c>
      <c r="B4259" t="s">
        <v>41</v>
      </c>
      <c r="C4259" t="s">
        <v>77</v>
      </c>
      <c r="D4259" s="3">
        <v>45539</v>
      </c>
      <c r="FB4259">
        <v>0</v>
      </c>
      <c r="FC4259">
        <v>1</v>
      </c>
    </row>
    <row r="4260" spans="1:159" x14ac:dyDescent="0.25">
      <c r="A4260" t="s">
        <v>49</v>
      </c>
      <c r="B4260" t="s">
        <v>41</v>
      </c>
      <c r="C4260" t="s">
        <v>77</v>
      </c>
      <c r="D4260" s="3">
        <v>45540</v>
      </c>
      <c r="FB4260">
        <v>0</v>
      </c>
      <c r="FC4260">
        <v>1</v>
      </c>
    </row>
    <row r="4261" spans="1:159" x14ac:dyDescent="0.25">
      <c r="A4261" t="s">
        <v>49</v>
      </c>
      <c r="B4261" t="s">
        <v>41</v>
      </c>
      <c r="C4261" t="s">
        <v>77</v>
      </c>
      <c r="D4261" s="3">
        <v>45541</v>
      </c>
      <c r="FB4261">
        <v>0</v>
      </c>
      <c r="FC4261">
        <v>1</v>
      </c>
    </row>
    <row r="4262" spans="1:159" x14ac:dyDescent="0.25">
      <c r="A4262" t="s">
        <v>49</v>
      </c>
      <c r="B4262" t="s">
        <v>41</v>
      </c>
      <c r="C4262" t="s">
        <v>77</v>
      </c>
      <c r="D4262" s="3">
        <v>45558</v>
      </c>
      <c r="FB4262">
        <v>0</v>
      </c>
      <c r="FC4262">
        <v>1</v>
      </c>
    </row>
    <row r="4263" spans="1:159" x14ac:dyDescent="0.25">
      <c r="A4263" t="s">
        <v>49</v>
      </c>
      <c r="B4263" t="s">
        <v>41</v>
      </c>
      <c r="C4263" t="s">
        <v>77</v>
      </c>
      <c r="D4263" s="3">
        <v>45559</v>
      </c>
      <c r="FB4263">
        <v>0</v>
      </c>
      <c r="FC4263">
        <v>1</v>
      </c>
    </row>
    <row r="4264" spans="1:159" x14ac:dyDescent="0.25">
      <c r="A4264" t="s">
        <v>49</v>
      </c>
      <c r="B4264" t="s">
        <v>41</v>
      </c>
      <c r="C4264" t="s">
        <v>77</v>
      </c>
      <c r="D4264" s="3">
        <v>45566</v>
      </c>
      <c r="FB4264">
        <v>0</v>
      </c>
      <c r="FC4264">
        <v>1</v>
      </c>
    </row>
    <row r="4265" spans="1:159" x14ac:dyDescent="0.25">
      <c r="A4265" t="s">
        <v>49</v>
      </c>
      <c r="B4265" t="s">
        <v>41</v>
      </c>
      <c r="C4265" t="s">
        <v>77</v>
      </c>
      <c r="D4265" s="3">
        <v>45567</v>
      </c>
      <c r="FB4265">
        <v>0</v>
      </c>
      <c r="FC4265">
        <v>1</v>
      </c>
    </row>
    <row r="4266" spans="1:159" x14ac:dyDescent="0.25">
      <c r="A4266" t="s">
        <v>49</v>
      </c>
      <c r="B4266" t="s">
        <v>41</v>
      </c>
      <c r="C4266" t="s">
        <v>77</v>
      </c>
      <c r="D4266" s="3">
        <v>45568</v>
      </c>
      <c r="FB4266">
        <v>0</v>
      </c>
      <c r="FC4266">
        <v>1</v>
      </c>
    </row>
    <row r="4267" spans="1:159" x14ac:dyDescent="0.25">
      <c r="A4267" t="s">
        <v>49</v>
      </c>
      <c r="B4267" t="s">
        <v>41</v>
      </c>
      <c r="C4267" t="s">
        <v>77</v>
      </c>
      <c r="D4267" s="3">
        <v>45570</v>
      </c>
      <c r="FB4267">
        <v>0</v>
      </c>
      <c r="FC4267">
        <v>1</v>
      </c>
    </row>
    <row r="4268" spans="1:159" x14ac:dyDescent="0.25">
      <c r="A4268" t="s">
        <v>49</v>
      </c>
      <c r="B4268" t="s">
        <v>41</v>
      </c>
      <c r="C4268" t="s">
        <v>77</v>
      </c>
      <c r="D4268" s="3">
        <v>45571</v>
      </c>
      <c r="FB4268">
        <v>0</v>
      </c>
      <c r="FC4268">
        <v>1</v>
      </c>
    </row>
    <row r="4269" spans="1:159" x14ac:dyDescent="0.25">
      <c r="A4269" t="s">
        <v>49</v>
      </c>
      <c r="B4269" t="s">
        <v>41</v>
      </c>
      <c r="C4269" t="s">
        <v>84</v>
      </c>
      <c r="D4269" s="3">
        <v>45475</v>
      </c>
      <c r="FB4269">
        <v>0</v>
      </c>
      <c r="FC4269">
        <v>1</v>
      </c>
    </row>
    <row r="4270" spans="1:159" x14ac:dyDescent="0.25">
      <c r="A4270" t="s">
        <v>49</v>
      </c>
      <c r="B4270" t="s">
        <v>41</v>
      </c>
      <c r="C4270" t="s">
        <v>84</v>
      </c>
      <c r="D4270" s="3">
        <v>45476</v>
      </c>
      <c r="FB4270">
        <v>0</v>
      </c>
      <c r="FC4270">
        <v>1</v>
      </c>
    </row>
    <row r="4271" spans="1:159" x14ac:dyDescent="0.25">
      <c r="A4271" t="s">
        <v>49</v>
      </c>
      <c r="B4271" t="s">
        <v>41</v>
      </c>
      <c r="C4271" t="s">
        <v>84</v>
      </c>
      <c r="D4271" s="3">
        <v>45478</v>
      </c>
      <c r="FB4271">
        <v>0</v>
      </c>
      <c r="FC4271">
        <v>1</v>
      </c>
    </row>
    <row r="4272" spans="1:159" x14ac:dyDescent="0.25">
      <c r="A4272" t="s">
        <v>49</v>
      </c>
      <c r="B4272" t="s">
        <v>41</v>
      </c>
      <c r="C4272" t="s">
        <v>84</v>
      </c>
      <c r="D4272" s="3">
        <v>45479</v>
      </c>
      <c r="FB4272">
        <v>0</v>
      </c>
      <c r="FC4272">
        <v>1</v>
      </c>
    </row>
    <row r="4273" spans="1:159" x14ac:dyDescent="0.25">
      <c r="A4273" t="s">
        <v>49</v>
      </c>
      <c r="B4273" t="s">
        <v>41</v>
      </c>
      <c r="C4273" t="s">
        <v>84</v>
      </c>
      <c r="D4273" s="3">
        <v>45484</v>
      </c>
      <c r="FB4273">
        <v>0</v>
      </c>
      <c r="FC4273">
        <v>1</v>
      </c>
    </row>
    <row r="4274" spans="1:159" x14ac:dyDescent="0.25">
      <c r="A4274" t="s">
        <v>49</v>
      </c>
      <c r="B4274" t="s">
        <v>41</v>
      </c>
      <c r="C4274" t="s">
        <v>84</v>
      </c>
      <c r="D4274" s="3">
        <v>45485</v>
      </c>
      <c r="FB4274">
        <v>0</v>
      </c>
      <c r="FC4274">
        <v>1</v>
      </c>
    </row>
    <row r="4275" spans="1:159" x14ac:dyDescent="0.25">
      <c r="A4275" t="s">
        <v>49</v>
      </c>
      <c r="B4275" t="s">
        <v>41</v>
      </c>
      <c r="C4275" t="s">
        <v>84</v>
      </c>
      <c r="D4275" s="3">
        <v>45496</v>
      </c>
      <c r="FB4275">
        <v>0</v>
      </c>
      <c r="FC4275">
        <v>1</v>
      </c>
    </row>
    <row r="4276" spans="1:159" x14ac:dyDescent="0.25">
      <c r="A4276" t="s">
        <v>49</v>
      </c>
      <c r="B4276" t="s">
        <v>41</v>
      </c>
      <c r="C4276" t="s">
        <v>84</v>
      </c>
      <c r="D4276" s="3">
        <v>45539</v>
      </c>
      <c r="FB4276">
        <v>0</v>
      </c>
      <c r="FC4276">
        <v>1</v>
      </c>
    </row>
    <row r="4277" spans="1:159" x14ac:dyDescent="0.25">
      <c r="A4277" t="s">
        <v>49</v>
      </c>
      <c r="B4277" t="s">
        <v>41</v>
      </c>
      <c r="C4277" t="s">
        <v>84</v>
      </c>
      <c r="D4277" s="3">
        <v>45540</v>
      </c>
      <c r="FB4277">
        <v>0</v>
      </c>
      <c r="FC4277">
        <v>1</v>
      </c>
    </row>
    <row r="4278" spans="1:159" x14ac:dyDescent="0.25">
      <c r="A4278" t="s">
        <v>49</v>
      </c>
      <c r="B4278" t="s">
        <v>41</v>
      </c>
      <c r="C4278" t="s">
        <v>84</v>
      </c>
      <c r="D4278" s="3">
        <v>45541</v>
      </c>
      <c r="FB4278">
        <v>0</v>
      </c>
      <c r="FC4278">
        <v>1</v>
      </c>
    </row>
    <row r="4279" spans="1:159" x14ac:dyDescent="0.25">
      <c r="A4279" t="s">
        <v>49</v>
      </c>
      <c r="B4279" t="s">
        <v>41</v>
      </c>
      <c r="C4279" t="s">
        <v>84</v>
      </c>
      <c r="D4279" s="3">
        <v>45558</v>
      </c>
      <c r="FB4279">
        <v>0</v>
      </c>
      <c r="FC4279">
        <v>1</v>
      </c>
    </row>
    <row r="4280" spans="1:159" x14ac:dyDescent="0.25">
      <c r="A4280" t="s">
        <v>49</v>
      </c>
      <c r="B4280" t="s">
        <v>41</v>
      </c>
      <c r="C4280" t="s">
        <v>84</v>
      </c>
      <c r="D4280" s="3">
        <v>45559</v>
      </c>
      <c r="FB4280">
        <v>0</v>
      </c>
      <c r="FC4280">
        <v>1</v>
      </c>
    </row>
    <row r="4281" spans="1:159" x14ac:dyDescent="0.25">
      <c r="A4281" t="s">
        <v>49</v>
      </c>
      <c r="B4281" t="s">
        <v>41</v>
      </c>
      <c r="C4281" t="s">
        <v>84</v>
      </c>
      <c r="D4281" s="3">
        <v>45566</v>
      </c>
      <c r="FB4281">
        <v>0</v>
      </c>
      <c r="FC4281">
        <v>1</v>
      </c>
    </row>
    <row r="4282" spans="1:159" x14ac:dyDescent="0.25">
      <c r="A4282" t="s">
        <v>49</v>
      </c>
      <c r="B4282" t="s">
        <v>41</v>
      </c>
      <c r="C4282" t="s">
        <v>84</v>
      </c>
      <c r="D4282" s="3">
        <v>45567</v>
      </c>
      <c r="FB4282">
        <v>0</v>
      </c>
      <c r="FC4282">
        <v>1</v>
      </c>
    </row>
    <row r="4283" spans="1:159" x14ac:dyDescent="0.25">
      <c r="A4283" t="s">
        <v>49</v>
      </c>
      <c r="B4283" t="s">
        <v>41</v>
      </c>
      <c r="C4283" t="s">
        <v>84</v>
      </c>
      <c r="D4283" s="3">
        <v>45568</v>
      </c>
      <c r="FB4283">
        <v>0</v>
      </c>
      <c r="FC4283">
        <v>1</v>
      </c>
    </row>
    <row r="4284" spans="1:159" x14ac:dyDescent="0.25">
      <c r="A4284" t="s">
        <v>49</v>
      </c>
      <c r="B4284" t="s">
        <v>41</v>
      </c>
      <c r="C4284" t="s">
        <v>84</v>
      </c>
      <c r="D4284" s="3">
        <v>45570</v>
      </c>
      <c r="FB4284">
        <v>0</v>
      </c>
      <c r="FC4284">
        <v>1</v>
      </c>
    </row>
    <row r="4285" spans="1:159" x14ac:dyDescent="0.25">
      <c r="A4285" t="s">
        <v>49</v>
      </c>
      <c r="B4285" t="s">
        <v>41</v>
      </c>
      <c r="C4285" t="s">
        <v>84</v>
      </c>
      <c r="D4285" s="3">
        <v>45571</v>
      </c>
      <c r="FB4285">
        <v>0</v>
      </c>
      <c r="FC4285">
        <v>1</v>
      </c>
    </row>
    <row r="4286" spans="1:159" x14ac:dyDescent="0.25">
      <c r="A4286" t="s">
        <v>49</v>
      </c>
      <c r="B4286" t="s">
        <v>41</v>
      </c>
      <c r="C4286" t="s">
        <v>72</v>
      </c>
      <c r="D4286" s="3">
        <v>45475</v>
      </c>
      <c r="FB4286">
        <v>0</v>
      </c>
      <c r="FC4286">
        <v>1</v>
      </c>
    </row>
    <row r="4287" spans="1:159" x14ac:dyDescent="0.25">
      <c r="A4287" t="s">
        <v>49</v>
      </c>
      <c r="B4287" t="s">
        <v>41</v>
      </c>
      <c r="C4287" t="s">
        <v>72</v>
      </c>
      <c r="D4287" s="3">
        <v>45476</v>
      </c>
      <c r="FB4287">
        <v>0</v>
      </c>
      <c r="FC4287">
        <v>1</v>
      </c>
    </row>
    <row r="4288" spans="1:159" x14ac:dyDescent="0.25">
      <c r="A4288" t="s">
        <v>49</v>
      </c>
      <c r="B4288" t="s">
        <v>41</v>
      </c>
      <c r="C4288" t="s">
        <v>72</v>
      </c>
      <c r="D4288" s="3">
        <v>45478</v>
      </c>
      <c r="FB4288">
        <v>0</v>
      </c>
      <c r="FC4288">
        <v>1</v>
      </c>
    </row>
    <row r="4289" spans="1:159" x14ac:dyDescent="0.25">
      <c r="A4289" t="s">
        <v>49</v>
      </c>
      <c r="B4289" t="s">
        <v>41</v>
      </c>
      <c r="C4289" t="s">
        <v>72</v>
      </c>
      <c r="D4289" s="3">
        <v>45479</v>
      </c>
      <c r="FB4289">
        <v>0</v>
      </c>
      <c r="FC4289">
        <v>1</v>
      </c>
    </row>
    <row r="4290" spans="1:159" x14ac:dyDescent="0.25">
      <c r="A4290" t="s">
        <v>49</v>
      </c>
      <c r="B4290" t="s">
        <v>41</v>
      </c>
      <c r="C4290" t="s">
        <v>72</v>
      </c>
      <c r="D4290" s="3">
        <v>45484</v>
      </c>
      <c r="FB4290">
        <v>0</v>
      </c>
      <c r="FC4290">
        <v>1</v>
      </c>
    </row>
    <row r="4291" spans="1:159" x14ac:dyDescent="0.25">
      <c r="A4291" t="s">
        <v>49</v>
      </c>
      <c r="B4291" t="s">
        <v>41</v>
      </c>
      <c r="C4291" t="s">
        <v>72</v>
      </c>
      <c r="D4291" s="3">
        <v>45485</v>
      </c>
      <c r="FB4291">
        <v>0</v>
      </c>
      <c r="FC4291">
        <v>1</v>
      </c>
    </row>
    <row r="4292" spans="1:159" x14ac:dyDescent="0.25">
      <c r="A4292" t="s">
        <v>49</v>
      </c>
      <c r="B4292" t="s">
        <v>41</v>
      </c>
      <c r="C4292" t="s">
        <v>72</v>
      </c>
      <c r="D4292" s="3">
        <v>45496</v>
      </c>
      <c r="FB4292">
        <v>0</v>
      </c>
      <c r="FC4292">
        <v>1</v>
      </c>
    </row>
    <row r="4293" spans="1:159" x14ac:dyDescent="0.25">
      <c r="A4293" t="s">
        <v>49</v>
      </c>
      <c r="B4293" t="s">
        <v>41</v>
      </c>
      <c r="C4293" t="s">
        <v>72</v>
      </c>
      <c r="D4293" s="3">
        <v>45539</v>
      </c>
      <c r="FB4293">
        <v>0</v>
      </c>
      <c r="FC4293">
        <v>1</v>
      </c>
    </row>
    <row r="4294" spans="1:159" x14ac:dyDescent="0.25">
      <c r="A4294" t="s">
        <v>49</v>
      </c>
      <c r="B4294" t="s">
        <v>41</v>
      </c>
      <c r="C4294" t="s">
        <v>72</v>
      </c>
      <c r="D4294" s="3">
        <v>45540</v>
      </c>
      <c r="FB4294">
        <v>0</v>
      </c>
      <c r="FC4294">
        <v>1</v>
      </c>
    </row>
    <row r="4295" spans="1:159" x14ac:dyDescent="0.25">
      <c r="A4295" t="s">
        <v>49</v>
      </c>
      <c r="B4295" t="s">
        <v>41</v>
      </c>
      <c r="C4295" t="s">
        <v>72</v>
      </c>
      <c r="D4295" s="3">
        <v>45541</v>
      </c>
      <c r="FB4295">
        <v>0</v>
      </c>
      <c r="FC4295">
        <v>1</v>
      </c>
    </row>
    <row r="4296" spans="1:159" x14ac:dyDescent="0.25">
      <c r="A4296" t="s">
        <v>49</v>
      </c>
      <c r="B4296" t="s">
        <v>41</v>
      </c>
      <c r="C4296" t="s">
        <v>72</v>
      </c>
      <c r="D4296" s="3">
        <v>45558</v>
      </c>
      <c r="FB4296">
        <v>0</v>
      </c>
      <c r="FC4296">
        <v>1</v>
      </c>
    </row>
    <row r="4297" spans="1:159" x14ac:dyDescent="0.25">
      <c r="A4297" t="s">
        <v>49</v>
      </c>
      <c r="B4297" t="s">
        <v>41</v>
      </c>
      <c r="C4297" t="s">
        <v>72</v>
      </c>
      <c r="D4297" s="3">
        <v>45559</v>
      </c>
      <c r="FB4297">
        <v>0</v>
      </c>
      <c r="FC4297">
        <v>1</v>
      </c>
    </row>
    <row r="4298" spans="1:159" x14ac:dyDescent="0.25">
      <c r="A4298" t="s">
        <v>49</v>
      </c>
      <c r="B4298" t="s">
        <v>41</v>
      </c>
      <c r="C4298" t="s">
        <v>72</v>
      </c>
      <c r="D4298" s="3">
        <v>45566</v>
      </c>
      <c r="FB4298">
        <v>0</v>
      </c>
      <c r="FC4298">
        <v>1</v>
      </c>
    </row>
    <row r="4299" spans="1:159" x14ac:dyDescent="0.25">
      <c r="A4299" t="s">
        <v>49</v>
      </c>
      <c r="B4299" t="s">
        <v>41</v>
      </c>
      <c r="C4299" t="s">
        <v>72</v>
      </c>
      <c r="D4299" s="3">
        <v>45567</v>
      </c>
      <c r="FB4299">
        <v>0</v>
      </c>
      <c r="FC4299">
        <v>1</v>
      </c>
    </row>
    <row r="4300" spans="1:159" x14ac:dyDescent="0.25">
      <c r="A4300" t="s">
        <v>49</v>
      </c>
      <c r="B4300" t="s">
        <v>41</v>
      </c>
      <c r="C4300" t="s">
        <v>72</v>
      </c>
      <c r="D4300" s="3">
        <v>45568</v>
      </c>
      <c r="FB4300">
        <v>0</v>
      </c>
      <c r="FC4300">
        <v>1</v>
      </c>
    </row>
    <row r="4301" spans="1:159" x14ac:dyDescent="0.25">
      <c r="A4301" t="s">
        <v>49</v>
      </c>
      <c r="B4301" t="s">
        <v>41</v>
      </c>
      <c r="C4301" t="s">
        <v>72</v>
      </c>
      <c r="D4301" s="3">
        <v>45570</v>
      </c>
      <c r="FB4301">
        <v>0</v>
      </c>
      <c r="FC4301">
        <v>1</v>
      </c>
    </row>
    <row r="4302" spans="1:159" x14ac:dyDescent="0.25">
      <c r="A4302" t="s">
        <v>49</v>
      </c>
      <c r="B4302" t="s">
        <v>41</v>
      </c>
      <c r="C4302" t="s">
        <v>72</v>
      </c>
      <c r="D4302" s="3">
        <v>45571</v>
      </c>
      <c r="FB4302">
        <v>0</v>
      </c>
      <c r="FC4302">
        <v>1</v>
      </c>
    </row>
    <row r="4303" spans="1:159" x14ac:dyDescent="0.25">
      <c r="A4303" t="s">
        <v>49</v>
      </c>
      <c r="B4303" t="s">
        <v>41</v>
      </c>
      <c r="C4303" t="s">
        <v>80</v>
      </c>
      <c r="D4303" s="3">
        <v>45475</v>
      </c>
      <c r="FB4303">
        <v>0</v>
      </c>
      <c r="FC4303">
        <v>1</v>
      </c>
    </row>
    <row r="4304" spans="1:159" x14ac:dyDescent="0.25">
      <c r="A4304" t="s">
        <v>49</v>
      </c>
      <c r="B4304" t="s">
        <v>41</v>
      </c>
      <c r="C4304" t="s">
        <v>80</v>
      </c>
      <c r="D4304" s="3">
        <v>45476</v>
      </c>
      <c r="FB4304">
        <v>0</v>
      </c>
      <c r="FC4304">
        <v>1</v>
      </c>
    </row>
    <row r="4305" spans="1:159" x14ac:dyDescent="0.25">
      <c r="A4305" t="s">
        <v>49</v>
      </c>
      <c r="B4305" t="s">
        <v>41</v>
      </c>
      <c r="C4305" t="s">
        <v>80</v>
      </c>
      <c r="D4305" s="3">
        <v>45478</v>
      </c>
      <c r="FB4305">
        <v>0</v>
      </c>
      <c r="FC4305">
        <v>1</v>
      </c>
    </row>
    <row r="4306" spans="1:159" x14ac:dyDescent="0.25">
      <c r="A4306" t="s">
        <v>49</v>
      </c>
      <c r="B4306" t="s">
        <v>41</v>
      </c>
      <c r="C4306" t="s">
        <v>80</v>
      </c>
      <c r="D4306" s="3">
        <v>45479</v>
      </c>
      <c r="FB4306">
        <v>0</v>
      </c>
      <c r="FC4306">
        <v>1</v>
      </c>
    </row>
    <row r="4307" spans="1:159" x14ac:dyDescent="0.25">
      <c r="A4307" t="s">
        <v>49</v>
      </c>
      <c r="B4307" t="s">
        <v>41</v>
      </c>
      <c r="C4307" t="s">
        <v>80</v>
      </c>
      <c r="D4307" s="3">
        <v>45484</v>
      </c>
      <c r="FB4307">
        <v>0</v>
      </c>
      <c r="FC4307">
        <v>1</v>
      </c>
    </row>
    <row r="4308" spans="1:159" x14ac:dyDescent="0.25">
      <c r="A4308" t="s">
        <v>49</v>
      </c>
      <c r="B4308" t="s">
        <v>41</v>
      </c>
      <c r="C4308" t="s">
        <v>80</v>
      </c>
      <c r="D4308" s="3">
        <v>45485</v>
      </c>
      <c r="FB4308">
        <v>0</v>
      </c>
      <c r="FC4308">
        <v>1</v>
      </c>
    </row>
    <row r="4309" spans="1:159" x14ac:dyDescent="0.25">
      <c r="A4309" t="s">
        <v>49</v>
      </c>
      <c r="B4309" t="s">
        <v>41</v>
      </c>
      <c r="C4309" t="s">
        <v>80</v>
      </c>
      <c r="D4309" s="3">
        <v>45496</v>
      </c>
      <c r="FB4309">
        <v>0</v>
      </c>
      <c r="FC4309">
        <v>1</v>
      </c>
    </row>
    <row r="4310" spans="1:159" x14ac:dyDescent="0.25">
      <c r="A4310" t="s">
        <v>49</v>
      </c>
      <c r="B4310" t="s">
        <v>41</v>
      </c>
      <c r="C4310" t="s">
        <v>80</v>
      </c>
      <c r="D4310" s="3">
        <v>45539</v>
      </c>
      <c r="FB4310">
        <v>0</v>
      </c>
      <c r="FC4310">
        <v>1</v>
      </c>
    </row>
    <row r="4311" spans="1:159" x14ac:dyDescent="0.25">
      <c r="A4311" t="s">
        <v>49</v>
      </c>
      <c r="B4311" t="s">
        <v>41</v>
      </c>
      <c r="C4311" t="s">
        <v>80</v>
      </c>
      <c r="D4311" s="3">
        <v>45540</v>
      </c>
      <c r="FB4311">
        <v>0</v>
      </c>
      <c r="FC4311">
        <v>1</v>
      </c>
    </row>
    <row r="4312" spans="1:159" x14ac:dyDescent="0.25">
      <c r="A4312" t="s">
        <v>49</v>
      </c>
      <c r="B4312" t="s">
        <v>41</v>
      </c>
      <c r="C4312" t="s">
        <v>80</v>
      </c>
      <c r="D4312" s="3">
        <v>45541</v>
      </c>
      <c r="FB4312">
        <v>0</v>
      </c>
      <c r="FC4312">
        <v>1</v>
      </c>
    </row>
    <row r="4313" spans="1:159" x14ac:dyDescent="0.25">
      <c r="A4313" t="s">
        <v>49</v>
      </c>
      <c r="B4313" t="s">
        <v>41</v>
      </c>
      <c r="C4313" t="s">
        <v>80</v>
      </c>
      <c r="D4313" s="3">
        <v>45558</v>
      </c>
      <c r="FB4313">
        <v>0</v>
      </c>
      <c r="FC4313">
        <v>1</v>
      </c>
    </row>
    <row r="4314" spans="1:159" x14ac:dyDescent="0.25">
      <c r="A4314" t="s">
        <v>49</v>
      </c>
      <c r="B4314" t="s">
        <v>41</v>
      </c>
      <c r="C4314" t="s">
        <v>80</v>
      </c>
      <c r="D4314" s="3">
        <v>45559</v>
      </c>
      <c r="FB4314">
        <v>0</v>
      </c>
      <c r="FC4314">
        <v>1</v>
      </c>
    </row>
    <row r="4315" spans="1:159" x14ac:dyDescent="0.25">
      <c r="A4315" t="s">
        <v>49</v>
      </c>
      <c r="B4315" t="s">
        <v>41</v>
      </c>
      <c r="C4315" t="s">
        <v>80</v>
      </c>
      <c r="D4315" s="3">
        <v>45566</v>
      </c>
      <c r="FB4315">
        <v>0</v>
      </c>
      <c r="FC4315">
        <v>1</v>
      </c>
    </row>
    <row r="4316" spans="1:159" x14ac:dyDescent="0.25">
      <c r="A4316" t="s">
        <v>49</v>
      </c>
      <c r="B4316" t="s">
        <v>41</v>
      </c>
      <c r="C4316" t="s">
        <v>80</v>
      </c>
      <c r="D4316" s="3">
        <v>45567</v>
      </c>
      <c r="FB4316">
        <v>0</v>
      </c>
      <c r="FC4316">
        <v>1</v>
      </c>
    </row>
    <row r="4317" spans="1:159" x14ac:dyDescent="0.25">
      <c r="A4317" t="s">
        <v>49</v>
      </c>
      <c r="B4317" t="s">
        <v>41</v>
      </c>
      <c r="C4317" t="s">
        <v>80</v>
      </c>
      <c r="D4317" s="3">
        <v>45568</v>
      </c>
      <c r="FB4317">
        <v>0</v>
      </c>
      <c r="FC4317">
        <v>1</v>
      </c>
    </row>
    <row r="4318" spans="1:159" x14ac:dyDescent="0.25">
      <c r="A4318" t="s">
        <v>49</v>
      </c>
      <c r="B4318" t="s">
        <v>41</v>
      </c>
      <c r="C4318" t="s">
        <v>80</v>
      </c>
      <c r="D4318" s="3">
        <v>45570</v>
      </c>
      <c r="FB4318">
        <v>0</v>
      </c>
      <c r="FC4318">
        <v>1</v>
      </c>
    </row>
    <row r="4319" spans="1:159" x14ac:dyDescent="0.25">
      <c r="A4319" t="s">
        <v>49</v>
      </c>
      <c r="B4319" t="s">
        <v>41</v>
      </c>
      <c r="C4319" t="s">
        <v>80</v>
      </c>
      <c r="D4319" s="3">
        <v>45571</v>
      </c>
      <c r="FB4319">
        <v>0</v>
      </c>
      <c r="FC4319">
        <v>1</v>
      </c>
    </row>
    <row r="4320" spans="1:159" x14ac:dyDescent="0.25">
      <c r="A4320" t="s">
        <v>50</v>
      </c>
      <c r="B4320" t="s">
        <v>41</v>
      </c>
      <c r="C4320" t="s">
        <v>78</v>
      </c>
      <c r="D4320" s="3">
        <v>45475</v>
      </c>
      <c r="FB4320">
        <v>0</v>
      </c>
      <c r="FC4320">
        <v>1</v>
      </c>
    </row>
    <row r="4321" spans="1:159" x14ac:dyDescent="0.25">
      <c r="A4321" t="s">
        <v>50</v>
      </c>
      <c r="B4321" t="s">
        <v>41</v>
      </c>
      <c r="C4321" t="s">
        <v>78</v>
      </c>
      <c r="D4321" s="3">
        <v>45476</v>
      </c>
      <c r="FB4321">
        <v>0</v>
      </c>
      <c r="FC4321">
        <v>1</v>
      </c>
    </row>
    <row r="4322" spans="1:159" x14ac:dyDescent="0.25">
      <c r="A4322" t="s">
        <v>50</v>
      </c>
      <c r="B4322" t="s">
        <v>41</v>
      </c>
      <c r="C4322" t="s">
        <v>78</v>
      </c>
      <c r="D4322" s="3">
        <v>45478</v>
      </c>
      <c r="FB4322">
        <v>0</v>
      </c>
      <c r="FC4322">
        <v>1</v>
      </c>
    </row>
    <row r="4323" spans="1:159" x14ac:dyDescent="0.25">
      <c r="A4323" t="s">
        <v>50</v>
      </c>
      <c r="B4323" t="s">
        <v>41</v>
      </c>
      <c r="C4323" t="s">
        <v>78</v>
      </c>
      <c r="D4323" s="3">
        <v>45479</v>
      </c>
      <c r="FB4323">
        <v>0</v>
      </c>
      <c r="FC4323">
        <v>1</v>
      </c>
    </row>
    <row r="4324" spans="1:159" x14ac:dyDescent="0.25">
      <c r="A4324" t="s">
        <v>50</v>
      </c>
      <c r="B4324" t="s">
        <v>41</v>
      </c>
      <c r="C4324" t="s">
        <v>78</v>
      </c>
      <c r="D4324" s="3">
        <v>45484</v>
      </c>
      <c r="FB4324">
        <v>0</v>
      </c>
      <c r="FC4324">
        <v>1</v>
      </c>
    </row>
    <row r="4325" spans="1:159" x14ac:dyDescent="0.25">
      <c r="A4325" t="s">
        <v>50</v>
      </c>
      <c r="B4325" t="s">
        <v>41</v>
      </c>
      <c r="C4325" t="s">
        <v>78</v>
      </c>
      <c r="D4325" s="3">
        <v>45485</v>
      </c>
      <c r="FB4325">
        <v>0</v>
      </c>
      <c r="FC4325">
        <v>1</v>
      </c>
    </row>
    <row r="4326" spans="1:159" x14ac:dyDescent="0.25">
      <c r="A4326" t="s">
        <v>50</v>
      </c>
      <c r="B4326" t="s">
        <v>41</v>
      </c>
      <c r="C4326" t="s">
        <v>78</v>
      </c>
      <c r="D4326" s="3">
        <v>45496</v>
      </c>
      <c r="FB4326">
        <v>0</v>
      </c>
      <c r="FC4326">
        <v>1</v>
      </c>
    </row>
    <row r="4327" spans="1:159" x14ac:dyDescent="0.25">
      <c r="A4327" t="s">
        <v>50</v>
      </c>
      <c r="B4327" t="s">
        <v>41</v>
      </c>
      <c r="C4327" t="s">
        <v>78</v>
      </c>
      <c r="D4327" s="3">
        <v>45539</v>
      </c>
      <c r="FB4327">
        <v>0</v>
      </c>
      <c r="FC4327">
        <v>1</v>
      </c>
    </row>
    <row r="4328" spans="1:159" x14ac:dyDescent="0.25">
      <c r="A4328" t="s">
        <v>50</v>
      </c>
      <c r="B4328" t="s">
        <v>41</v>
      </c>
      <c r="C4328" t="s">
        <v>78</v>
      </c>
      <c r="D4328" s="3">
        <v>45540</v>
      </c>
      <c r="FB4328">
        <v>0</v>
      </c>
      <c r="FC4328">
        <v>1</v>
      </c>
    </row>
    <row r="4329" spans="1:159" x14ac:dyDescent="0.25">
      <c r="A4329" t="s">
        <v>50</v>
      </c>
      <c r="B4329" t="s">
        <v>41</v>
      </c>
      <c r="C4329" t="s">
        <v>78</v>
      </c>
      <c r="D4329" s="3">
        <v>45541</v>
      </c>
      <c r="FB4329">
        <v>0</v>
      </c>
      <c r="FC4329">
        <v>1</v>
      </c>
    </row>
    <row r="4330" spans="1:159" x14ac:dyDescent="0.25">
      <c r="A4330" t="s">
        <v>50</v>
      </c>
      <c r="B4330" t="s">
        <v>41</v>
      </c>
      <c r="C4330" t="s">
        <v>78</v>
      </c>
      <c r="D4330" s="3">
        <v>45558</v>
      </c>
      <c r="FB4330">
        <v>0</v>
      </c>
      <c r="FC4330">
        <v>1</v>
      </c>
    </row>
    <row r="4331" spans="1:159" x14ac:dyDescent="0.25">
      <c r="A4331" t="s">
        <v>50</v>
      </c>
      <c r="B4331" t="s">
        <v>41</v>
      </c>
      <c r="C4331" t="s">
        <v>78</v>
      </c>
      <c r="D4331" s="3">
        <v>45559</v>
      </c>
      <c r="FB4331">
        <v>0</v>
      </c>
      <c r="FC4331">
        <v>1</v>
      </c>
    </row>
    <row r="4332" spans="1:159" x14ac:dyDescent="0.25">
      <c r="A4332" t="s">
        <v>50</v>
      </c>
      <c r="B4332" t="s">
        <v>41</v>
      </c>
      <c r="C4332" t="s">
        <v>78</v>
      </c>
      <c r="D4332" s="3">
        <v>45566</v>
      </c>
      <c r="FB4332">
        <v>0</v>
      </c>
      <c r="FC4332">
        <v>1</v>
      </c>
    </row>
    <row r="4333" spans="1:159" x14ac:dyDescent="0.25">
      <c r="A4333" t="s">
        <v>50</v>
      </c>
      <c r="B4333" t="s">
        <v>41</v>
      </c>
      <c r="C4333" t="s">
        <v>78</v>
      </c>
      <c r="D4333" s="3">
        <v>45567</v>
      </c>
      <c r="FB4333">
        <v>0</v>
      </c>
      <c r="FC4333">
        <v>1</v>
      </c>
    </row>
    <row r="4334" spans="1:159" x14ac:dyDescent="0.25">
      <c r="A4334" t="s">
        <v>50</v>
      </c>
      <c r="B4334" t="s">
        <v>41</v>
      </c>
      <c r="C4334" t="s">
        <v>78</v>
      </c>
      <c r="D4334" s="3">
        <v>45568</v>
      </c>
      <c r="FB4334">
        <v>0</v>
      </c>
      <c r="FC4334">
        <v>1</v>
      </c>
    </row>
    <row r="4335" spans="1:159" x14ac:dyDescent="0.25">
      <c r="A4335" t="s">
        <v>50</v>
      </c>
      <c r="B4335" t="s">
        <v>41</v>
      </c>
      <c r="C4335" t="s">
        <v>78</v>
      </c>
      <c r="D4335" s="3">
        <v>45570</v>
      </c>
      <c r="FB4335">
        <v>0</v>
      </c>
      <c r="FC4335">
        <v>1</v>
      </c>
    </row>
    <row r="4336" spans="1:159" x14ac:dyDescent="0.25">
      <c r="A4336" t="s">
        <v>50</v>
      </c>
      <c r="B4336" t="s">
        <v>41</v>
      </c>
      <c r="C4336" t="s">
        <v>78</v>
      </c>
      <c r="D4336" s="3">
        <v>45571</v>
      </c>
      <c r="FB4336">
        <v>0</v>
      </c>
      <c r="FC4336">
        <v>1</v>
      </c>
    </row>
    <row r="4337" spans="1:159" x14ac:dyDescent="0.25">
      <c r="A4337" t="s">
        <v>50</v>
      </c>
      <c r="B4337" t="s">
        <v>41</v>
      </c>
      <c r="C4337" t="s">
        <v>79</v>
      </c>
      <c r="D4337" s="3">
        <v>45475</v>
      </c>
      <c r="FB4337">
        <v>0</v>
      </c>
      <c r="FC4337">
        <v>1</v>
      </c>
    </row>
    <row r="4338" spans="1:159" x14ac:dyDescent="0.25">
      <c r="A4338" t="s">
        <v>50</v>
      </c>
      <c r="B4338" t="s">
        <v>41</v>
      </c>
      <c r="C4338" t="s">
        <v>79</v>
      </c>
      <c r="D4338" s="3">
        <v>45476</v>
      </c>
      <c r="FB4338">
        <v>0</v>
      </c>
      <c r="FC4338">
        <v>1</v>
      </c>
    </row>
    <row r="4339" spans="1:159" x14ac:dyDescent="0.25">
      <c r="A4339" t="s">
        <v>50</v>
      </c>
      <c r="B4339" t="s">
        <v>41</v>
      </c>
      <c r="C4339" t="s">
        <v>79</v>
      </c>
      <c r="D4339" s="3">
        <v>45478</v>
      </c>
      <c r="FB4339">
        <v>0</v>
      </c>
      <c r="FC4339">
        <v>1</v>
      </c>
    </row>
    <row r="4340" spans="1:159" x14ac:dyDescent="0.25">
      <c r="A4340" t="s">
        <v>50</v>
      </c>
      <c r="B4340" t="s">
        <v>41</v>
      </c>
      <c r="C4340" t="s">
        <v>79</v>
      </c>
      <c r="D4340" s="3">
        <v>45479</v>
      </c>
      <c r="FB4340">
        <v>0</v>
      </c>
      <c r="FC4340">
        <v>1</v>
      </c>
    </row>
    <row r="4341" spans="1:159" x14ac:dyDescent="0.25">
      <c r="A4341" t="s">
        <v>50</v>
      </c>
      <c r="B4341" t="s">
        <v>41</v>
      </c>
      <c r="C4341" t="s">
        <v>79</v>
      </c>
      <c r="D4341" s="3">
        <v>45484</v>
      </c>
      <c r="FB4341">
        <v>0</v>
      </c>
      <c r="FC4341">
        <v>1</v>
      </c>
    </row>
    <row r="4342" spans="1:159" x14ac:dyDescent="0.25">
      <c r="A4342" t="s">
        <v>50</v>
      </c>
      <c r="B4342" t="s">
        <v>41</v>
      </c>
      <c r="C4342" t="s">
        <v>79</v>
      </c>
      <c r="D4342" s="3">
        <v>45485</v>
      </c>
      <c r="FB4342">
        <v>0</v>
      </c>
      <c r="FC4342">
        <v>1</v>
      </c>
    </row>
    <row r="4343" spans="1:159" x14ac:dyDescent="0.25">
      <c r="A4343" t="s">
        <v>50</v>
      </c>
      <c r="B4343" t="s">
        <v>41</v>
      </c>
      <c r="C4343" t="s">
        <v>79</v>
      </c>
      <c r="D4343" s="3">
        <v>45496</v>
      </c>
      <c r="FB4343">
        <v>0</v>
      </c>
      <c r="FC4343">
        <v>1</v>
      </c>
    </row>
    <row r="4344" spans="1:159" x14ac:dyDescent="0.25">
      <c r="A4344" t="s">
        <v>50</v>
      </c>
      <c r="B4344" t="s">
        <v>41</v>
      </c>
      <c r="C4344" t="s">
        <v>79</v>
      </c>
      <c r="D4344" s="3">
        <v>45539</v>
      </c>
      <c r="FB4344">
        <v>0</v>
      </c>
      <c r="FC4344">
        <v>1</v>
      </c>
    </row>
    <row r="4345" spans="1:159" x14ac:dyDescent="0.25">
      <c r="A4345" t="s">
        <v>50</v>
      </c>
      <c r="B4345" t="s">
        <v>41</v>
      </c>
      <c r="C4345" t="s">
        <v>79</v>
      </c>
      <c r="D4345" s="3">
        <v>45540</v>
      </c>
      <c r="FB4345">
        <v>0</v>
      </c>
      <c r="FC4345">
        <v>1</v>
      </c>
    </row>
    <row r="4346" spans="1:159" x14ac:dyDescent="0.25">
      <c r="A4346" t="s">
        <v>50</v>
      </c>
      <c r="B4346" t="s">
        <v>41</v>
      </c>
      <c r="C4346" t="s">
        <v>79</v>
      </c>
      <c r="D4346" s="3">
        <v>45541</v>
      </c>
      <c r="FB4346">
        <v>0</v>
      </c>
      <c r="FC4346">
        <v>1</v>
      </c>
    </row>
    <row r="4347" spans="1:159" x14ac:dyDescent="0.25">
      <c r="A4347" t="s">
        <v>50</v>
      </c>
      <c r="B4347" t="s">
        <v>41</v>
      </c>
      <c r="C4347" t="s">
        <v>79</v>
      </c>
      <c r="D4347" s="3">
        <v>45558</v>
      </c>
      <c r="FB4347">
        <v>0</v>
      </c>
      <c r="FC4347">
        <v>1</v>
      </c>
    </row>
    <row r="4348" spans="1:159" x14ac:dyDescent="0.25">
      <c r="A4348" t="s">
        <v>50</v>
      </c>
      <c r="B4348" t="s">
        <v>41</v>
      </c>
      <c r="C4348" t="s">
        <v>79</v>
      </c>
      <c r="D4348" s="3">
        <v>45559</v>
      </c>
      <c r="FB4348">
        <v>0</v>
      </c>
      <c r="FC4348">
        <v>1</v>
      </c>
    </row>
    <row r="4349" spans="1:159" x14ac:dyDescent="0.25">
      <c r="A4349" t="s">
        <v>50</v>
      </c>
      <c r="B4349" t="s">
        <v>41</v>
      </c>
      <c r="C4349" t="s">
        <v>79</v>
      </c>
      <c r="D4349" s="3">
        <v>45566</v>
      </c>
      <c r="FB4349">
        <v>0</v>
      </c>
      <c r="FC4349">
        <v>1</v>
      </c>
    </row>
    <row r="4350" spans="1:159" x14ac:dyDescent="0.25">
      <c r="A4350" t="s">
        <v>50</v>
      </c>
      <c r="B4350" t="s">
        <v>41</v>
      </c>
      <c r="C4350" t="s">
        <v>79</v>
      </c>
      <c r="D4350" s="3">
        <v>45567</v>
      </c>
      <c r="FB4350">
        <v>0</v>
      </c>
      <c r="FC4350">
        <v>1</v>
      </c>
    </row>
    <row r="4351" spans="1:159" x14ac:dyDescent="0.25">
      <c r="A4351" t="s">
        <v>50</v>
      </c>
      <c r="B4351" t="s">
        <v>41</v>
      </c>
      <c r="C4351" t="s">
        <v>79</v>
      </c>
      <c r="D4351" s="3">
        <v>45568</v>
      </c>
      <c r="FB4351">
        <v>0</v>
      </c>
      <c r="FC4351">
        <v>1</v>
      </c>
    </row>
    <row r="4352" spans="1:159" x14ac:dyDescent="0.25">
      <c r="A4352" t="s">
        <v>50</v>
      </c>
      <c r="B4352" t="s">
        <v>41</v>
      </c>
      <c r="C4352" t="s">
        <v>79</v>
      </c>
      <c r="D4352" s="3">
        <v>45570</v>
      </c>
      <c r="FB4352">
        <v>0</v>
      </c>
      <c r="FC4352">
        <v>1</v>
      </c>
    </row>
    <row r="4353" spans="1:159" x14ac:dyDescent="0.25">
      <c r="A4353" t="s">
        <v>50</v>
      </c>
      <c r="B4353" t="s">
        <v>41</v>
      </c>
      <c r="C4353" t="s">
        <v>79</v>
      </c>
      <c r="D4353" s="3">
        <v>45571</v>
      </c>
      <c r="FB4353">
        <v>0</v>
      </c>
      <c r="FC4353">
        <v>1</v>
      </c>
    </row>
    <row r="4354" spans="1:159" x14ac:dyDescent="0.25">
      <c r="A4354" t="s">
        <v>50</v>
      </c>
      <c r="B4354" t="s">
        <v>41</v>
      </c>
      <c r="C4354" t="s">
        <v>42</v>
      </c>
      <c r="D4354" s="3">
        <v>45475</v>
      </c>
      <c r="E4354" s="25">
        <v>17</v>
      </c>
      <c r="F4354">
        <v>18</v>
      </c>
      <c r="G4354">
        <v>17</v>
      </c>
      <c r="H4354">
        <v>18</v>
      </c>
      <c r="I4354">
        <v>3547</v>
      </c>
      <c r="J4354">
        <v>53699</v>
      </c>
      <c r="K4354">
        <v>1.3072246313095</v>
      </c>
      <c r="L4354">
        <v>1.1206352710723799</v>
      </c>
      <c r="M4354">
        <v>1.0078250169753999</v>
      </c>
      <c r="N4354">
        <v>0.91636335849761896</v>
      </c>
      <c r="O4354">
        <v>0.85607540607452304</v>
      </c>
      <c r="P4354">
        <v>0.84371155500411898</v>
      </c>
      <c r="Q4354">
        <v>0.83695483207702603</v>
      </c>
      <c r="R4354">
        <v>0.82803118228912298</v>
      </c>
      <c r="S4354">
        <v>0.84428912401199296</v>
      </c>
      <c r="T4354">
        <v>0.89422458410262995</v>
      </c>
      <c r="U4354">
        <v>1.0087901353836</v>
      </c>
      <c r="V4354">
        <v>1.1620559692382799</v>
      </c>
      <c r="W4354">
        <v>1.3854286670684799</v>
      </c>
      <c r="X4354">
        <v>1.60247349739074</v>
      </c>
      <c r="Y4354">
        <v>1.87458455562591</v>
      </c>
      <c r="Z4354">
        <v>2.15666627883911</v>
      </c>
      <c r="AA4354">
        <v>2.4333484172821001</v>
      </c>
      <c r="AB4354">
        <v>2.76481938362121</v>
      </c>
      <c r="AC4354">
        <v>2.96862339973449</v>
      </c>
      <c r="AD4354">
        <v>2.9931170940399099</v>
      </c>
      <c r="AE4354">
        <v>2.8196854591369598</v>
      </c>
      <c r="AF4354">
        <v>2.58438944816589</v>
      </c>
      <c r="AG4354">
        <v>2.1888442039489702</v>
      </c>
      <c r="AH4354">
        <v>1.7785346508026101</v>
      </c>
      <c r="AI4354">
        <v>2.2223707288503598E-2</v>
      </c>
      <c r="AJ4354">
        <v>6.9054556079208799E-3</v>
      </c>
      <c r="AK4354">
        <v>4.1312514804303603E-3</v>
      </c>
      <c r="AL4354">
        <v>-8.1252856180071796E-3</v>
      </c>
      <c r="AM4354">
        <v>1.01275332272052E-2</v>
      </c>
      <c r="AN4354">
        <v>5.5867917835712398E-3</v>
      </c>
      <c r="AO4354">
        <v>-2.47628637589514E-3</v>
      </c>
      <c r="AP4354">
        <v>-2.1916653960943201E-2</v>
      </c>
      <c r="AQ4354">
        <v>1.1379916220903299E-2</v>
      </c>
      <c r="AR4354">
        <v>1.11920936033129E-2</v>
      </c>
      <c r="AS4354">
        <v>3.1602743547409699E-3</v>
      </c>
      <c r="AT4354">
        <v>-7.3945028707385002E-3</v>
      </c>
      <c r="AU4354">
        <v>-3.4863114356994601E-2</v>
      </c>
      <c r="AV4354">
        <v>-6.3264869153499603E-2</v>
      </c>
      <c r="AW4354">
        <v>-4.1712101548910099E-2</v>
      </c>
      <c r="AX4354">
        <v>-6.2108732759952497E-2</v>
      </c>
      <c r="AY4354">
        <v>0.21452854573726601</v>
      </c>
      <c r="AZ4354">
        <v>0.202378809452056</v>
      </c>
      <c r="BA4354">
        <v>-0.22910809516906699</v>
      </c>
      <c r="BB4354">
        <v>-0.27106809616088801</v>
      </c>
      <c r="BC4354">
        <v>-0.22526998817920599</v>
      </c>
      <c r="BD4354">
        <v>-0.16277362406253801</v>
      </c>
      <c r="BE4354">
        <v>-0.14074335992336201</v>
      </c>
      <c r="BF4354">
        <v>-0.109751664102077</v>
      </c>
      <c r="BG4354">
        <v>5.1806472241878503E-2</v>
      </c>
      <c r="BH4354">
        <v>3.3980391919612801E-2</v>
      </c>
      <c r="BI4354">
        <v>2.9023526236414899E-2</v>
      </c>
      <c r="BJ4354">
        <v>1.46407401189208E-2</v>
      </c>
      <c r="BK4354">
        <v>3.04805655032396E-2</v>
      </c>
      <c r="BL4354">
        <v>2.50661019235849E-2</v>
      </c>
      <c r="BM4354">
        <v>1.78058575838804E-2</v>
      </c>
      <c r="BN4354">
        <v>1.97405321523547E-3</v>
      </c>
      <c r="BO4354">
        <v>3.5614218562841402E-2</v>
      </c>
      <c r="BP4354">
        <v>3.6709859967231702E-2</v>
      </c>
      <c r="BQ4354">
        <v>3.0668873339891399E-2</v>
      </c>
      <c r="BR4354">
        <v>2.22827550023794E-2</v>
      </c>
      <c r="BS4354">
        <v>-2.3128227330744201E-3</v>
      </c>
      <c r="BT4354">
        <v>-2.8577756136655801E-2</v>
      </c>
      <c r="BU4354">
        <v>-5.27120660990476E-3</v>
      </c>
      <c r="BV4354">
        <v>-2.2800525650382E-2</v>
      </c>
      <c r="BW4354">
        <v>0.25238266587257302</v>
      </c>
      <c r="BX4354">
        <v>0.242557778954505</v>
      </c>
      <c r="BY4354">
        <v>-0.185131445527076</v>
      </c>
      <c r="BZ4354">
        <v>-0.227009803056716</v>
      </c>
      <c r="CA4354">
        <v>-0.18349860608577701</v>
      </c>
      <c r="CB4354">
        <v>-0.121550895273685</v>
      </c>
      <c r="CC4354">
        <v>-0.101733200252056</v>
      </c>
      <c r="CD4354">
        <v>-7.3537819087505299E-2</v>
      </c>
      <c r="CE4354">
        <v>8.1389233469963004E-2</v>
      </c>
      <c r="CF4354">
        <v>6.1055328696966102E-2</v>
      </c>
      <c r="CG4354">
        <v>5.3915802389383302E-2</v>
      </c>
      <c r="CH4354">
        <v>3.7406764924526201E-2</v>
      </c>
      <c r="CI4354">
        <v>5.0833597779273897E-2</v>
      </c>
      <c r="CJ4354">
        <v>4.4545412063598598E-2</v>
      </c>
      <c r="CK4354">
        <v>3.8088001310825299E-2</v>
      </c>
      <c r="CL4354">
        <v>2.5864759460091501E-2</v>
      </c>
      <c r="CM4354">
        <v>5.98485209047794E-2</v>
      </c>
      <c r="CN4354">
        <v>6.2227625399827902E-2</v>
      </c>
      <c r="CO4354">
        <v>5.8177471160888602E-2</v>
      </c>
      <c r="CP4354">
        <v>5.1960013806819902E-2</v>
      </c>
      <c r="CQ4354">
        <v>3.0237469822168302E-2</v>
      </c>
      <c r="CR4354">
        <v>6.1093559488654102E-3</v>
      </c>
      <c r="CS4354">
        <v>3.1169688329100598E-2</v>
      </c>
      <c r="CT4354">
        <v>1.6507681459188399E-2</v>
      </c>
      <c r="CU4354">
        <v>0.29023677110671903</v>
      </c>
      <c r="CV4354">
        <v>0.28273674845695401</v>
      </c>
      <c r="CW4354">
        <v>-0.141154795885086</v>
      </c>
      <c r="CX4354">
        <v>-0.182951495051383</v>
      </c>
      <c r="CY4354">
        <v>-0.141727223992347</v>
      </c>
      <c r="CZ4354">
        <v>-8.0328173935413305E-2</v>
      </c>
      <c r="DA4354">
        <v>-6.2723040580749498E-2</v>
      </c>
      <c r="DB4354">
        <v>-3.73239740729331E-2</v>
      </c>
      <c r="DC4354">
        <v>1.7985044047236401E-2</v>
      </c>
      <c r="DD4354">
        <v>1.6460392624139699E-2</v>
      </c>
      <c r="DE4354">
        <v>1.51334283873438E-2</v>
      </c>
      <c r="DF4354">
        <v>1.38407610356807E-2</v>
      </c>
      <c r="DG4354">
        <v>1.23737649992108E-2</v>
      </c>
      <c r="DH4354">
        <v>1.18425795808434E-2</v>
      </c>
      <c r="DI4354">
        <v>1.23306680470705E-2</v>
      </c>
      <c r="DJ4354">
        <v>1.45245185121893E-2</v>
      </c>
      <c r="DK4354">
        <v>1.4733409509062699E-2</v>
      </c>
      <c r="DL4354">
        <v>1.55137004330754E-2</v>
      </c>
      <c r="DM4354">
        <v>1.6724040731787598E-2</v>
      </c>
      <c r="DN4354">
        <v>1.8042491748928999E-2</v>
      </c>
      <c r="DO4354">
        <v>1.9789172336459101E-2</v>
      </c>
      <c r="DP4354">
        <v>2.10882667452096E-2</v>
      </c>
      <c r="DQ4354">
        <v>2.21544913947582E-2</v>
      </c>
      <c r="DR4354">
        <v>2.38976925611495E-2</v>
      </c>
      <c r="DS4354">
        <v>2.3013669997453599E-2</v>
      </c>
      <c r="DT4354">
        <v>2.44270749390125E-2</v>
      </c>
      <c r="DU4354">
        <v>2.6735907420516E-2</v>
      </c>
      <c r="DV4354">
        <v>2.67855450510978E-2</v>
      </c>
      <c r="DW4354">
        <v>2.5395199656486501E-2</v>
      </c>
      <c r="DX4354">
        <v>2.5061635300516999E-2</v>
      </c>
      <c r="DY4354">
        <v>2.3716492578387201E-2</v>
      </c>
      <c r="DZ4354">
        <v>2.2016454488038999E-2</v>
      </c>
      <c r="EA4354">
        <v>80.181922912597599</v>
      </c>
      <c r="EB4354">
        <v>79.187515258789006</v>
      </c>
      <c r="EC4354">
        <v>77.861640930175696</v>
      </c>
      <c r="ED4354">
        <v>77.098907470703097</v>
      </c>
      <c r="EE4354">
        <v>76.039741516113196</v>
      </c>
      <c r="EF4354">
        <v>74.907272338867102</v>
      </c>
      <c r="EG4354">
        <v>76.767440795898395</v>
      </c>
      <c r="EH4354">
        <v>80.051223754882798</v>
      </c>
      <c r="EI4354">
        <v>84.066238403320298</v>
      </c>
      <c r="EJ4354">
        <v>87.687370300292898</v>
      </c>
      <c r="EK4354">
        <v>91.867530822753906</v>
      </c>
      <c r="EL4354">
        <v>95.218719482421804</v>
      </c>
      <c r="EM4354">
        <v>97.954666137695298</v>
      </c>
      <c r="EN4354">
        <v>100.173385620117</v>
      </c>
      <c r="EO4354">
        <v>102.43185424804599</v>
      </c>
      <c r="EP4354">
        <v>103.324989318847</v>
      </c>
      <c r="EQ4354">
        <v>103.81248474121</v>
      </c>
      <c r="ER4354">
        <v>104.05681610107401</v>
      </c>
      <c r="ES4354">
        <v>102.81983947753901</v>
      </c>
      <c r="ET4354">
        <v>99.617607116699205</v>
      </c>
      <c r="EU4354">
        <v>94.944656372070298</v>
      </c>
      <c r="EV4354">
        <v>90.858993530273395</v>
      </c>
      <c r="EW4354">
        <v>87.859291076660099</v>
      </c>
      <c r="EX4354">
        <v>84.307327270507798</v>
      </c>
      <c r="EY4354">
        <v>0.21745839715003901</v>
      </c>
      <c r="EZ4354">
        <v>1.6780279576778401E-2</v>
      </c>
      <c r="FA4354">
        <v>1.6780279576778401E-2</v>
      </c>
      <c r="FB4354">
        <v>0</v>
      </c>
      <c r="FC4354">
        <v>0</v>
      </c>
    </row>
    <row r="4355" spans="1:159" x14ac:dyDescent="0.25">
      <c r="A4355" t="s">
        <v>50</v>
      </c>
      <c r="B4355" t="s">
        <v>41</v>
      </c>
      <c r="C4355" t="s">
        <v>42</v>
      </c>
      <c r="D4355" s="3">
        <v>45476</v>
      </c>
      <c r="E4355" s="25">
        <v>17</v>
      </c>
      <c r="F4355">
        <v>18</v>
      </c>
      <c r="G4355">
        <v>17</v>
      </c>
      <c r="H4355">
        <v>18</v>
      </c>
      <c r="I4355">
        <v>3546</v>
      </c>
      <c r="J4355">
        <v>53694</v>
      </c>
      <c r="K4355">
        <v>1.51442611217498</v>
      </c>
      <c r="L4355">
        <v>1.27789366245269</v>
      </c>
      <c r="M4355">
        <v>1.1190049648284901</v>
      </c>
      <c r="N4355">
        <v>0.99535340070724398</v>
      </c>
      <c r="O4355">
        <v>0.91957002878188998</v>
      </c>
      <c r="P4355">
        <v>0.88445401191711404</v>
      </c>
      <c r="Q4355">
        <v>0.87873625755310003</v>
      </c>
      <c r="R4355">
        <v>0.86637687683105402</v>
      </c>
      <c r="S4355">
        <v>0.89460813999176003</v>
      </c>
      <c r="T4355">
        <v>0.95588982105255105</v>
      </c>
      <c r="U4355">
        <v>1.06872081756591</v>
      </c>
      <c r="V4355">
        <v>1.24277031421661</v>
      </c>
      <c r="W4355">
        <v>1.4534478187561</v>
      </c>
      <c r="X4355">
        <v>1.67895638942718</v>
      </c>
      <c r="Y4355">
        <v>1.9406946897506701</v>
      </c>
      <c r="Z4355">
        <v>2.21077060699462</v>
      </c>
      <c r="AA4355">
        <v>2.5276322364807098</v>
      </c>
      <c r="AB4355">
        <v>2.8813936710357599</v>
      </c>
      <c r="AC4355">
        <v>3.1424548625946001</v>
      </c>
      <c r="AD4355">
        <v>3.1440939903259202</v>
      </c>
      <c r="AE4355">
        <v>2.9278504848480198</v>
      </c>
      <c r="AF4355">
        <v>2.5980663299560498</v>
      </c>
      <c r="AG4355">
        <v>2.2079188823699898</v>
      </c>
      <c r="AH4355">
        <v>1.8349087238311701</v>
      </c>
      <c r="AI4355">
        <v>-8.6609072983264895E-2</v>
      </c>
      <c r="AJ4355">
        <v>-7.0335507392883301E-2</v>
      </c>
      <c r="AK4355">
        <v>-5.4896239191293703E-2</v>
      </c>
      <c r="AL4355">
        <v>-4.6089634299278197E-2</v>
      </c>
      <c r="AM4355">
        <v>-2.3453133180737398E-2</v>
      </c>
      <c r="AN4355">
        <v>-1.7309693619608799E-2</v>
      </c>
      <c r="AO4355">
        <v>-1.6104964539408601E-2</v>
      </c>
      <c r="AP4355">
        <v>-2.9327564407139999E-3</v>
      </c>
      <c r="AQ4355">
        <v>-8.5228430107235909E-3</v>
      </c>
      <c r="AR4355">
        <v>-4.3991003185510601E-2</v>
      </c>
      <c r="AS4355">
        <v>-4.0038496255874599E-2</v>
      </c>
      <c r="AT4355">
        <v>-2.62293275445699E-2</v>
      </c>
      <c r="AU4355">
        <v>-5.3750436753034501E-2</v>
      </c>
      <c r="AV4355">
        <v>-8.0472901463508606E-2</v>
      </c>
      <c r="AW4355">
        <v>-9.7489826381206499E-2</v>
      </c>
      <c r="AX4355">
        <v>-0.134318992495536</v>
      </c>
      <c r="AY4355">
        <v>0.145508423447608</v>
      </c>
      <c r="AZ4355">
        <v>0.21550367772579099</v>
      </c>
      <c r="BA4355">
        <v>-0.21534760296344699</v>
      </c>
      <c r="BB4355">
        <v>-0.245169833302497</v>
      </c>
      <c r="BC4355">
        <v>-0.17899157106876301</v>
      </c>
      <c r="BD4355">
        <v>-0.14038489758968301</v>
      </c>
      <c r="BE4355">
        <v>-7.4954137206077506E-2</v>
      </c>
      <c r="BF4355">
        <v>-4.6626824885606703E-2</v>
      </c>
      <c r="BG4355">
        <v>-5.0745949149131699E-2</v>
      </c>
      <c r="BH4355">
        <v>-3.7533093243837301E-2</v>
      </c>
      <c r="BI4355">
        <v>-2.4617789313197101E-2</v>
      </c>
      <c r="BJ4355">
        <v>-1.9266979768872199E-2</v>
      </c>
      <c r="BK4355">
        <v>6.67727261316031E-4</v>
      </c>
      <c r="BL4355">
        <v>3.6505984608083898E-3</v>
      </c>
      <c r="BM4355">
        <v>5.4607936181127999E-3</v>
      </c>
      <c r="BN4355">
        <v>2.0111436024308201E-2</v>
      </c>
      <c r="BO4355">
        <v>1.7539294436573899E-2</v>
      </c>
      <c r="BP4355">
        <v>-1.4489819295704301E-2</v>
      </c>
      <c r="BQ4355">
        <v>-9.3750692903995497E-3</v>
      </c>
      <c r="BR4355">
        <v>5.2305264398455602E-3</v>
      </c>
      <c r="BS4355">
        <v>-1.9927727058529798E-2</v>
      </c>
      <c r="BT4355">
        <v>-4.4831115752458503E-2</v>
      </c>
      <c r="BU4355">
        <v>-6.0258813202381099E-2</v>
      </c>
      <c r="BV4355">
        <v>-9.5795035362243597E-2</v>
      </c>
      <c r="BW4355">
        <v>0.18443627655506101</v>
      </c>
      <c r="BX4355">
        <v>0.25664240121841397</v>
      </c>
      <c r="BY4355">
        <v>-0.17211671173572499</v>
      </c>
      <c r="BZ4355">
        <v>-0.20254907011985701</v>
      </c>
      <c r="CA4355">
        <v>-0.13664194941520599</v>
      </c>
      <c r="CB4355">
        <v>-9.9250487983226707E-2</v>
      </c>
      <c r="CC4355">
        <v>-3.5249792039394302E-2</v>
      </c>
      <c r="CD4355">
        <v>-1.01163396611809E-2</v>
      </c>
      <c r="CE4355">
        <v>-1.4882824383676E-2</v>
      </c>
      <c r="CF4355">
        <v>-4.73068002611398E-3</v>
      </c>
      <c r="CG4355">
        <v>5.6606614962220097E-3</v>
      </c>
      <c r="CH4355">
        <v>7.5556761585175904E-3</v>
      </c>
      <c r="CI4355">
        <v>2.4788588285446101E-2</v>
      </c>
      <c r="CJ4355">
        <v>2.4610890075564301E-2</v>
      </c>
      <c r="CK4355">
        <v>2.7026552706956801E-2</v>
      </c>
      <c r="CL4355">
        <v>4.31556291878223E-2</v>
      </c>
      <c r="CM4355">
        <v>4.3601430952548897E-2</v>
      </c>
      <c r="CN4355">
        <v>1.5011366456747E-2</v>
      </c>
      <c r="CO4355">
        <v>2.12883576750755E-2</v>
      </c>
      <c r="CP4355">
        <v>3.6690380424261003E-2</v>
      </c>
      <c r="CQ4355">
        <v>1.3894982635974801E-2</v>
      </c>
      <c r="CR4355">
        <v>-9.1893337666988303E-3</v>
      </c>
      <c r="CS4355">
        <v>-2.3027803748845999E-2</v>
      </c>
      <c r="CT4355">
        <v>-5.7271081954240702E-2</v>
      </c>
      <c r="CU4355">
        <v>0.22336412966251301</v>
      </c>
      <c r="CV4355">
        <v>0.29778110980987499</v>
      </c>
      <c r="CW4355">
        <v>-0.12888582050800301</v>
      </c>
      <c r="CX4355">
        <v>-0.15992830693721699</v>
      </c>
      <c r="CY4355">
        <v>-9.4292335212230599E-2</v>
      </c>
      <c r="CZ4355">
        <v>-5.8116078376769999E-2</v>
      </c>
      <c r="DA4355">
        <v>4.4545517303049504E-3</v>
      </c>
      <c r="DB4355">
        <v>2.6394147425889899E-2</v>
      </c>
      <c r="DC4355">
        <v>2.1803231909871101E-2</v>
      </c>
      <c r="DD4355">
        <v>1.99424512684345E-2</v>
      </c>
      <c r="DE4355">
        <v>1.8407991155982E-2</v>
      </c>
      <c r="DF4355">
        <v>1.6307016834616599E-2</v>
      </c>
      <c r="DG4355">
        <v>1.4664442278444699E-2</v>
      </c>
      <c r="DH4355">
        <v>1.27429524436593E-2</v>
      </c>
      <c r="DI4355">
        <v>1.31110502406954E-2</v>
      </c>
      <c r="DJ4355">
        <v>1.4009874314069699E-2</v>
      </c>
      <c r="DK4355">
        <v>1.5844654291868199E-2</v>
      </c>
      <c r="DL4355">
        <v>1.79354473948478E-2</v>
      </c>
      <c r="DM4355">
        <v>1.8642039969563401E-2</v>
      </c>
      <c r="DN4355">
        <v>1.9126232713460901E-2</v>
      </c>
      <c r="DO4355">
        <v>2.0562747493386199E-2</v>
      </c>
      <c r="DP4355">
        <v>2.16686651110649E-2</v>
      </c>
      <c r="DQ4355">
        <v>2.2634847089648202E-2</v>
      </c>
      <c r="DR4355">
        <v>2.3420900106430002E-2</v>
      </c>
      <c r="DS4355">
        <v>2.3666450753808001E-2</v>
      </c>
      <c r="DT4355">
        <v>2.5010565295815398E-2</v>
      </c>
      <c r="DU4355">
        <v>2.6282511651515902E-2</v>
      </c>
      <c r="DV4355">
        <v>2.5911580771207799E-2</v>
      </c>
      <c r="DW4355">
        <v>2.5746738538146002E-2</v>
      </c>
      <c r="DX4355">
        <v>2.5007946416735601E-2</v>
      </c>
      <c r="DY4355">
        <v>2.4138526991009698E-2</v>
      </c>
      <c r="DZ4355">
        <v>2.2196799516677801E-2</v>
      </c>
      <c r="EA4355">
        <v>81.217414855957003</v>
      </c>
      <c r="EB4355">
        <v>81.046485900878906</v>
      </c>
      <c r="EC4355">
        <v>80.616943359375</v>
      </c>
      <c r="ED4355">
        <v>78.8314208984375</v>
      </c>
      <c r="EE4355">
        <v>78.4598388671875</v>
      </c>
      <c r="EF4355">
        <v>76.544868469238196</v>
      </c>
      <c r="EG4355">
        <v>77.618125915527301</v>
      </c>
      <c r="EH4355">
        <v>81.997055053710895</v>
      </c>
      <c r="EI4355">
        <v>85.221244812011705</v>
      </c>
      <c r="EJ4355">
        <v>89.160049438476506</v>
      </c>
      <c r="EK4355">
        <v>93.080612182617102</v>
      </c>
      <c r="EL4355">
        <v>96.267723083495994</v>
      </c>
      <c r="EM4355">
        <v>98.801704406738196</v>
      </c>
      <c r="EN4355">
        <v>101.227127075195</v>
      </c>
      <c r="EO4355">
        <v>102.80111694335901</v>
      </c>
      <c r="EP4355">
        <v>104.49838256835901</v>
      </c>
      <c r="EQ4355">
        <v>105.060897827148</v>
      </c>
      <c r="ER4355">
        <v>105.423950195312</v>
      </c>
      <c r="ES4355">
        <v>104.23947906494099</v>
      </c>
      <c r="ET4355">
        <v>100.008529663085</v>
      </c>
      <c r="EU4355">
        <v>94.331275939941406</v>
      </c>
      <c r="EV4355">
        <v>90.215354919433494</v>
      </c>
      <c r="EW4355">
        <v>87.925857543945298</v>
      </c>
      <c r="EX4355">
        <v>83.885848999023395</v>
      </c>
      <c r="EY4355">
        <v>0.24042846262454901</v>
      </c>
      <c r="EZ4355">
        <v>1.7216483131051001E-2</v>
      </c>
      <c r="FA4355">
        <v>1.7216483131051001E-2</v>
      </c>
      <c r="FB4355">
        <v>0</v>
      </c>
      <c r="FC4355">
        <v>0</v>
      </c>
    </row>
    <row r="4356" spans="1:159" x14ac:dyDescent="0.25">
      <c r="A4356" t="s">
        <v>50</v>
      </c>
      <c r="B4356" t="s">
        <v>41</v>
      </c>
      <c r="C4356" t="s">
        <v>42</v>
      </c>
      <c r="D4356" s="3">
        <v>45478</v>
      </c>
      <c r="E4356" s="25">
        <v>19</v>
      </c>
      <c r="F4356">
        <v>20</v>
      </c>
      <c r="G4356">
        <v>19</v>
      </c>
      <c r="H4356">
        <v>20</v>
      </c>
      <c r="I4356">
        <v>4004</v>
      </c>
      <c r="J4356">
        <v>57841</v>
      </c>
      <c r="K4356">
        <v>1.3703917264938299</v>
      </c>
      <c r="L4356">
        <v>1.14334964752197</v>
      </c>
      <c r="M4356">
        <v>0.97525972127914395</v>
      </c>
      <c r="N4356">
        <v>0.86078935861587502</v>
      </c>
      <c r="O4356">
        <v>0.78924065828323298</v>
      </c>
      <c r="P4356">
        <v>0.75380933284759499</v>
      </c>
      <c r="Q4356">
        <v>0.72675585746765103</v>
      </c>
      <c r="R4356">
        <v>0.71205919981002797</v>
      </c>
      <c r="S4356">
        <v>0.74628144502639704</v>
      </c>
      <c r="T4356">
        <v>0.83848369121551503</v>
      </c>
      <c r="U4356">
        <v>0.983775794506072</v>
      </c>
      <c r="V4356">
        <v>1.17059290409088</v>
      </c>
      <c r="W4356">
        <v>1.4315093755721999</v>
      </c>
      <c r="X4356">
        <v>1.73659431934356</v>
      </c>
      <c r="Y4356">
        <v>2.0568215847015301</v>
      </c>
      <c r="Z4356">
        <v>2.3582639694213801</v>
      </c>
      <c r="AA4356">
        <v>2.6482477188110298</v>
      </c>
      <c r="AB4356">
        <v>2.9395761489868102</v>
      </c>
      <c r="AC4356">
        <v>3.1448717117309499</v>
      </c>
      <c r="AD4356">
        <v>3.0922749042510902</v>
      </c>
      <c r="AE4356">
        <v>2.8318920135497998</v>
      </c>
      <c r="AF4356">
        <v>2.5260045528411799</v>
      </c>
      <c r="AG4356">
        <v>2.1833474636077801</v>
      </c>
      <c r="AH4356">
        <v>1.8001780509948699</v>
      </c>
      <c r="AI4356">
        <v>1.66499696206301E-3</v>
      </c>
      <c r="AJ4356">
        <v>-2.34293076209723E-3</v>
      </c>
      <c r="AK4356">
        <v>-8.9247310534119606E-3</v>
      </c>
      <c r="AL4356">
        <v>-2.5191507302224601E-3</v>
      </c>
      <c r="AM4356">
        <v>-1.31215609144419E-3</v>
      </c>
      <c r="AN4356">
        <v>-1.7073089256882602E-2</v>
      </c>
      <c r="AO4356">
        <v>-2.9987726360559401E-2</v>
      </c>
      <c r="AP4356">
        <v>-2.8776064515113799E-2</v>
      </c>
      <c r="AQ4356">
        <v>-1.14267179742455E-2</v>
      </c>
      <c r="AR4356">
        <v>-1.15226414054632E-2</v>
      </c>
      <c r="AS4356">
        <v>1.1744078248739199E-2</v>
      </c>
      <c r="AT4356">
        <v>-3.09535730630159E-2</v>
      </c>
      <c r="AU4356">
        <v>-5.38617968559265E-2</v>
      </c>
      <c r="AV4356">
        <v>-7.8882992267608601E-2</v>
      </c>
      <c r="AW4356">
        <v>-9.6205532550811698E-2</v>
      </c>
      <c r="AX4356">
        <v>-9.7251661121845204E-2</v>
      </c>
      <c r="AY4356">
        <v>-0.10092806071043001</v>
      </c>
      <c r="AZ4356">
        <v>-9.62273925542831E-2</v>
      </c>
      <c r="BA4356">
        <v>0.24871848523616699</v>
      </c>
      <c r="BB4356">
        <v>0.22128126025199801</v>
      </c>
      <c r="BC4356">
        <v>-0.20082736015319799</v>
      </c>
      <c r="BD4356">
        <v>-0.18706056475639299</v>
      </c>
      <c r="BE4356">
        <v>-7.10427090525627E-2</v>
      </c>
      <c r="BF4356">
        <v>-4.66052927076816E-2</v>
      </c>
      <c r="BG4356">
        <v>3.2291695475578301E-2</v>
      </c>
      <c r="BH4356">
        <v>2.5695279240608201E-2</v>
      </c>
      <c r="BI4356">
        <v>1.57705545425415E-2</v>
      </c>
      <c r="BJ4356">
        <v>1.93376820534467E-2</v>
      </c>
      <c r="BK4356">
        <v>1.7966231331229199E-2</v>
      </c>
      <c r="BL4356">
        <v>9.5290679018944502E-4</v>
      </c>
      <c r="BM4356">
        <v>-1.27385267987847E-2</v>
      </c>
      <c r="BN4356">
        <v>-1.0244709439575599E-2</v>
      </c>
      <c r="BO4356">
        <v>9.0805115178227407E-3</v>
      </c>
      <c r="BP4356">
        <v>1.2116733007133E-2</v>
      </c>
      <c r="BQ4356">
        <v>3.7299390882253598E-2</v>
      </c>
      <c r="BR4356">
        <v>-1.8803814891725701E-3</v>
      </c>
      <c r="BS4356">
        <v>-2.1649355068802799E-2</v>
      </c>
      <c r="BT4356">
        <v>-4.3499555438756901E-2</v>
      </c>
      <c r="BU4356">
        <v>-5.8938194066285997E-2</v>
      </c>
      <c r="BV4356">
        <v>-5.8405369520187302E-2</v>
      </c>
      <c r="BW4356">
        <v>-6.0899950563907602E-2</v>
      </c>
      <c r="BX4356">
        <v>-5.5349610745906802E-2</v>
      </c>
      <c r="BY4356">
        <v>0.28988859057426403</v>
      </c>
      <c r="BZ4356">
        <v>0.260510474443435</v>
      </c>
      <c r="CA4356">
        <v>-0.16149079799652</v>
      </c>
      <c r="CB4356">
        <v>-0.14857459068298301</v>
      </c>
      <c r="CC4356">
        <v>-3.5018388181924799E-2</v>
      </c>
      <c r="CD4356">
        <v>-1.2050213292240999E-2</v>
      </c>
      <c r="CE4356">
        <v>6.2918394804000799E-2</v>
      </c>
      <c r="CF4356">
        <v>5.3733490407466798E-2</v>
      </c>
      <c r="CG4356">
        <v>4.0465839207172297E-2</v>
      </c>
      <c r="CH4356">
        <v>4.1194513440132099E-2</v>
      </c>
      <c r="CI4356">
        <v>3.7244617938995299E-2</v>
      </c>
      <c r="CJ4356">
        <v>1.8978903070092201E-2</v>
      </c>
      <c r="CK4356">
        <v>4.5106722973287097E-3</v>
      </c>
      <c r="CL4356">
        <v>8.2866456359624793E-3</v>
      </c>
      <c r="CM4356">
        <v>2.95877400785684E-2</v>
      </c>
      <c r="CN4356">
        <v>3.5756107419729198E-2</v>
      </c>
      <c r="CO4356">
        <v>6.2854707241058294E-2</v>
      </c>
      <c r="CP4356">
        <v>2.7192810550332E-2</v>
      </c>
      <c r="CQ4356">
        <v>1.05630876496434E-2</v>
      </c>
      <c r="CR4356">
        <v>-8.1161204725503904E-3</v>
      </c>
      <c r="CS4356">
        <v>-2.16708555817604E-2</v>
      </c>
      <c r="CT4356">
        <v>-1.9559076055884299E-2</v>
      </c>
      <c r="CU4356">
        <v>-2.0871842280030199E-2</v>
      </c>
      <c r="CV4356">
        <v>-1.4471830800175599E-2</v>
      </c>
      <c r="CW4356">
        <v>0.33105868101119901</v>
      </c>
      <c r="CX4356">
        <v>0.29973968863487199</v>
      </c>
      <c r="CY4356">
        <v>-0.122154243290424</v>
      </c>
      <c r="CZ4356">
        <v>-0.110088616609573</v>
      </c>
      <c r="DA4356">
        <v>1.00593152455985E-3</v>
      </c>
      <c r="DB4356">
        <v>2.25048661231994E-2</v>
      </c>
      <c r="DC4356">
        <v>1.86197105795145E-2</v>
      </c>
      <c r="DD4356">
        <v>1.7046021297574002E-2</v>
      </c>
      <c r="DE4356">
        <v>1.50136677548289E-2</v>
      </c>
      <c r="DF4356">
        <v>1.3288010843098099E-2</v>
      </c>
      <c r="DG4356">
        <v>1.1720427311956799E-2</v>
      </c>
      <c r="DH4356">
        <v>1.0959027335047699E-2</v>
      </c>
      <c r="DI4356">
        <v>1.04867685586214E-2</v>
      </c>
      <c r="DJ4356">
        <v>1.1266264133155301E-2</v>
      </c>
      <c r="DK4356">
        <v>1.24675100669264E-2</v>
      </c>
      <c r="DL4356">
        <v>1.43717192113399E-2</v>
      </c>
      <c r="DM4356">
        <v>1.55365271493792E-2</v>
      </c>
      <c r="DN4356">
        <v>1.7675245180725999E-2</v>
      </c>
      <c r="DO4356">
        <v>1.9583774730563101E-2</v>
      </c>
      <c r="DP4356">
        <v>2.1511601284146298E-2</v>
      </c>
      <c r="DQ4356">
        <v>2.2656932473182598E-2</v>
      </c>
      <c r="DR4356">
        <v>2.3616869002580601E-2</v>
      </c>
      <c r="DS4356">
        <v>2.43353620171546E-2</v>
      </c>
      <c r="DT4356">
        <v>2.4851925671100599E-2</v>
      </c>
      <c r="DU4356">
        <v>2.50296462327241E-2</v>
      </c>
      <c r="DV4356">
        <v>2.38496698439121E-2</v>
      </c>
      <c r="DW4356">
        <v>2.39149276167154E-2</v>
      </c>
      <c r="DX4356">
        <v>2.3397812619805301E-2</v>
      </c>
      <c r="DY4356">
        <v>2.19012312591075E-2</v>
      </c>
      <c r="DZ4356">
        <v>2.1007996052503499E-2</v>
      </c>
      <c r="EA4356">
        <v>79.881156921386705</v>
      </c>
      <c r="EB4356">
        <v>76.825645446777301</v>
      </c>
      <c r="EC4356">
        <v>75.124313354492102</v>
      </c>
      <c r="ED4356">
        <v>74.1524658203125</v>
      </c>
      <c r="EE4356">
        <v>72.754234313964801</v>
      </c>
      <c r="EF4356">
        <v>71.344276428222599</v>
      </c>
      <c r="EG4356">
        <v>72.929893493652301</v>
      </c>
      <c r="EH4356">
        <v>77.104507446289006</v>
      </c>
      <c r="EI4356">
        <v>81.735733032226506</v>
      </c>
      <c r="EJ4356">
        <v>85.868644714355398</v>
      </c>
      <c r="EK4356">
        <v>90.71044921875</v>
      </c>
      <c r="EL4356">
        <v>94.831115722656193</v>
      </c>
      <c r="EM4356">
        <v>99.479804992675696</v>
      </c>
      <c r="EN4356">
        <v>102.445137023925</v>
      </c>
      <c r="EO4356">
        <v>104.819129943847</v>
      </c>
      <c r="EP4356">
        <v>107.04326629638599</v>
      </c>
      <c r="EQ4356">
        <v>108.07740783691401</v>
      </c>
      <c r="ER4356">
        <v>107.229606628417</v>
      </c>
      <c r="ES4356">
        <v>104.18894958496</v>
      </c>
      <c r="ET4356">
        <v>99.273910522460895</v>
      </c>
      <c r="EU4356">
        <v>93.086265563964801</v>
      </c>
      <c r="EV4356">
        <v>89.167579650878906</v>
      </c>
      <c r="EW4356">
        <v>86.0985107421875</v>
      </c>
      <c r="EX4356">
        <v>84.055252075195298</v>
      </c>
      <c r="EY4356">
        <v>0.22359502315521201</v>
      </c>
      <c r="EZ4356">
        <v>1.7286483198404302E-2</v>
      </c>
      <c r="FA4356">
        <v>1.7286483198404302E-2</v>
      </c>
      <c r="FB4356">
        <v>0</v>
      </c>
      <c r="FC4356">
        <v>0</v>
      </c>
    </row>
    <row r="4357" spans="1:159" x14ac:dyDescent="0.25">
      <c r="A4357" t="s">
        <v>50</v>
      </c>
      <c r="B4357" t="s">
        <v>41</v>
      </c>
      <c r="C4357" t="s">
        <v>42</v>
      </c>
      <c r="D4357" s="3">
        <v>45479</v>
      </c>
      <c r="E4357" s="25">
        <v>17</v>
      </c>
      <c r="F4357">
        <v>18</v>
      </c>
      <c r="G4357">
        <v>17</v>
      </c>
      <c r="H4357">
        <v>18</v>
      </c>
      <c r="I4357">
        <v>3538</v>
      </c>
      <c r="J4357">
        <v>53550</v>
      </c>
      <c r="K4357">
        <v>1.5335878133773799</v>
      </c>
      <c r="L4357">
        <v>1.29831171035766</v>
      </c>
      <c r="M4357">
        <v>1.1118136644363401</v>
      </c>
      <c r="N4357">
        <v>0.987140893936157</v>
      </c>
      <c r="O4357">
        <v>0.88847613334655695</v>
      </c>
      <c r="P4357">
        <v>0.840789854526519</v>
      </c>
      <c r="Q4357">
        <v>0.81850546598434404</v>
      </c>
      <c r="R4357">
        <v>0.813462615013122</v>
      </c>
      <c r="S4357">
        <v>0.86572384834289495</v>
      </c>
      <c r="T4357">
        <v>0.98254919052124001</v>
      </c>
      <c r="U4357">
        <v>1.15598273277282</v>
      </c>
      <c r="V4357">
        <v>1.371297955513</v>
      </c>
      <c r="W4357">
        <v>1.6628123521804801</v>
      </c>
      <c r="X4357">
        <v>1.9542530775070099</v>
      </c>
      <c r="Y4357">
        <v>2.26796126365661</v>
      </c>
      <c r="Z4357">
        <v>2.5678465366363499</v>
      </c>
      <c r="AA4357">
        <v>2.8429815769195499</v>
      </c>
      <c r="AB4357">
        <v>3.1512279510497998</v>
      </c>
      <c r="AC4357">
        <v>3.3587234020233101</v>
      </c>
      <c r="AD4357">
        <v>3.3625566959381099</v>
      </c>
      <c r="AE4357">
        <v>3.1402723789214999</v>
      </c>
      <c r="AF4357">
        <v>2.8106594085693302</v>
      </c>
      <c r="AG4357">
        <v>2.4117286205291699</v>
      </c>
      <c r="AH4357">
        <v>2.0149121284484801</v>
      </c>
      <c r="AI4357">
        <v>-7.9113751649856498E-2</v>
      </c>
      <c r="AJ4357">
        <v>-4.3960411101579597E-2</v>
      </c>
      <c r="AK4357">
        <v>-5.8476809412240899E-2</v>
      </c>
      <c r="AL4357">
        <v>-3.9617419242858803E-2</v>
      </c>
      <c r="AM4357">
        <v>-4.8455331474542597E-2</v>
      </c>
      <c r="AN4357">
        <v>-3.9718326181173297E-2</v>
      </c>
      <c r="AO4357">
        <v>-9.0937027707695892E-3</v>
      </c>
      <c r="AP4357">
        <v>-2.4574004113674101E-2</v>
      </c>
      <c r="AQ4357">
        <v>-3.2362706959247499E-2</v>
      </c>
      <c r="AR4357">
        <v>-3.2980207353830303E-2</v>
      </c>
      <c r="AS4357">
        <v>-1.9884228706359801E-2</v>
      </c>
      <c r="AT4357">
        <v>-3.16284783184528E-2</v>
      </c>
      <c r="AU4357">
        <v>-5.4392527788877397E-2</v>
      </c>
      <c r="AV4357">
        <v>-6.1861943453550297E-2</v>
      </c>
      <c r="AW4357">
        <v>-5.9340618550777401E-2</v>
      </c>
      <c r="AX4357">
        <v>-6.4357779920101096E-2</v>
      </c>
      <c r="AY4357">
        <v>0.27392598986625599</v>
      </c>
      <c r="AZ4357">
        <v>0.29867434501647899</v>
      </c>
      <c r="BA4357">
        <v>-0.16369676589965801</v>
      </c>
      <c r="BB4357">
        <v>-0.21129372715950001</v>
      </c>
      <c r="BC4357">
        <v>-0.12651985883712699</v>
      </c>
      <c r="BD4357">
        <v>-0.10254374146461399</v>
      </c>
      <c r="BE4357">
        <v>-7.2343923151493003E-2</v>
      </c>
      <c r="BF4357">
        <v>-7.3030911386013003E-2</v>
      </c>
      <c r="BG4357">
        <v>-4.2989224195480298E-2</v>
      </c>
      <c r="BH4357">
        <v>-1.03858551010489E-2</v>
      </c>
      <c r="BI4357">
        <v>-2.7976619079709001E-2</v>
      </c>
      <c r="BJ4357">
        <v>-1.30953462794423E-2</v>
      </c>
      <c r="BK4357">
        <v>-2.4364968761801699E-2</v>
      </c>
      <c r="BL4357">
        <v>-1.9006351009011199E-2</v>
      </c>
      <c r="BM4357">
        <v>1.10365021973848E-2</v>
      </c>
      <c r="BN4357">
        <v>-1.2095557758584599E-3</v>
      </c>
      <c r="BO4357">
        <v>-6.4497906714677802E-3</v>
      </c>
      <c r="BP4357">
        <v>-3.366329241544E-3</v>
      </c>
      <c r="BQ4357">
        <v>1.2621797621250101E-2</v>
      </c>
      <c r="BR4357">
        <v>3.5927284043282201E-3</v>
      </c>
      <c r="BS4357">
        <v>-1.5870407223701401E-2</v>
      </c>
      <c r="BT4357">
        <v>-2.1352397277951199E-2</v>
      </c>
      <c r="BU4357">
        <v>-1.78155284374952E-2</v>
      </c>
      <c r="BV4357">
        <v>-2.1294103935360902E-2</v>
      </c>
      <c r="BW4357">
        <v>0.31648719310760398</v>
      </c>
      <c r="BX4357">
        <v>0.34394493699073703</v>
      </c>
      <c r="BY4357">
        <v>-0.11614379286766</v>
      </c>
      <c r="BZ4357">
        <v>-0.16509544849395699</v>
      </c>
      <c r="CA4357">
        <v>-8.3089411258697496E-2</v>
      </c>
      <c r="CB4357">
        <v>-6.0297809541225399E-2</v>
      </c>
      <c r="CC4357">
        <v>-3.1657006591558401E-2</v>
      </c>
      <c r="CD4357">
        <v>-3.3823560923337902E-2</v>
      </c>
      <c r="CE4357">
        <v>-6.8646944127976799E-3</v>
      </c>
      <c r="CF4357">
        <v>2.3188700899481701E-2</v>
      </c>
      <c r="CG4357">
        <v>2.5235728826373798E-3</v>
      </c>
      <c r="CH4357">
        <v>1.34267285466194E-2</v>
      </c>
      <c r="CI4357">
        <v>-2.7460453566163702E-4</v>
      </c>
      <c r="CJ4357">
        <v>1.70562276616692E-3</v>
      </c>
      <c r="CK4357">
        <v>3.1166708096861801E-2</v>
      </c>
      <c r="CL4357">
        <v>2.2154891863465299E-2</v>
      </c>
      <c r="CM4357">
        <v>1.9463125616311999E-2</v>
      </c>
      <c r="CN4357">
        <v>2.6247547939419701E-2</v>
      </c>
      <c r="CO4357">
        <v>4.5127823948860099E-2</v>
      </c>
      <c r="CP4357">
        <v>3.8813937455415698E-2</v>
      </c>
      <c r="CQ4357">
        <v>2.2651713341474498E-2</v>
      </c>
      <c r="CR4357">
        <v>1.9157150760293E-2</v>
      </c>
      <c r="CS4357">
        <v>2.3709559813141799E-2</v>
      </c>
      <c r="CT4357">
        <v>2.17695720493793E-2</v>
      </c>
      <c r="CU4357">
        <v>0.35904839634895303</v>
      </c>
      <c r="CV4357">
        <v>0.389215528964996</v>
      </c>
      <c r="CW4357">
        <v>-6.85908198356628E-2</v>
      </c>
      <c r="CX4357">
        <v>-0.118897169828414</v>
      </c>
      <c r="CY4357">
        <v>-3.9658971130847903E-2</v>
      </c>
      <c r="CZ4357">
        <v>-1.80518813431262E-2</v>
      </c>
      <c r="DA4357">
        <v>9.02991276234388E-3</v>
      </c>
      <c r="DB4357">
        <v>5.3837886080145801E-3</v>
      </c>
      <c r="DC4357">
        <v>2.1962154656648601E-2</v>
      </c>
      <c r="DD4357">
        <v>2.0411880686879099E-2</v>
      </c>
      <c r="DE4357">
        <v>1.8542800098657601E-2</v>
      </c>
      <c r="DF4357">
        <v>1.61242764443159E-2</v>
      </c>
      <c r="DG4357">
        <v>1.46459015086293E-2</v>
      </c>
      <c r="DH4357">
        <v>1.2591985985636701E-2</v>
      </c>
      <c r="DI4357">
        <v>1.22382957488298E-2</v>
      </c>
      <c r="DJ4357">
        <v>1.42045756801962E-2</v>
      </c>
      <c r="DK4357">
        <v>1.5753934159874899E-2</v>
      </c>
      <c r="DL4357">
        <v>1.80039592087268E-2</v>
      </c>
      <c r="DM4357">
        <v>1.9762260839343002E-2</v>
      </c>
      <c r="DN4357">
        <v>2.1412974223494498E-2</v>
      </c>
      <c r="DO4357">
        <v>2.34197862446308E-2</v>
      </c>
      <c r="DP4357">
        <v>2.46280562132596E-2</v>
      </c>
      <c r="DQ4357">
        <v>2.52454616129398E-2</v>
      </c>
      <c r="DR4357">
        <v>2.6180855929851501E-2</v>
      </c>
      <c r="DS4357">
        <v>2.5875370949506701E-2</v>
      </c>
      <c r="DT4357">
        <v>2.75225657969713E-2</v>
      </c>
      <c r="DU4357">
        <v>2.8910152614116599E-2</v>
      </c>
      <c r="DV4357">
        <v>2.8086557984352101E-2</v>
      </c>
      <c r="DW4357">
        <v>2.64038331806659E-2</v>
      </c>
      <c r="DX4357">
        <v>2.5683701038360499E-2</v>
      </c>
      <c r="DY4357">
        <v>2.47358903288841E-2</v>
      </c>
      <c r="DZ4357">
        <v>2.3836376145482001E-2</v>
      </c>
      <c r="EA4357">
        <v>81.875663757324205</v>
      </c>
      <c r="EB4357">
        <v>80.29296875</v>
      </c>
      <c r="EC4357">
        <v>78.000885009765597</v>
      </c>
      <c r="ED4357">
        <v>75.947135925292898</v>
      </c>
      <c r="EE4357">
        <v>74.788833618164006</v>
      </c>
      <c r="EF4357">
        <v>73.226226806640597</v>
      </c>
      <c r="EG4357">
        <v>74.032783508300696</v>
      </c>
      <c r="EH4357">
        <v>77.989364624023395</v>
      </c>
      <c r="EI4357">
        <v>83.378913879394503</v>
      </c>
      <c r="EJ4357">
        <v>87.852630615234304</v>
      </c>
      <c r="EK4357">
        <v>92.608093261718693</v>
      </c>
      <c r="EL4357">
        <v>97.235084533691406</v>
      </c>
      <c r="EM4357">
        <v>100.32338714599599</v>
      </c>
      <c r="EN4357">
        <v>104.34347534179599</v>
      </c>
      <c r="EO4357">
        <v>105.943298339843</v>
      </c>
      <c r="EP4357">
        <v>107.83609008789</v>
      </c>
      <c r="EQ4357">
        <v>108.615478515625</v>
      </c>
      <c r="ER4357">
        <v>108.64028167724599</v>
      </c>
      <c r="ES4357">
        <v>106.071472167968</v>
      </c>
      <c r="ET4357">
        <v>99.720024108886705</v>
      </c>
      <c r="EU4357">
        <v>94.432075500488196</v>
      </c>
      <c r="EV4357">
        <v>91.986709594726506</v>
      </c>
      <c r="EW4357">
        <v>88.348197937011705</v>
      </c>
      <c r="EX4357">
        <v>85.632308959960895</v>
      </c>
      <c r="EY4357">
        <v>0.26479160785674999</v>
      </c>
      <c r="EZ4357">
        <v>1.8888002261519401E-2</v>
      </c>
      <c r="FA4357">
        <v>1.8888002261519401E-2</v>
      </c>
      <c r="FB4357">
        <v>0</v>
      </c>
      <c r="FC4357">
        <v>0</v>
      </c>
    </row>
    <row r="4358" spans="1:159" x14ac:dyDescent="0.25">
      <c r="A4358" t="s">
        <v>50</v>
      </c>
      <c r="B4358" t="s">
        <v>41</v>
      </c>
      <c r="C4358" t="s">
        <v>42</v>
      </c>
      <c r="D4358" s="3">
        <v>45484</v>
      </c>
      <c r="E4358" s="25">
        <v>19</v>
      </c>
      <c r="F4358">
        <v>20</v>
      </c>
      <c r="G4358">
        <v>19</v>
      </c>
      <c r="H4358">
        <v>20</v>
      </c>
      <c r="I4358">
        <v>3533</v>
      </c>
      <c r="J4358">
        <v>53478</v>
      </c>
      <c r="K4358">
        <v>1.4263988733291599</v>
      </c>
      <c r="L4358">
        <v>1.19924211502075</v>
      </c>
      <c r="M4358">
        <v>1.0401647090911801</v>
      </c>
      <c r="N4358">
        <v>0.92445951700210505</v>
      </c>
      <c r="O4358">
        <v>0.847631335258483</v>
      </c>
      <c r="P4358">
        <v>0.82218450307846003</v>
      </c>
      <c r="Q4358">
        <v>0.80528271198272705</v>
      </c>
      <c r="R4358">
        <v>0.77840578556060702</v>
      </c>
      <c r="S4358">
        <v>0.79562538862228305</v>
      </c>
      <c r="T4358">
        <v>0.87362235784530595</v>
      </c>
      <c r="U4358">
        <v>1.0179958343505799</v>
      </c>
      <c r="V4358">
        <v>1.22767233848571</v>
      </c>
      <c r="W4358">
        <v>1.5119670629501301</v>
      </c>
      <c r="X4358">
        <v>1.8217692375183101</v>
      </c>
      <c r="Y4358">
        <v>2.1268074512481601</v>
      </c>
      <c r="Z4358">
        <v>2.4384770393371502</v>
      </c>
      <c r="AA4358">
        <v>2.75594878196716</v>
      </c>
      <c r="AB4358">
        <v>3.0899772644042902</v>
      </c>
      <c r="AC4358">
        <v>3.30962061882019</v>
      </c>
      <c r="AD4358">
        <v>3.2952435016632</v>
      </c>
      <c r="AE4358">
        <v>3.0806319713592498</v>
      </c>
      <c r="AF4358">
        <v>2.73764777183532</v>
      </c>
      <c r="AG4358">
        <v>2.3331439495086599</v>
      </c>
      <c r="AH4358">
        <v>1.9208562374114899</v>
      </c>
      <c r="AI4358">
        <v>2.2982631344348101E-3</v>
      </c>
      <c r="AJ4358">
        <v>4.0934411808848303E-3</v>
      </c>
      <c r="AK4358">
        <v>9.2927003279328294E-3</v>
      </c>
      <c r="AL4358">
        <v>1.1539665050804599E-2</v>
      </c>
      <c r="AM4358">
        <v>2.0132843928877199E-4</v>
      </c>
      <c r="AN4358">
        <v>-1.4069459401071001E-2</v>
      </c>
      <c r="AO4358">
        <v>-8.4662064909934893E-3</v>
      </c>
      <c r="AP4358">
        <v>-2.9379729181528001E-2</v>
      </c>
      <c r="AQ4358">
        <v>-2.8734045103192302E-2</v>
      </c>
      <c r="AR4358">
        <v>-1.8610239028930602E-2</v>
      </c>
      <c r="AS4358">
        <v>-1.3450871221721099E-2</v>
      </c>
      <c r="AT4358">
        <v>-1.36934788897633E-2</v>
      </c>
      <c r="AU4358">
        <v>-2.5500219315290399E-2</v>
      </c>
      <c r="AV4358">
        <v>-4.0615718811750398E-2</v>
      </c>
      <c r="AW4358">
        <v>-1.28476228564977E-2</v>
      </c>
      <c r="AX4358">
        <v>-9.9272146821022006E-2</v>
      </c>
      <c r="AY4358">
        <v>-0.104407809674739</v>
      </c>
      <c r="AZ4358">
        <v>-0.122414022684097</v>
      </c>
      <c r="BA4358">
        <v>0.23649848997592901</v>
      </c>
      <c r="BB4358">
        <v>0.21388706564903201</v>
      </c>
      <c r="BC4358">
        <v>-0.18750606477260501</v>
      </c>
      <c r="BD4358">
        <v>-0.182523652911186</v>
      </c>
      <c r="BE4358">
        <v>-0.115707628428936</v>
      </c>
      <c r="BF4358">
        <v>-8.6292043328285203E-2</v>
      </c>
      <c r="BG4358">
        <v>3.3253747969865702E-2</v>
      </c>
      <c r="BH4358">
        <v>3.2543949782848303E-2</v>
      </c>
      <c r="BI4358">
        <v>3.38596366345882E-2</v>
      </c>
      <c r="BJ4358">
        <v>3.3773742616176598E-2</v>
      </c>
      <c r="BK4358">
        <v>1.9798077642917598E-2</v>
      </c>
      <c r="BL4358">
        <v>3.8605241570621699E-3</v>
      </c>
      <c r="BM4358">
        <v>9.9265249446034397E-3</v>
      </c>
      <c r="BN4358">
        <v>-8.1357453018426808E-3</v>
      </c>
      <c r="BO4358">
        <v>-5.11405896395444E-3</v>
      </c>
      <c r="BP4358">
        <v>7.0976857095956802E-3</v>
      </c>
      <c r="BQ4358">
        <v>1.37134725227952E-2</v>
      </c>
      <c r="BR4358">
        <v>1.6206981614232001E-2</v>
      </c>
      <c r="BS4358">
        <v>7.4283475987613201E-3</v>
      </c>
      <c r="BT4358">
        <v>-4.39987098798155E-3</v>
      </c>
      <c r="BU4358">
        <v>2.40251217037439E-2</v>
      </c>
      <c r="BV4358">
        <v>-6.0573872178792898E-2</v>
      </c>
      <c r="BW4358">
        <v>-6.5018005669116904E-2</v>
      </c>
      <c r="BX4358">
        <v>-8.1093125045299502E-2</v>
      </c>
      <c r="BY4358">
        <v>0.27826386690139698</v>
      </c>
      <c r="BZ4358">
        <v>0.25331321358680697</v>
      </c>
      <c r="CA4358">
        <v>-0.14716587960720001</v>
      </c>
      <c r="CB4358">
        <v>-0.142198622226715</v>
      </c>
      <c r="CC4358">
        <v>-7.5904205441474901E-2</v>
      </c>
      <c r="CD4358">
        <v>-4.87565398216247E-2</v>
      </c>
      <c r="CE4358">
        <v>6.4209230244159601E-2</v>
      </c>
      <c r="CF4358">
        <v>6.0994457453489297E-2</v>
      </c>
      <c r="CG4358">
        <v>5.8426573872566202E-2</v>
      </c>
      <c r="CH4358">
        <v>5.6007821112871101E-2</v>
      </c>
      <c r="CI4358">
        <v>3.93948256969451E-2</v>
      </c>
      <c r="CJ4358">
        <v>2.1790508180856701E-2</v>
      </c>
      <c r="CK4358">
        <v>2.8319256380200299E-2</v>
      </c>
      <c r="CL4358">
        <v>1.31082385778427E-2</v>
      </c>
      <c r="CM4358">
        <v>1.8505927175283401E-2</v>
      </c>
      <c r="CN4358">
        <v>3.2805610448121997E-2</v>
      </c>
      <c r="CO4358">
        <v>4.0877815335988901E-2</v>
      </c>
      <c r="CP4358">
        <v>4.61074411869049E-2</v>
      </c>
      <c r="CQ4358">
        <v>4.0356915444135603E-2</v>
      </c>
      <c r="CR4358">
        <v>3.1815975904464701E-2</v>
      </c>
      <c r="CS4358">
        <v>6.0897864401340401E-2</v>
      </c>
      <c r="CT4358">
        <v>-2.1875599399209002E-2</v>
      </c>
      <c r="CU4358">
        <v>-2.56282016634941E-2</v>
      </c>
      <c r="CV4358">
        <v>-3.9772223681211402E-2</v>
      </c>
      <c r="CW4358">
        <v>0.32002925872802701</v>
      </c>
      <c r="CX4358">
        <v>0.29273936152458102</v>
      </c>
      <c r="CY4358">
        <v>-0.106825686991214</v>
      </c>
      <c r="CZ4358">
        <v>-0.101873584091663</v>
      </c>
      <c r="DA4358">
        <v>-3.6100786179304102E-2</v>
      </c>
      <c r="DB4358">
        <v>-1.1221036314964201E-2</v>
      </c>
      <c r="DC4358">
        <v>1.8819598481059002E-2</v>
      </c>
      <c r="DD4358">
        <v>1.72966811805963E-2</v>
      </c>
      <c r="DE4358">
        <v>1.4935636892914699E-2</v>
      </c>
      <c r="DF4358">
        <v>1.3517359271645501E-2</v>
      </c>
      <c r="DG4358">
        <v>1.19139775633811E-2</v>
      </c>
      <c r="DH4358">
        <v>1.09006557613611E-2</v>
      </c>
      <c r="DI4358">
        <v>1.11819868907332E-2</v>
      </c>
      <c r="DJ4358">
        <v>1.29154250025749E-2</v>
      </c>
      <c r="DK4358">
        <v>1.4359931461513001E-2</v>
      </c>
      <c r="DL4358">
        <v>1.5629308298230098E-2</v>
      </c>
      <c r="DM4358">
        <v>1.6514748334884598E-2</v>
      </c>
      <c r="DN4358">
        <v>1.81781891733407E-2</v>
      </c>
      <c r="DO4358">
        <v>2.0019147545099199E-2</v>
      </c>
      <c r="DP4358">
        <v>2.20176726579666E-2</v>
      </c>
      <c r="DQ4358">
        <v>2.2417036816477699E-2</v>
      </c>
      <c r="DR4358">
        <v>2.3526879027485799E-2</v>
      </c>
      <c r="DS4358">
        <v>2.3947300389408999E-2</v>
      </c>
      <c r="DT4358">
        <v>2.5121323764324101E-2</v>
      </c>
      <c r="DU4358">
        <v>2.53915470093488E-2</v>
      </c>
      <c r="DV4358">
        <v>2.3969396948814298E-2</v>
      </c>
      <c r="DW4358">
        <v>2.4525094777345598E-2</v>
      </c>
      <c r="DX4358">
        <v>2.4515882134437499E-2</v>
      </c>
      <c r="DY4358">
        <v>2.4198761209845501E-2</v>
      </c>
      <c r="DZ4358">
        <v>2.28199660778045E-2</v>
      </c>
      <c r="EA4358">
        <v>82.066802978515597</v>
      </c>
      <c r="EB4358">
        <v>78.649719238281193</v>
      </c>
      <c r="EC4358">
        <v>76.478569030761705</v>
      </c>
      <c r="ED4358">
        <v>76.957138061523395</v>
      </c>
      <c r="EE4358">
        <v>75.387825012207003</v>
      </c>
      <c r="EF4358">
        <v>74.100502014160099</v>
      </c>
      <c r="EG4358">
        <v>74.948860168457003</v>
      </c>
      <c r="EH4358">
        <v>80.010643005370994</v>
      </c>
      <c r="EI4358">
        <v>84.522018432617102</v>
      </c>
      <c r="EJ4358">
        <v>89.474136352539006</v>
      </c>
      <c r="EK4358">
        <v>93.061782836914006</v>
      </c>
      <c r="EL4358">
        <v>96.644691467285099</v>
      </c>
      <c r="EM4358">
        <v>100.526161193847</v>
      </c>
      <c r="EN4358">
        <v>103.258644104003</v>
      </c>
      <c r="EO4358">
        <v>105.596214294433</v>
      </c>
      <c r="EP4358">
        <v>107.68666839599599</v>
      </c>
      <c r="EQ4358">
        <v>107.54093933105401</v>
      </c>
      <c r="ER4358">
        <v>107.399055480957</v>
      </c>
      <c r="ES4358">
        <v>105.39491271972599</v>
      </c>
      <c r="ET4358">
        <v>102.08985900878901</v>
      </c>
      <c r="EU4358">
        <v>95.507240295410099</v>
      </c>
      <c r="EV4358">
        <v>91.130950927734304</v>
      </c>
      <c r="EW4358">
        <v>87.694061279296804</v>
      </c>
      <c r="EX4358">
        <v>84.963348388671804</v>
      </c>
      <c r="EY4358">
        <v>0.21220576763153001</v>
      </c>
      <c r="EZ4358">
        <v>1.7458969727158501E-2</v>
      </c>
      <c r="FA4358">
        <v>1.7458969727158501E-2</v>
      </c>
      <c r="FB4358">
        <v>0</v>
      </c>
      <c r="FC4358">
        <v>0</v>
      </c>
    </row>
    <row r="4359" spans="1:159" x14ac:dyDescent="0.25">
      <c r="A4359" t="s">
        <v>50</v>
      </c>
      <c r="B4359" t="s">
        <v>41</v>
      </c>
      <c r="C4359" t="s">
        <v>42</v>
      </c>
      <c r="D4359" s="3">
        <v>45485</v>
      </c>
      <c r="FB4359">
        <v>0</v>
      </c>
      <c r="FC4359">
        <v>1</v>
      </c>
    </row>
    <row r="4360" spans="1:159" x14ac:dyDescent="0.25">
      <c r="A4360" t="s">
        <v>50</v>
      </c>
      <c r="B4360" t="s">
        <v>41</v>
      </c>
      <c r="C4360" t="s">
        <v>42</v>
      </c>
      <c r="D4360" s="3">
        <v>45496</v>
      </c>
      <c r="E4360" s="25">
        <v>18</v>
      </c>
      <c r="F4360">
        <v>19</v>
      </c>
      <c r="G4360">
        <v>18</v>
      </c>
      <c r="H4360">
        <v>19</v>
      </c>
      <c r="I4360">
        <v>3516</v>
      </c>
      <c r="J4360">
        <v>53298</v>
      </c>
      <c r="K4360">
        <v>1.42090332508087</v>
      </c>
      <c r="L4360">
        <v>1.2190594673156701</v>
      </c>
      <c r="M4360">
        <v>1.07355225086212</v>
      </c>
      <c r="N4360">
        <v>0.96465641260146995</v>
      </c>
      <c r="O4360">
        <v>0.89259600639343195</v>
      </c>
      <c r="P4360">
        <v>0.87210303544998102</v>
      </c>
      <c r="Q4360">
        <v>0.86833578348159701</v>
      </c>
      <c r="R4360">
        <v>0.843855321407318</v>
      </c>
      <c r="S4360">
        <v>0.87564659118652299</v>
      </c>
      <c r="T4360">
        <v>0.95381075143813998</v>
      </c>
      <c r="U4360">
        <v>1.11302554607391</v>
      </c>
      <c r="V4360">
        <v>1.2849026918411199</v>
      </c>
      <c r="W4360">
        <v>1.52490246295928</v>
      </c>
      <c r="X4360">
        <v>1.7826722860336299</v>
      </c>
      <c r="Y4360">
        <v>2.0784349441528298</v>
      </c>
      <c r="Z4360">
        <v>2.3652794361114502</v>
      </c>
      <c r="AA4360">
        <v>2.6584410667419398</v>
      </c>
      <c r="AB4360">
        <v>2.9841330051422101</v>
      </c>
      <c r="AC4360">
        <v>3.2017807960510201</v>
      </c>
      <c r="AD4360">
        <v>3.15740942955017</v>
      </c>
      <c r="AE4360">
        <v>2.9194519519805899</v>
      </c>
      <c r="AF4360">
        <v>2.6282718181610099</v>
      </c>
      <c r="AG4360">
        <v>2.2135274410247798</v>
      </c>
      <c r="AH4360">
        <v>1.8052852153778001</v>
      </c>
      <c r="AI4360">
        <v>-1.0244151577353399E-2</v>
      </c>
      <c r="AJ4360">
        <v>-6.50794385001063E-3</v>
      </c>
      <c r="AK4360">
        <v>3.0949083156883699E-3</v>
      </c>
      <c r="AL4360">
        <v>6.7583369091153101E-3</v>
      </c>
      <c r="AM4360">
        <v>1.0029014199972101E-2</v>
      </c>
      <c r="AN4360">
        <v>8.8085187599062902E-3</v>
      </c>
      <c r="AO4360">
        <v>-6.64844177663326E-3</v>
      </c>
      <c r="AP4360">
        <v>-2.33830828219652E-2</v>
      </c>
      <c r="AQ4360">
        <v>-1.3165200129151299E-2</v>
      </c>
      <c r="AR4360">
        <v>-2.3950183764099998E-2</v>
      </c>
      <c r="AS4360">
        <v>-1.6184002161026001E-2</v>
      </c>
      <c r="AT4360">
        <v>-4.0756713598966501E-2</v>
      </c>
      <c r="AU4360">
        <v>-5.4640442132949801E-2</v>
      </c>
      <c r="AV4360">
        <v>-6.5467156469821902E-2</v>
      </c>
      <c r="AW4360">
        <v>-6.2110394239425597E-2</v>
      </c>
      <c r="AX4360">
        <v>-6.7644454538822105E-2</v>
      </c>
      <c r="AY4360">
        <v>-6.7436210811138098E-2</v>
      </c>
      <c r="AZ4360">
        <v>0.25231873989105202</v>
      </c>
      <c r="BA4360">
        <v>0.25551936030387801</v>
      </c>
      <c r="BB4360">
        <v>-0.17221237719058899</v>
      </c>
      <c r="BC4360">
        <v>-0.162578925490379</v>
      </c>
      <c r="BD4360">
        <v>-0.102023057639598</v>
      </c>
      <c r="BE4360">
        <v>-7.30711594223976E-2</v>
      </c>
      <c r="BF4360">
        <v>-9.2605531215667697E-2</v>
      </c>
      <c r="BG4360">
        <v>2.0716268569230999E-2</v>
      </c>
      <c r="BH4360">
        <v>2.1396899595856601E-2</v>
      </c>
      <c r="BI4360">
        <v>2.8473565354943199E-2</v>
      </c>
      <c r="BJ4360">
        <v>2.87342313677072E-2</v>
      </c>
      <c r="BK4360">
        <v>2.96972747892141E-2</v>
      </c>
      <c r="BL4360">
        <v>2.7009487152099599E-2</v>
      </c>
      <c r="BM4360">
        <v>1.2137383222579901E-2</v>
      </c>
      <c r="BN4360">
        <v>-1.58274511341005E-3</v>
      </c>
      <c r="BO4360">
        <v>1.0071899741887999E-2</v>
      </c>
      <c r="BP4360">
        <v>2.03763809986412E-3</v>
      </c>
      <c r="BQ4360">
        <v>1.23780369758605E-2</v>
      </c>
      <c r="BR4360">
        <v>-1.0247288271784699E-2</v>
      </c>
      <c r="BS4360">
        <v>-2.1397417411208101E-2</v>
      </c>
      <c r="BT4360">
        <v>-3.0212011188268599E-2</v>
      </c>
      <c r="BU4360">
        <v>-2.5245511904358801E-2</v>
      </c>
      <c r="BV4360">
        <v>-3.0102973803877799E-2</v>
      </c>
      <c r="BW4360">
        <v>-2.9592854902148202E-2</v>
      </c>
      <c r="BX4360">
        <v>0.29104459285736001</v>
      </c>
      <c r="BY4360">
        <v>0.29366424679756098</v>
      </c>
      <c r="BZ4360">
        <v>-0.133942425251007</v>
      </c>
      <c r="CA4360">
        <v>-0.12522846460342399</v>
      </c>
      <c r="CB4360">
        <v>-6.3923187553882502E-2</v>
      </c>
      <c r="CC4360">
        <v>-3.64248752593994E-2</v>
      </c>
      <c r="CD4360">
        <v>-5.8761727064847898E-2</v>
      </c>
      <c r="CE4360">
        <v>5.1676690578460603E-2</v>
      </c>
      <c r="CF4360">
        <v>4.9301743507385198E-2</v>
      </c>
      <c r="CG4360">
        <v>5.3852222859859397E-2</v>
      </c>
      <c r="CH4360">
        <v>5.0710126757621703E-2</v>
      </c>
      <c r="CI4360">
        <v>4.9365535378456102E-2</v>
      </c>
      <c r="CJ4360">
        <v>4.5210454612970297E-2</v>
      </c>
      <c r="CK4360">
        <v>3.0923208221793098E-2</v>
      </c>
      <c r="CL4360">
        <v>2.02175937592983E-2</v>
      </c>
      <c r="CM4360">
        <v>3.3309001475572503E-2</v>
      </c>
      <c r="CN4360">
        <v>2.8025459498167E-2</v>
      </c>
      <c r="CO4360">
        <v>4.0940076112747102E-2</v>
      </c>
      <c r="CP4360">
        <v>2.0262137055396999E-2</v>
      </c>
      <c r="CQ4360">
        <v>1.1845607310533499E-2</v>
      </c>
      <c r="CR4360">
        <v>5.0431317649781704E-3</v>
      </c>
      <c r="CS4360">
        <v>1.16193704307079E-2</v>
      </c>
      <c r="CT4360">
        <v>7.4385073967278004E-3</v>
      </c>
      <c r="CU4360">
        <v>8.2505010068416491E-3</v>
      </c>
      <c r="CV4360">
        <v>0.32977044582366899</v>
      </c>
      <c r="CW4360">
        <v>0.33180913329124401</v>
      </c>
      <c r="CX4360">
        <v>-9.56724733114242E-2</v>
      </c>
      <c r="CY4360">
        <v>-8.78779962658882E-2</v>
      </c>
      <c r="CZ4360">
        <v>-2.5823317468166299E-2</v>
      </c>
      <c r="DA4360">
        <v>2.21409849473275E-4</v>
      </c>
      <c r="DB4360">
        <v>-2.4917922914028098E-2</v>
      </c>
      <c r="DC4360">
        <v>1.8822599202394399E-2</v>
      </c>
      <c r="DD4360">
        <v>1.6964940354227999E-2</v>
      </c>
      <c r="DE4360">
        <v>1.54291279613971E-2</v>
      </c>
      <c r="DF4360">
        <v>1.33603950962424E-2</v>
      </c>
      <c r="DG4360">
        <v>1.1957453563809299E-2</v>
      </c>
      <c r="DH4360">
        <v>1.10654029995203E-2</v>
      </c>
      <c r="DI4360">
        <v>1.1420970782637501E-2</v>
      </c>
      <c r="DJ4360">
        <v>1.32536645978689E-2</v>
      </c>
      <c r="DK4360">
        <v>1.41271539032459E-2</v>
      </c>
      <c r="DL4360">
        <v>1.5799473971128401E-2</v>
      </c>
      <c r="DM4360">
        <v>1.7364487051963799E-2</v>
      </c>
      <c r="DN4360">
        <v>1.85484141111373E-2</v>
      </c>
      <c r="DO4360">
        <v>2.02103238552808E-2</v>
      </c>
      <c r="DP4360">
        <v>2.1433604881167401E-2</v>
      </c>
      <c r="DQ4360">
        <v>2.24122572690248E-2</v>
      </c>
      <c r="DR4360">
        <v>2.2823600098490701E-2</v>
      </c>
      <c r="DS4360">
        <v>2.30071265250444E-2</v>
      </c>
      <c r="DT4360">
        <v>2.3543648421764301E-2</v>
      </c>
      <c r="DU4360">
        <v>2.3190442472696301E-2</v>
      </c>
      <c r="DV4360">
        <v>2.3266477510332999E-2</v>
      </c>
      <c r="DW4360">
        <v>2.2707471624016699E-2</v>
      </c>
      <c r="DX4360">
        <v>2.31630764901638E-2</v>
      </c>
      <c r="DY4360">
        <v>2.22793594002723E-2</v>
      </c>
      <c r="DZ4360">
        <v>2.0575571805238699E-2</v>
      </c>
      <c r="EA4360">
        <v>81.515594482421804</v>
      </c>
      <c r="EB4360">
        <v>79.822395324707003</v>
      </c>
      <c r="EC4360">
        <v>78.792694091796804</v>
      </c>
      <c r="ED4360">
        <v>78.185920715332003</v>
      </c>
      <c r="EE4360">
        <v>77.359367370605398</v>
      </c>
      <c r="EF4360">
        <v>76.399467468261705</v>
      </c>
      <c r="EG4360">
        <v>77.336799621582003</v>
      </c>
      <c r="EH4360">
        <v>82.207008361816406</v>
      </c>
      <c r="EI4360">
        <v>85.368278503417898</v>
      </c>
      <c r="EJ4360">
        <v>87.699432373046804</v>
      </c>
      <c r="EK4360">
        <v>92.158302307128906</v>
      </c>
      <c r="EL4360">
        <v>96.409263610839801</v>
      </c>
      <c r="EM4360">
        <v>99.650428771972599</v>
      </c>
      <c r="EN4360">
        <v>102.583602905273</v>
      </c>
      <c r="EO4360">
        <v>103.90615081787099</v>
      </c>
      <c r="EP4360">
        <v>104.2280960083</v>
      </c>
      <c r="EQ4360">
        <v>105.09266662597599</v>
      </c>
      <c r="ER4360">
        <v>104.09147644042901</v>
      </c>
      <c r="ES4360">
        <v>101.653106689453</v>
      </c>
      <c r="ET4360">
        <v>97.800712585449205</v>
      </c>
      <c r="EU4360">
        <v>93.127113342285099</v>
      </c>
      <c r="EV4360">
        <v>90.892784118652301</v>
      </c>
      <c r="EW4360">
        <v>88.250373840332003</v>
      </c>
      <c r="EX4360">
        <v>85.956634521484304</v>
      </c>
      <c r="EY4360">
        <v>0.20152750611305201</v>
      </c>
      <c r="EZ4360">
        <v>1.6523469239473301E-2</v>
      </c>
      <c r="FA4360">
        <v>1.6523469239473301E-2</v>
      </c>
      <c r="FB4360">
        <v>0</v>
      </c>
      <c r="FC4360">
        <v>0</v>
      </c>
    </row>
    <row r="4361" spans="1:159" x14ac:dyDescent="0.25">
      <c r="A4361" t="s">
        <v>50</v>
      </c>
      <c r="B4361" t="s">
        <v>41</v>
      </c>
      <c r="C4361" t="s">
        <v>42</v>
      </c>
      <c r="D4361" s="3">
        <v>45539</v>
      </c>
      <c r="FB4361">
        <v>0</v>
      </c>
      <c r="FC4361">
        <v>1</v>
      </c>
    </row>
    <row r="4362" spans="1:159" x14ac:dyDescent="0.25">
      <c r="A4362" t="s">
        <v>50</v>
      </c>
      <c r="B4362" t="s">
        <v>41</v>
      </c>
      <c r="C4362" t="s">
        <v>42</v>
      </c>
      <c r="D4362" s="3">
        <v>45540</v>
      </c>
      <c r="FB4362">
        <v>0</v>
      </c>
      <c r="FC4362">
        <v>1</v>
      </c>
    </row>
    <row r="4363" spans="1:159" x14ac:dyDescent="0.25">
      <c r="A4363" t="s">
        <v>50</v>
      </c>
      <c r="B4363" t="s">
        <v>41</v>
      </c>
      <c r="C4363" t="s">
        <v>42</v>
      </c>
      <c r="D4363" s="3">
        <v>45541</v>
      </c>
      <c r="FB4363">
        <v>0</v>
      </c>
      <c r="FC4363">
        <v>1</v>
      </c>
    </row>
    <row r="4364" spans="1:159" x14ac:dyDescent="0.25">
      <c r="A4364" t="s">
        <v>50</v>
      </c>
      <c r="B4364" t="s">
        <v>41</v>
      </c>
      <c r="C4364" t="s">
        <v>42</v>
      </c>
      <c r="D4364" s="3">
        <v>45558</v>
      </c>
      <c r="E4364" s="25">
        <v>18</v>
      </c>
      <c r="F4364">
        <v>20</v>
      </c>
      <c r="G4364">
        <v>18</v>
      </c>
      <c r="H4364">
        <v>20</v>
      </c>
      <c r="I4364">
        <v>7824</v>
      </c>
      <c r="J4364">
        <v>56652</v>
      </c>
      <c r="K4364">
        <v>0.744418025016784</v>
      </c>
      <c r="L4364">
        <v>0.67099261283874501</v>
      </c>
      <c r="M4364">
        <v>0.61455333232879605</v>
      </c>
      <c r="N4364">
        <v>0.57261377573013295</v>
      </c>
      <c r="O4364">
        <v>0.56631064414978005</v>
      </c>
      <c r="P4364">
        <v>0.60065895318984897</v>
      </c>
      <c r="Q4364">
        <v>0.66223102807998602</v>
      </c>
      <c r="R4364">
        <v>0.67561268806457497</v>
      </c>
      <c r="S4364">
        <v>0.53541737794875999</v>
      </c>
      <c r="T4364">
        <v>0.497546076774597</v>
      </c>
      <c r="U4364">
        <v>0.48340225219726501</v>
      </c>
      <c r="V4364">
        <v>0.51189339160919101</v>
      </c>
      <c r="W4364">
        <v>0.59687793254852195</v>
      </c>
      <c r="X4364">
        <v>0.74088400602340598</v>
      </c>
      <c r="Y4364">
        <v>0.94571727514266901</v>
      </c>
      <c r="Z4364">
        <v>1.2359248399734399</v>
      </c>
      <c r="AA4364">
        <v>1.5719680786132799</v>
      </c>
      <c r="AB4364">
        <v>1.90157747268676</v>
      </c>
      <c r="AC4364">
        <v>2.0051312446594198</v>
      </c>
      <c r="AD4364">
        <v>1.83748018741607</v>
      </c>
      <c r="AE4364">
        <v>1.6521250009536701</v>
      </c>
      <c r="AF4364">
        <v>1.4466148614883401</v>
      </c>
      <c r="AG4364">
        <v>1.20101642608642</v>
      </c>
      <c r="AH4364">
        <v>0.98308551311492898</v>
      </c>
      <c r="AI4364">
        <v>-1.53842018917202E-2</v>
      </c>
      <c r="AJ4364">
        <v>-5.4789138957857999E-3</v>
      </c>
      <c r="AK4364">
        <v>-1.74484797753393E-3</v>
      </c>
      <c r="AL4364">
        <v>-9.7890123724937404E-3</v>
      </c>
      <c r="AM4364">
        <v>-6.3118645921349499E-3</v>
      </c>
      <c r="AN4364">
        <v>1.0385051427874701E-4</v>
      </c>
      <c r="AO4364">
        <v>-9.6259908750653198E-3</v>
      </c>
      <c r="AP4364">
        <v>4.3628248386084999E-3</v>
      </c>
      <c r="AQ4364">
        <v>-1.3945083133876299E-2</v>
      </c>
      <c r="AR4364">
        <v>-9.3176886439323408E-3</v>
      </c>
      <c r="AS4364">
        <v>-1.9573600962757998E-2</v>
      </c>
      <c r="AT4364">
        <v>-2.08823215216398E-2</v>
      </c>
      <c r="AU4364">
        <v>-1.4908458106219699E-2</v>
      </c>
      <c r="AV4364">
        <v>-1.65600962936878E-2</v>
      </c>
      <c r="AW4364">
        <v>-1.2793676927685699E-2</v>
      </c>
      <c r="AX4364">
        <v>-2.96721924096345E-2</v>
      </c>
      <c r="AY4364">
        <v>-4.38879504799842E-2</v>
      </c>
      <c r="AZ4364">
        <v>5.9944737702608102E-2</v>
      </c>
      <c r="BA4364">
        <v>4.57012169063091E-2</v>
      </c>
      <c r="BB4364">
        <v>1.83337815105915E-2</v>
      </c>
      <c r="BC4364">
        <v>-5.8489266782998997E-2</v>
      </c>
      <c r="BD4364">
        <v>-1.7232725396752299E-2</v>
      </c>
      <c r="BE4364">
        <v>-1.2045111507177301E-2</v>
      </c>
      <c r="BF4364">
        <v>-7.2633097879588604E-3</v>
      </c>
      <c r="BG4364">
        <v>4.99826855957508E-3</v>
      </c>
      <c r="BH4364">
        <v>1.3610882684588399E-2</v>
      </c>
      <c r="BI4364">
        <v>1.52141824364662E-2</v>
      </c>
      <c r="BJ4364">
        <v>4.8752152360975699E-3</v>
      </c>
      <c r="BK4364">
        <v>6.04894710704684E-3</v>
      </c>
      <c r="BL4364">
        <v>1.18326162919402E-2</v>
      </c>
      <c r="BM4364">
        <v>2.70550325512886E-3</v>
      </c>
      <c r="BN4364">
        <v>1.7353350296616499E-2</v>
      </c>
      <c r="BO4364">
        <v>-7.6027418253943302E-4</v>
      </c>
      <c r="BP4364">
        <v>5.1762606017291502E-3</v>
      </c>
      <c r="BQ4364">
        <v>-3.97681910544633E-3</v>
      </c>
      <c r="BR4364">
        <v>-3.5493911709636402E-3</v>
      </c>
      <c r="BS4364">
        <v>4.4750967063009704E-3</v>
      </c>
      <c r="BT4364">
        <v>5.1781949587166301E-3</v>
      </c>
      <c r="BU4364">
        <v>1.1515589430928201E-2</v>
      </c>
      <c r="BV4364">
        <v>-2.66475696116685E-3</v>
      </c>
      <c r="BW4364">
        <v>-1.4149108901619901E-2</v>
      </c>
      <c r="BX4364">
        <v>9.0731605887412997E-2</v>
      </c>
      <c r="BY4364">
        <v>7.5629547238349901E-2</v>
      </c>
      <c r="BZ4364">
        <v>4.5663636177778202E-2</v>
      </c>
      <c r="CA4364">
        <v>-3.1509630382060998E-2</v>
      </c>
      <c r="CB4364">
        <v>8.1665124744176795E-3</v>
      </c>
      <c r="CC4364">
        <v>1.13045815378427E-2</v>
      </c>
      <c r="CD4364">
        <v>1.38785289600491E-2</v>
      </c>
      <c r="CE4364">
        <v>2.5380739942193E-2</v>
      </c>
      <c r="CF4364">
        <v>3.2700680196285199E-2</v>
      </c>
      <c r="CG4364">
        <v>3.2173212617635699E-2</v>
      </c>
      <c r="CH4364">
        <v>1.9539443776011401E-2</v>
      </c>
      <c r="CI4364">
        <v>1.84097588062286E-2</v>
      </c>
      <c r="CJ4364">
        <v>2.3561382666230202E-2</v>
      </c>
      <c r="CK4364">
        <v>1.5036997385323001E-2</v>
      </c>
      <c r="CL4364">
        <v>3.0343875288963301E-2</v>
      </c>
      <c r="CM4364">
        <v>1.24245351180434E-2</v>
      </c>
      <c r="CN4364">
        <v>1.9670210778713199E-2</v>
      </c>
      <c r="CO4364">
        <v>1.16199618205428E-2</v>
      </c>
      <c r="CP4364">
        <v>1.37835396453738E-2</v>
      </c>
      <c r="CQ4364">
        <v>2.3858651518821699E-2</v>
      </c>
      <c r="CR4364">
        <v>2.6916487142443601E-2</v>
      </c>
      <c r="CS4364">
        <v>3.5824857652187299E-2</v>
      </c>
      <c r="CT4364">
        <v>2.43426784873008E-2</v>
      </c>
      <c r="CU4364">
        <v>1.55897308140993E-2</v>
      </c>
      <c r="CV4364">
        <v>0.121518477797508</v>
      </c>
      <c r="CW4364">
        <v>0.1055578738451</v>
      </c>
      <c r="CX4364">
        <v>7.2993494570255196E-2</v>
      </c>
      <c r="CY4364">
        <v>-4.5299925841391E-3</v>
      </c>
      <c r="CZ4364">
        <v>3.3565752208232803E-2</v>
      </c>
      <c r="DA4364">
        <v>3.4654274582862798E-2</v>
      </c>
      <c r="DB4364">
        <v>3.5020366311073303E-2</v>
      </c>
      <c r="DC4364">
        <v>1.2391662225127199E-2</v>
      </c>
      <c r="DD4364">
        <v>1.16057721897959E-2</v>
      </c>
      <c r="DE4364">
        <v>1.03103583678603E-2</v>
      </c>
      <c r="DF4364">
        <v>8.91521759331226E-3</v>
      </c>
      <c r="DG4364">
        <v>7.51483999192714E-3</v>
      </c>
      <c r="DH4364">
        <v>7.1305832825601101E-3</v>
      </c>
      <c r="DI4364">
        <v>7.4970163404941498E-3</v>
      </c>
      <c r="DJ4364">
        <v>7.8976787626743299E-3</v>
      </c>
      <c r="DK4364">
        <v>8.0157946795225091E-3</v>
      </c>
      <c r="DL4364">
        <v>8.8116955012083002E-3</v>
      </c>
      <c r="DM4364">
        <v>9.4821695238351805E-3</v>
      </c>
      <c r="DN4364">
        <v>1.05376737192273E-2</v>
      </c>
      <c r="DO4364">
        <v>1.1784364469349299E-2</v>
      </c>
      <c r="DP4364">
        <v>1.3215943239629199E-2</v>
      </c>
      <c r="DQ4364">
        <v>1.47789847105741E-2</v>
      </c>
      <c r="DR4364">
        <v>1.6419354826211902E-2</v>
      </c>
      <c r="DS4364">
        <v>1.80799309164285E-2</v>
      </c>
      <c r="DT4364">
        <v>1.87170878052711E-2</v>
      </c>
      <c r="DU4364">
        <v>1.8195131793618199E-2</v>
      </c>
      <c r="DV4364">
        <v>1.6615372151136301E-2</v>
      </c>
      <c r="DW4364">
        <v>1.6402455046772901E-2</v>
      </c>
      <c r="DX4364">
        <v>1.54416402801871E-2</v>
      </c>
      <c r="DY4364">
        <v>1.41956051811575E-2</v>
      </c>
      <c r="DZ4364">
        <v>1.28533253446221E-2</v>
      </c>
      <c r="EA4364">
        <v>69.592384338378906</v>
      </c>
      <c r="EB4364">
        <v>67.657417297363196</v>
      </c>
      <c r="EC4364">
        <v>66.232093811035099</v>
      </c>
      <c r="ED4364">
        <v>65.005287170410099</v>
      </c>
      <c r="EE4364">
        <v>64.792495727539006</v>
      </c>
      <c r="EF4364">
        <v>62.730373382568303</v>
      </c>
      <c r="EG4364">
        <v>62.431140899658203</v>
      </c>
      <c r="EH4364">
        <v>65.570579528808494</v>
      </c>
      <c r="EI4364">
        <v>71.490089416503906</v>
      </c>
      <c r="EJ4364">
        <v>76.514938354492102</v>
      </c>
      <c r="EK4364">
        <v>82.630584716796804</v>
      </c>
      <c r="EL4364">
        <v>87.304122924804602</v>
      </c>
      <c r="EM4364">
        <v>91.159530639648395</v>
      </c>
      <c r="EN4364">
        <v>93.99365234375</v>
      </c>
      <c r="EO4364">
        <v>96.181869506835895</v>
      </c>
      <c r="EP4364">
        <v>96.964179992675696</v>
      </c>
      <c r="EQ4364">
        <v>97.422813415527301</v>
      </c>
      <c r="ER4364">
        <v>95.890167236328097</v>
      </c>
      <c r="ES4364">
        <v>91.401138305664006</v>
      </c>
      <c r="ET4364">
        <v>85.290512084960895</v>
      </c>
      <c r="EU4364">
        <v>82.051811218261705</v>
      </c>
      <c r="EV4364">
        <v>79.60546875</v>
      </c>
      <c r="EW4364">
        <v>76.980041503906193</v>
      </c>
      <c r="EX4364">
        <v>75.295402526855398</v>
      </c>
      <c r="EY4364">
        <v>0.13576617836952201</v>
      </c>
      <c r="EZ4364">
        <v>1.03142987936735E-2</v>
      </c>
      <c r="FA4364">
        <v>1.03142987936735E-2</v>
      </c>
      <c r="FB4364">
        <v>0</v>
      </c>
      <c r="FC4364">
        <v>0</v>
      </c>
    </row>
    <row r="4365" spans="1:159" x14ac:dyDescent="0.25">
      <c r="A4365" t="s">
        <v>50</v>
      </c>
      <c r="B4365" t="s">
        <v>41</v>
      </c>
      <c r="C4365" t="s">
        <v>42</v>
      </c>
      <c r="D4365" s="3">
        <v>45559</v>
      </c>
      <c r="FB4365">
        <v>0</v>
      </c>
      <c r="FC4365">
        <v>1</v>
      </c>
    </row>
    <row r="4366" spans="1:159" x14ac:dyDescent="0.25">
      <c r="A4366" t="s">
        <v>50</v>
      </c>
      <c r="B4366" t="s">
        <v>41</v>
      </c>
      <c r="C4366" t="s">
        <v>42</v>
      </c>
      <c r="D4366" s="3">
        <v>45566</v>
      </c>
      <c r="FB4366">
        <v>0</v>
      </c>
      <c r="FC4366">
        <v>1</v>
      </c>
    </row>
    <row r="4367" spans="1:159" x14ac:dyDescent="0.25">
      <c r="A4367" t="s">
        <v>50</v>
      </c>
      <c r="B4367" t="s">
        <v>41</v>
      </c>
      <c r="C4367" t="s">
        <v>42</v>
      </c>
      <c r="D4367" s="3">
        <v>45567</v>
      </c>
      <c r="E4367" s="25">
        <v>18</v>
      </c>
      <c r="F4367">
        <v>20</v>
      </c>
      <c r="G4367">
        <v>18</v>
      </c>
      <c r="H4367">
        <v>20</v>
      </c>
      <c r="I4367">
        <v>7782</v>
      </c>
      <c r="J4367">
        <v>56580</v>
      </c>
      <c r="K4367">
        <v>0.85041785240173295</v>
      </c>
      <c r="L4367">
        <v>0.742800593376159</v>
      </c>
      <c r="M4367">
        <v>0.67650181055068903</v>
      </c>
      <c r="N4367">
        <v>0.623429834842681</v>
      </c>
      <c r="O4367">
        <v>0.60854399204254095</v>
      </c>
      <c r="P4367">
        <v>0.62645435333251898</v>
      </c>
      <c r="Q4367">
        <v>0.68257915973663297</v>
      </c>
      <c r="R4367">
        <v>0.70642173290252597</v>
      </c>
      <c r="S4367">
        <v>0.57764834165573098</v>
      </c>
      <c r="T4367">
        <v>0.53830057382583596</v>
      </c>
      <c r="U4367">
        <v>0.53945994377136197</v>
      </c>
      <c r="V4367">
        <v>0.61053210496902399</v>
      </c>
      <c r="W4367">
        <v>0.75318872928619296</v>
      </c>
      <c r="X4367">
        <v>0.95400804281234697</v>
      </c>
      <c r="Y4367">
        <v>1.2674920558929399</v>
      </c>
      <c r="Z4367">
        <v>1.6127173900604199</v>
      </c>
      <c r="AA4367">
        <v>1.9613335132598799</v>
      </c>
      <c r="AB4367">
        <v>2.2447416782379102</v>
      </c>
      <c r="AC4367">
        <v>2.2171053886413499</v>
      </c>
      <c r="AD4367">
        <v>1.9904634952545099</v>
      </c>
      <c r="AE4367">
        <v>1.7555344104766799</v>
      </c>
      <c r="AF4367">
        <v>1.5216383934020901</v>
      </c>
      <c r="AG4367">
        <v>1.2840315103530799</v>
      </c>
      <c r="AH4367">
        <v>1.0342817306518499</v>
      </c>
      <c r="AI4367">
        <v>-2.46536079794168E-3</v>
      </c>
      <c r="AJ4367">
        <v>-7.96885788440704E-3</v>
      </c>
      <c r="AK4367">
        <v>-3.66325420327484E-3</v>
      </c>
      <c r="AL4367">
        <v>-1.23406769707798E-2</v>
      </c>
      <c r="AM4367">
        <v>-6.3548386096954302E-3</v>
      </c>
      <c r="AN4367">
        <v>-9.8196472972631402E-3</v>
      </c>
      <c r="AO4367">
        <v>-6.75443187355995E-3</v>
      </c>
      <c r="AP4367">
        <v>5.3724497556686401E-3</v>
      </c>
      <c r="AQ4367">
        <v>-1.0217082686722201E-2</v>
      </c>
      <c r="AR4367">
        <v>-1.46047230809926E-2</v>
      </c>
      <c r="AS4367">
        <v>-9.5224138349294593E-3</v>
      </c>
      <c r="AT4367">
        <v>4.2954590171575503E-3</v>
      </c>
      <c r="AU4367">
        <v>1.62292588502168E-2</v>
      </c>
      <c r="AV4367">
        <v>-5.2922982722520802E-3</v>
      </c>
      <c r="AW4367">
        <v>1.3358967378735501E-2</v>
      </c>
      <c r="AX4367">
        <v>2.0473131444305099E-3</v>
      </c>
      <c r="AY4367">
        <v>-2.1395811811089498E-2</v>
      </c>
      <c r="AZ4367">
        <v>9.18259471654891E-2</v>
      </c>
      <c r="BA4367">
        <v>4.62097264826297E-2</v>
      </c>
      <c r="BB4367">
        <v>-2.78935376554727E-2</v>
      </c>
      <c r="BC4367">
        <v>-0.10948971658945</v>
      </c>
      <c r="BD4367">
        <v>-6.3167184591293293E-2</v>
      </c>
      <c r="BE4367">
        <v>-1.13229788839817E-2</v>
      </c>
      <c r="BF4367">
        <v>-2.4156166240572902E-2</v>
      </c>
      <c r="BG4367">
        <v>1.7426365986466401E-2</v>
      </c>
      <c r="BH4367">
        <v>1.02083766832947E-2</v>
      </c>
      <c r="BI4367">
        <v>1.25219896435737E-2</v>
      </c>
      <c r="BJ4367">
        <v>2.0727196242660202E-3</v>
      </c>
      <c r="BK4367">
        <v>5.9265722520649398E-3</v>
      </c>
      <c r="BL4367">
        <v>1.7913148039951901E-3</v>
      </c>
      <c r="BM4367">
        <v>4.8583000898361197E-3</v>
      </c>
      <c r="BN4367">
        <v>1.8341341987252201E-2</v>
      </c>
      <c r="BO4367">
        <v>3.6552394740283398E-3</v>
      </c>
      <c r="BP4367">
        <v>1.4897580258548199E-3</v>
      </c>
      <c r="BQ4367">
        <v>6.6750403493642798E-3</v>
      </c>
      <c r="BR4367">
        <v>2.2361757233738799E-2</v>
      </c>
      <c r="BS4367">
        <v>3.6871906369924497E-2</v>
      </c>
      <c r="BT4367">
        <v>1.83034390211105E-2</v>
      </c>
      <c r="BU4367">
        <v>3.9978779852390199E-2</v>
      </c>
      <c r="BV4367">
        <v>3.0874783173203399E-2</v>
      </c>
      <c r="BW4367">
        <v>9.9034775048494304E-3</v>
      </c>
      <c r="BX4367">
        <v>0.123408526182174</v>
      </c>
      <c r="BY4367">
        <v>7.6316110789775807E-2</v>
      </c>
      <c r="BZ4367">
        <v>0</v>
      </c>
      <c r="CA4367">
        <v>-8.2011319696903201E-2</v>
      </c>
      <c r="CB4367">
        <v>-3.7001810967922197E-2</v>
      </c>
      <c r="CC4367">
        <v>1.25841330736875E-2</v>
      </c>
      <c r="CD4367">
        <v>-2.50257458537817E-3</v>
      </c>
      <c r="CE4367">
        <v>3.7318091839551898E-2</v>
      </c>
      <c r="CF4367">
        <v>2.8385611250996499E-2</v>
      </c>
      <c r="CG4367">
        <v>2.8707234188914198E-2</v>
      </c>
      <c r="CH4367">
        <v>1.6486115753650599E-2</v>
      </c>
      <c r="CI4367">
        <v>1.8207984045147799E-2</v>
      </c>
      <c r="CJ4367">
        <v>1.3402276672422799E-2</v>
      </c>
      <c r="CK4367">
        <v>1.6471032053232099E-2</v>
      </c>
      <c r="CL4367">
        <v>3.1310234218835803E-2</v>
      </c>
      <c r="CM4367">
        <v>1.75275616347789E-2</v>
      </c>
      <c r="CN4367">
        <v>1.75842382013797E-2</v>
      </c>
      <c r="CO4367">
        <v>2.2872494533658E-2</v>
      </c>
      <c r="CP4367">
        <v>4.0428057312965303E-2</v>
      </c>
      <c r="CQ4367">
        <v>5.7514552026986999E-2</v>
      </c>
      <c r="CR4367">
        <v>4.1899174451828003E-2</v>
      </c>
      <c r="CS4367">
        <v>6.6598594188690102E-2</v>
      </c>
      <c r="CT4367">
        <v>5.9702254831790903E-2</v>
      </c>
      <c r="CU4367">
        <v>4.1202768683433498E-2</v>
      </c>
      <c r="CV4367">
        <v>0.15499110519886</v>
      </c>
      <c r="CW4367">
        <v>0.106422491371631</v>
      </c>
      <c r="CX4367">
        <v>2.78935376554727E-2</v>
      </c>
      <c r="CY4367">
        <v>-5.4532926529645899E-2</v>
      </c>
      <c r="CZ4367">
        <v>-1.08364364132285E-2</v>
      </c>
      <c r="DA4367">
        <v>3.6491245031356798E-2</v>
      </c>
      <c r="DB4367">
        <v>1.9151017069816499E-2</v>
      </c>
      <c r="DC4367">
        <v>1.2093311175704001E-2</v>
      </c>
      <c r="DD4367">
        <v>1.1050974018871699E-2</v>
      </c>
      <c r="DE4367">
        <v>9.8399296402931196E-3</v>
      </c>
      <c r="DF4367">
        <v>8.7627228349447198E-3</v>
      </c>
      <c r="DG4367">
        <v>7.4665676802396696E-3</v>
      </c>
      <c r="DH4367">
        <v>7.0589636452496E-3</v>
      </c>
      <c r="DI4367">
        <v>7.0600397884845699E-3</v>
      </c>
      <c r="DJ4367">
        <v>7.8845266252756101E-3</v>
      </c>
      <c r="DK4367">
        <v>8.4337731823325105E-3</v>
      </c>
      <c r="DL4367">
        <v>9.7847497090697202E-3</v>
      </c>
      <c r="DM4367">
        <v>9.8473532125353796E-3</v>
      </c>
      <c r="DN4367">
        <v>1.0983529500663201E-2</v>
      </c>
      <c r="DO4367">
        <v>1.2549838051199899E-2</v>
      </c>
      <c r="DP4367">
        <v>1.43451895564794E-2</v>
      </c>
      <c r="DQ4367">
        <v>1.6183696687221499E-2</v>
      </c>
      <c r="DR4367">
        <v>1.7525857314467399E-2</v>
      </c>
      <c r="DS4367">
        <v>1.9028617069125099E-2</v>
      </c>
      <c r="DT4367">
        <v>1.9200846552848799E-2</v>
      </c>
      <c r="DU4367">
        <v>1.8303381279110902E-2</v>
      </c>
      <c r="DV4367">
        <v>1.6958067193627299E-2</v>
      </c>
      <c r="DW4367">
        <v>1.67056769132614E-2</v>
      </c>
      <c r="DX4367">
        <v>1.5907417982816599E-2</v>
      </c>
      <c r="DY4367">
        <v>1.45344920456409E-2</v>
      </c>
      <c r="DZ4367">
        <v>1.3164449483156201E-2</v>
      </c>
      <c r="EA4367">
        <v>73.196868896484304</v>
      </c>
      <c r="EB4367">
        <v>72.212654113769503</v>
      </c>
      <c r="EC4367">
        <v>69.932472229003906</v>
      </c>
      <c r="ED4367">
        <v>69.603477478027301</v>
      </c>
      <c r="EE4367">
        <v>69.659194946289006</v>
      </c>
      <c r="EF4367">
        <v>67.016586303710895</v>
      </c>
      <c r="EG4367">
        <v>66.797821044921804</v>
      </c>
      <c r="EH4367">
        <v>68.432876586914006</v>
      </c>
      <c r="EI4367">
        <v>73.0030517578125</v>
      </c>
      <c r="EJ4367">
        <v>79.355926513671804</v>
      </c>
      <c r="EK4367">
        <v>85.755508422851506</v>
      </c>
      <c r="EL4367">
        <v>90.680290222167898</v>
      </c>
      <c r="EM4367">
        <v>94.388435363769503</v>
      </c>
      <c r="EN4367">
        <v>97.775535583495994</v>
      </c>
      <c r="EO4367">
        <v>99.667022705078097</v>
      </c>
      <c r="EP4367">
        <v>100.53263092041</v>
      </c>
      <c r="EQ4367">
        <v>100.46604156494099</v>
      </c>
      <c r="ER4367">
        <v>98.104537963867102</v>
      </c>
      <c r="ES4367">
        <v>91.439376831054602</v>
      </c>
      <c r="ET4367">
        <v>88.034889221191406</v>
      </c>
      <c r="EU4367">
        <v>82.815734863281193</v>
      </c>
      <c r="EV4367">
        <v>80.497741699218693</v>
      </c>
      <c r="EW4367">
        <v>78.944549560546804</v>
      </c>
      <c r="EX4367">
        <v>76.560493469238196</v>
      </c>
      <c r="EY4367">
        <v>0.14257448911666801</v>
      </c>
      <c r="EZ4367">
        <v>1.04947723448276E-2</v>
      </c>
      <c r="FA4367">
        <v>1.04947723448276E-2</v>
      </c>
      <c r="FB4367">
        <v>0</v>
      </c>
      <c r="FC4367">
        <v>0</v>
      </c>
    </row>
    <row r="4368" spans="1:159" x14ac:dyDescent="0.25">
      <c r="A4368" t="s">
        <v>50</v>
      </c>
      <c r="B4368" t="s">
        <v>41</v>
      </c>
      <c r="C4368" t="s">
        <v>42</v>
      </c>
      <c r="D4368" s="3">
        <v>45568</v>
      </c>
      <c r="FB4368">
        <v>0</v>
      </c>
      <c r="FC4368">
        <v>1</v>
      </c>
    </row>
    <row r="4369" spans="1:159" x14ac:dyDescent="0.25">
      <c r="A4369" t="s">
        <v>50</v>
      </c>
      <c r="B4369" t="s">
        <v>41</v>
      </c>
      <c r="C4369" t="s">
        <v>42</v>
      </c>
      <c r="D4369" s="3">
        <v>45570</v>
      </c>
      <c r="FB4369">
        <v>0</v>
      </c>
      <c r="FC4369">
        <v>1</v>
      </c>
    </row>
    <row r="4370" spans="1:159" x14ac:dyDescent="0.25">
      <c r="A4370" t="s">
        <v>50</v>
      </c>
      <c r="B4370" t="s">
        <v>41</v>
      </c>
      <c r="C4370" t="s">
        <v>42</v>
      </c>
      <c r="D4370" s="3">
        <v>45571</v>
      </c>
      <c r="FB4370">
        <v>0</v>
      </c>
      <c r="FC4370">
        <v>1</v>
      </c>
    </row>
    <row r="4371" spans="1:159" x14ac:dyDescent="0.25">
      <c r="A4371" t="s">
        <v>50</v>
      </c>
      <c r="B4371" t="s">
        <v>41</v>
      </c>
      <c r="C4371" t="s">
        <v>74</v>
      </c>
      <c r="D4371" s="3">
        <v>45475</v>
      </c>
      <c r="FB4371">
        <v>0</v>
      </c>
      <c r="FC4371">
        <v>1</v>
      </c>
    </row>
    <row r="4372" spans="1:159" x14ac:dyDescent="0.25">
      <c r="A4372" t="s">
        <v>50</v>
      </c>
      <c r="B4372" t="s">
        <v>41</v>
      </c>
      <c r="C4372" t="s">
        <v>74</v>
      </c>
      <c r="D4372" s="3">
        <v>45476</v>
      </c>
      <c r="FB4372">
        <v>0</v>
      </c>
      <c r="FC4372">
        <v>1</v>
      </c>
    </row>
    <row r="4373" spans="1:159" x14ac:dyDescent="0.25">
      <c r="A4373" t="s">
        <v>50</v>
      </c>
      <c r="B4373" t="s">
        <v>41</v>
      </c>
      <c r="C4373" t="s">
        <v>74</v>
      </c>
      <c r="D4373" s="3">
        <v>45478</v>
      </c>
      <c r="FB4373">
        <v>0</v>
      </c>
      <c r="FC4373">
        <v>1</v>
      </c>
    </row>
    <row r="4374" spans="1:159" x14ac:dyDescent="0.25">
      <c r="A4374" t="s">
        <v>50</v>
      </c>
      <c r="B4374" t="s">
        <v>41</v>
      </c>
      <c r="C4374" t="s">
        <v>74</v>
      </c>
      <c r="D4374" s="3">
        <v>45479</v>
      </c>
      <c r="FB4374">
        <v>0</v>
      </c>
      <c r="FC4374">
        <v>1</v>
      </c>
    </row>
    <row r="4375" spans="1:159" x14ac:dyDescent="0.25">
      <c r="A4375" t="s">
        <v>50</v>
      </c>
      <c r="B4375" t="s">
        <v>41</v>
      </c>
      <c r="C4375" t="s">
        <v>74</v>
      </c>
      <c r="D4375" s="3">
        <v>45484</v>
      </c>
      <c r="FB4375">
        <v>0</v>
      </c>
      <c r="FC4375">
        <v>1</v>
      </c>
    </row>
    <row r="4376" spans="1:159" x14ac:dyDescent="0.25">
      <c r="A4376" t="s">
        <v>50</v>
      </c>
      <c r="B4376" t="s">
        <v>41</v>
      </c>
      <c r="C4376" t="s">
        <v>74</v>
      </c>
      <c r="D4376" s="3">
        <v>45485</v>
      </c>
      <c r="FB4376">
        <v>0</v>
      </c>
      <c r="FC4376">
        <v>1</v>
      </c>
    </row>
    <row r="4377" spans="1:159" x14ac:dyDescent="0.25">
      <c r="A4377" t="s">
        <v>50</v>
      </c>
      <c r="B4377" t="s">
        <v>41</v>
      </c>
      <c r="C4377" t="s">
        <v>74</v>
      </c>
      <c r="D4377" s="3">
        <v>45496</v>
      </c>
      <c r="FB4377">
        <v>0</v>
      </c>
      <c r="FC4377">
        <v>1</v>
      </c>
    </row>
    <row r="4378" spans="1:159" x14ac:dyDescent="0.25">
      <c r="A4378" t="s">
        <v>50</v>
      </c>
      <c r="B4378" t="s">
        <v>41</v>
      </c>
      <c r="C4378" t="s">
        <v>74</v>
      </c>
      <c r="D4378" s="3">
        <v>45539</v>
      </c>
      <c r="FB4378">
        <v>0</v>
      </c>
      <c r="FC4378">
        <v>1</v>
      </c>
    </row>
    <row r="4379" spans="1:159" x14ac:dyDescent="0.25">
      <c r="A4379" t="s">
        <v>50</v>
      </c>
      <c r="B4379" t="s">
        <v>41</v>
      </c>
      <c r="C4379" t="s">
        <v>74</v>
      </c>
      <c r="D4379" s="3">
        <v>45540</v>
      </c>
      <c r="FB4379">
        <v>0</v>
      </c>
      <c r="FC4379">
        <v>1</v>
      </c>
    </row>
    <row r="4380" spans="1:159" x14ac:dyDescent="0.25">
      <c r="A4380" t="s">
        <v>50</v>
      </c>
      <c r="B4380" t="s">
        <v>41</v>
      </c>
      <c r="C4380" t="s">
        <v>74</v>
      </c>
      <c r="D4380" s="3">
        <v>45541</v>
      </c>
      <c r="FB4380">
        <v>0</v>
      </c>
      <c r="FC4380">
        <v>1</v>
      </c>
    </row>
    <row r="4381" spans="1:159" x14ac:dyDescent="0.25">
      <c r="A4381" t="s">
        <v>50</v>
      </c>
      <c r="B4381" t="s">
        <v>41</v>
      </c>
      <c r="C4381" t="s">
        <v>74</v>
      </c>
      <c r="D4381" s="3">
        <v>45558</v>
      </c>
      <c r="FB4381">
        <v>0</v>
      </c>
      <c r="FC4381">
        <v>1</v>
      </c>
    </row>
    <row r="4382" spans="1:159" x14ac:dyDescent="0.25">
      <c r="A4382" t="s">
        <v>50</v>
      </c>
      <c r="B4382" t="s">
        <v>41</v>
      </c>
      <c r="C4382" t="s">
        <v>74</v>
      </c>
      <c r="D4382" s="3">
        <v>45559</v>
      </c>
      <c r="FB4382">
        <v>0</v>
      </c>
      <c r="FC4382">
        <v>1</v>
      </c>
    </row>
    <row r="4383" spans="1:159" x14ac:dyDescent="0.25">
      <c r="A4383" t="s">
        <v>50</v>
      </c>
      <c r="B4383" t="s">
        <v>41</v>
      </c>
      <c r="C4383" t="s">
        <v>74</v>
      </c>
      <c r="D4383" s="3">
        <v>45566</v>
      </c>
      <c r="FB4383">
        <v>0</v>
      </c>
      <c r="FC4383">
        <v>1</v>
      </c>
    </row>
    <row r="4384" spans="1:159" x14ac:dyDescent="0.25">
      <c r="A4384" t="s">
        <v>50</v>
      </c>
      <c r="B4384" t="s">
        <v>41</v>
      </c>
      <c r="C4384" t="s">
        <v>74</v>
      </c>
      <c r="D4384" s="3">
        <v>45567</v>
      </c>
      <c r="FB4384">
        <v>0</v>
      </c>
      <c r="FC4384">
        <v>1</v>
      </c>
    </row>
    <row r="4385" spans="1:159" x14ac:dyDescent="0.25">
      <c r="A4385" t="s">
        <v>50</v>
      </c>
      <c r="B4385" t="s">
        <v>41</v>
      </c>
      <c r="C4385" t="s">
        <v>74</v>
      </c>
      <c r="D4385" s="3">
        <v>45568</v>
      </c>
      <c r="FB4385">
        <v>0</v>
      </c>
      <c r="FC4385">
        <v>1</v>
      </c>
    </row>
    <row r="4386" spans="1:159" x14ac:dyDescent="0.25">
      <c r="A4386" t="s">
        <v>50</v>
      </c>
      <c r="B4386" t="s">
        <v>41</v>
      </c>
      <c r="C4386" t="s">
        <v>74</v>
      </c>
      <c r="D4386" s="3">
        <v>45570</v>
      </c>
      <c r="FB4386">
        <v>0</v>
      </c>
      <c r="FC4386">
        <v>1</v>
      </c>
    </row>
    <row r="4387" spans="1:159" x14ac:dyDescent="0.25">
      <c r="A4387" t="s">
        <v>50</v>
      </c>
      <c r="B4387" t="s">
        <v>41</v>
      </c>
      <c r="C4387" t="s">
        <v>74</v>
      </c>
      <c r="D4387" s="3">
        <v>45571</v>
      </c>
      <c r="FB4387">
        <v>0</v>
      </c>
      <c r="FC4387">
        <v>1</v>
      </c>
    </row>
    <row r="4388" spans="1:159" x14ac:dyDescent="0.25">
      <c r="A4388" t="s">
        <v>50</v>
      </c>
      <c r="B4388" t="s">
        <v>41</v>
      </c>
      <c r="C4388" t="s">
        <v>83</v>
      </c>
      <c r="D4388" s="3">
        <v>45475</v>
      </c>
      <c r="FB4388">
        <v>0</v>
      </c>
      <c r="FC4388">
        <v>1</v>
      </c>
    </row>
    <row r="4389" spans="1:159" x14ac:dyDescent="0.25">
      <c r="A4389" t="s">
        <v>50</v>
      </c>
      <c r="B4389" t="s">
        <v>41</v>
      </c>
      <c r="C4389" t="s">
        <v>83</v>
      </c>
      <c r="D4389" s="3">
        <v>45476</v>
      </c>
      <c r="FB4389">
        <v>0</v>
      </c>
      <c r="FC4389">
        <v>1</v>
      </c>
    </row>
    <row r="4390" spans="1:159" x14ac:dyDescent="0.25">
      <c r="A4390" t="s">
        <v>50</v>
      </c>
      <c r="B4390" t="s">
        <v>41</v>
      </c>
      <c r="C4390" t="s">
        <v>83</v>
      </c>
      <c r="D4390" s="3">
        <v>45478</v>
      </c>
      <c r="FB4390">
        <v>0</v>
      </c>
      <c r="FC4390">
        <v>1</v>
      </c>
    </row>
    <row r="4391" spans="1:159" x14ac:dyDescent="0.25">
      <c r="A4391" t="s">
        <v>50</v>
      </c>
      <c r="B4391" t="s">
        <v>41</v>
      </c>
      <c r="C4391" t="s">
        <v>83</v>
      </c>
      <c r="D4391" s="3">
        <v>45479</v>
      </c>
      <c r="FB4391">
        <v>0</v>
      </c>
      <c r="FC4391">
        <v>1</v>
      </c>
    </row>
    <row r="4392" spans="1:159" x14ac:dyDescent="0.25">
      <c r="A4392" t="s">
        <v>50</v>
      </c>
      <c r="B4392" t="s">
        <v>41</v>
      </c>
      <c r="C4392" t="s">
        <v>83</v>
      </c>
      <c r="D4392" s="3">
        <v>45484</v>
      </c>
      <c r="FB4392">
        <v>0</v>
      </c>
      <c r="FC4392">
        <v>1</v>
      </c>
    </row>
    <row r="4393" spans="1:159" x14ac:dyDescent="0.25">
      <c r="A4393" t="s">
        <v>50</v>
      </c>
      <c r="B4393" t="s">
        <v>41</v>
      </c>
      <c r="C4393" t="s">
        <v>83</v>
      </c>
      <c r="D4393" s="3">
        <v>45485</v>
      </c>
      <c r="FB4393">
        <v>0</v>
      </c>
      <c r="FC4393">
        <v>1</v>
      </c>
    </row>
    <row r="4394" spans="1:159" x14ac:dyDescent="0.25">
      <c r="A4394" t="s">
        <v>50</v>
      </c>
      <c r="B4394" t="s">
        <v>41</v>
      </c>
      <c r="C4394" t="s">
        <v>83</v>
      </c>
      <c r="D4394" s="3">
        <v>45496</v>
      </c>
      <c r="FB4394">
        <v>0</v>
      </c>
      <c r="FC4394">
        <v>1</v>
      </c>
    </row>
    <row r="4395" spans="1:159" x14ac:dyDescent="0.25">
      <c r="A4395" t="s">
        <v>50</v>
      </c>
      <c r="B4395" t="s">
        <v>41</v>
      </c>
      <c r="C4395" t="s">
        <v>83</v>
      </c>
      <c r="D4395" s="3">
        <v>45539</v>
      </c>
      <c r="FB4395">
        <v>0</v>
      </c>
      <c r="FC4395">
        <v>1</v>
      </c>
    </row>
    <row r="4396" spans="1:159" x14ac:dyDescent="0.25">
      <c r="A4396" t="s">
        <v>50</v>
      </c>
      <c r="B4396" t="s">
        <v>41</v>
      </c>
      <c r="C4396" t="s">
        <v>83</v>
      </c>
      <c r="D4396" s="3">
        <v>45540</v>
      </c>
      <c r="FB4396">
        <v>0</v>
      </c>
      <c r="FC4396">
        <v>1</v>
      </c>
    </row>
    <row r="4397" spans="1:159" x14ac:dyDescent="0.25">
      <c r="A4397" t="s">
        <v>50</v>
      </c>
      <c r="B4397" t="s">
        <v>41</v>
      </c>
      <c r="C4397" t="s">
        <v>83</v>
      </c>
      <c r="D4397" s="3">
        <v>45541</v>
      </c>
      <c r="FB4397">
        <v>0</v>
      </c>
      <c r="FC4397">
        <v>1</v>
      </c>
    </row>
    <row r="4398" spans="1:159" x14ac:dyDescent="0.25">
      <c r="A4398" t="s">
        <v>50</v>
      </c>
      <c r="B4398" t="s">
        <v>41</v>
      </c>
      <c r="C4398" t="s">
        <v>83</v>
      </c>
      <c r="D4398" s="3">
        <v>45558</v>
      </c>
      <c r="FB4398">
        <v>0</v>
      </c>
      <c r="FC4398">
        <v>1</v>
      </c>
    </row>
    <row r="4399" spans="1:159" x14ac:dyDescent="0.25">
      <c r="A4399" t="s">
        <v>50</v>
      </c>
      <c r="B4399" t="s">
        <v>41</v>
      </c>
      <c r="C4399" t="s">
        <v>83</v>
      </c>
      <c r="D4399" s="3">
        <v>45559</v>
      </c>
      <c r="FB4399">
        <v>0</v>
      </c>
      <c r="FC4399">
        <v>1</v>
      </c>
    </row>
    <row r="4400" spans="1:159" x14ac:dyDescent="0.25">
      <c r="A4400" t="s">
        <v>50</v>
      </c>
      <c r="B4400" t="s">
        <v>41</v>
      </c>
      <c r="C4400" t="s">
        <v>83</v>
      </c>
      <c r="D4400" s="3">
        <v>45566</v>
      </c>
      <c r="FB4400">
        <v>0</v>
      </c>
      <c r="FC4400">
        <v>1</v>
      </c>
    </row>
    <row r="4401" spans="1:159" x14ac:dyDescent="0.25">
      <c r="A4401" t="s">
        <v>50</v>
      </c>
      <c r="B4401" t="s">
        <v>41</v>
      </c>
      <c r="C4401" t="s">
        <v>83</v>
      </c>
      <c r="D4401" s="3">
        <v>45567</v>
      </c>
      <c r="FB4401">
        <v>0</v>
      </c>
      <c r="FC4401">
        <v>1</v>
      </c>
    </row>
    <row r="4402" spans="1:159" x14ac:dyDescent="0.25">
      <c r="A4402" t="s">
        <v>50</v>
      </c>
      <c r="B4402" t="s">
        <v>41</v>
      </c>
      <c r="C4402" t="s">
        <v>83</v>
      </c>
      <c r="D4402" s="3">
        <v>45568</v>
      </c>
      <c r="FB4402">
        <v>0</v>
      </c>
      <c r="FC4402">
        <v>1</v>
      </c>
    </row>
    <row r="4403" spans="1:159" x14ac:dyDescent="0.25">
      <c r="A4403" t="s">
        <v>50</v>
      </c>
      <c r="B4403" t="s">
        <v>41</v>
      </c>
      <c r="C4403" t="s">
        <v>83</v>
      </c>
      <c r="D4403" s="3">
        <v>45570</v>
      </c>
      <c r="FB4403">
        <v>0</v>
      </c>
      <c r="FC4403">
        <v>1</v>
      </c>
    </row>
    <row r="4404" spans="1:159" x14ac:dyDescent="0.25">
      <c r="A4404" t="s">
        <v>50</v>
      </c>
      <c r="B4404" t="s">
        <v>41</v>
      </c>
      <c r="C4404" t="s">
        <v>83</v>
      </c>
      <c r="D4404" s="3">
        <v>45571</v>
      </c>
      <c r="FB4404">
        <v>0</v>
      </c>
      <c r="FC4404">
        <v>1</v>
      </c>
    </row>
    <row r="4405" spans="1:159" x14ac:dyDescent="0.25">
      <c r="A4405" t="s">
        <v>50</v>
      </c>
      <c r="B4405" t="s">
        <v>41</v>
      </c>
      <c r="C4405" t="s">
        <v>73</v>
      </c>
      <c r="D4405" s="3">
        <v>45475</v>
      </c>
      <c r="FB4405">
        <v>0</v>
      </c>
      <c r="FC4405">
        <v>1</v>
      </c>
    </row>
    <row r="4406" spans="1:159" x14ac:dyDescent="0.25">
      <c r="A4406" t="s">
        <v>50</v>
      </c>
      <c r="B4406" t="s">
        <v>41</v>
      </c>
      <c r="C4406" t="s">
        <v>73</v>
      </c>
      <c r="D4406" s="3">
        <v>45476</v>
      </c>
      <c r="FB4406">
        <v>0</v>
      </c>
      <c r="FC4406">
        <v>1</v>
      </c>
    </row>
    <row r="4407" spans="1:159" x14ac:dyDescent="0.25">
      <c r="A4407" t="s">
        <v>50</v>
      </c>
      <c r="B4407" t="s">
        <v>41</v>
      </c>
      <c r="C4407" t="s">
        <v>73</v>
      </c>
      <c r="D4407" s="3">
        <v>45478</v>
      </c>
      <c r="FB4407">
        <v>0</v>
      </c>
      <c r="FC4407">
        <v>1</v>
      </c>
    </row>
    <row r="4408" spans="1:159" x14ac:dyDescent="0.25">
      <c r="A4408" t="s">
        <v>50</v>
      </c>
      <c r="B4408" t="s">
        <v>41</v>
      </c>
      <c r="C4408" t="s">
        <v>73</v>
      </c>
      <c r="D4408" s="3">
        <v>45479</v>
      </c>
      <c r="FB4408">
        <v>0</v>
      </c>
      <c r="FC4408">
        <v>1</v>
      </c>
    </row>
    <row r="4409" spans="1:159" x14ac:dyDescent="0.25">
      <c r="A4409" t="s">
        <v>50</v>
      </c>
      <c r="B4409" t="s">
        <v>41</v>
      </c>
      <c r="C4409" t="s">
        <v>73</v>
      </c>
      <c r="D4409" s="3">
        <v>45484</v>
      </c>
      <c r="FB4409">
        <v>0</v>
      </c>
      <c r="FC4409">
        <v>1</v>
      </c>
    </row>
    <row r="4410" spans="1:159" x14ac:dyDescent="0.25">
      <c r="A4410" t="s">
        <v>50</v>
      </c>
      <c r="B4410" t="s">
        <v>41</v>
      </c>
      <c r="C4410" t="s">
        <v>73</v>
      </c>
      <c r="D4410" s="3">
        <v>45485</v>
      </c>
      <c r="FB4410">
        <v>0</v>
      </c>
      <c r="FC4410">
        <v>1</v>
      </c>
    </row>
    <row r="4411" spans="1:159" x14ac:dyDescent="0.25">
      <c r="A4411" t="s">
        <v>50</v>
      </c>
      <c r="B4411" t="s">
        <v>41</v>
      </c>
      <c r="C4411" t="s">
        <v>73</v>
      </c>
      <c r="D4411" s="3">
        <v>45496</v>
      </c>
      <c r="FB4411">
        <v>0</v>
      </c>
      <c r="FC4411">
        <v>1</v>
      </c>
    </row>
    <row r="4412" spans="1:159" x14ac:dyDescent="0.25">
      <c r="A4412" t="s">
        <v>50</v>
      </c>
      <c r="B4412" t="s">
        <v>41</v>
      </c>
      <c r="C4412" t="s">
        <v>73</v>
      </c>
      <c r="D4412" s="3">
        <v>45539</v>
      </c>
      <c r="FB4412">
        <v>0</v>
      </c>
      <c r="FC4412">
        <v>1</v>
      </c>
    </row>
    <row r="4413" spans="1:159" x14ac:dyDescent="0.25">
      <c r="A4413" t="s">
        <v>50</v>
      </c>
      <c r="B4413" t="s">
        <v>41</v>
      </c>
      <c r="C4413" t="s">
        <v>73</v>
      </c>
      <c r="D4413" s="3">
        <v>45540</v>
      </c>
      <c r="FB4413">
        <v>0</v>
      </c>
      <c r="FC4413">
        <v>1</v>
      </c>
    </row>
    <row r="4414" spans="1:159" x14ac:dyDescent="0.25">
      <c r="A4414" t="s">
        <v>50</v>
      </c>
      <c r="B4414" t="s">
        <v>41</v>
      </c>
      <c r="C4414" t="s">
        <v>73</v>
      </c>
      <c r="D4414" s="3">
        <v>45541</v>
      </c>
      <c r="FB4414">
        <v>0</v>
      </c>
      <c r="FC4414">
        <v>1</v>
      </c>
    </row>
    <row r="4415" spans="1:159" x14ac:dyDescent="0.25">
      <c r="A4415" t="s">
        <v>50</v>
      </c>
      <c r="B4415" t="s">
        <v>41</v>
      </c>
      <c r="C4415" t="s">
        <v>73</v>
      </c>
      <c r="D4415" s="3">
        <v>45558</v>
      </c>
      <c r="FB4415">
        <v>0</v>
      </c>
      <c r="FC4415">
        <v>1</v>
      </c>
    </row>
    <row r="4416" spans="1:159" x14ac:dyDescent="0.25">
      <c r="A4416" t="s">
        <v>50</v>
      </c>
      <c r="B4416" t="s">
        <v>41</v>
      </c>
      <c r="C4416" t="s">
        <v>73</v>
      </c>
      <c r="D4416" s="3">
        <v>45559</v>
      </c>
      <c r="FB4416">
        <v>0</v>
      </c>
      <c r="FC4416">
        <v>1</v>
      </c>
    </row>
    <row r="4417" spans="1:159" x14ac:dyDescent="0.25">
      <c r="A4417" t="s">
        <v>50</v>
      </c>
      <c r="B4417" t="s">
        <v>41</v>
      </c>
      <c r="C4417" t="s">
        <v>73</v>
      </c>
      <c r="D4417" s="3">
        <v>45566</v>
      </c>
      <c r="FB4417">
        <v>0</v>
      </c>
      <c r="FC4417">
        <v>1</v>
      </c>
    </row>
    <row r="4418" spans="1:159" x14ac:dyDescent="0.25">
      <c r="A4418" t="s">
        <v>50</v>
      </c>
      <c r="B4418" t="s">
        <v>41</v>
      </c>
      <c r="C4418" t="s">
        <v>73</v>
      </c>
      <c r="D4418" s="3">
        <v>45567</v>
      </c>
      <c r="FB4418">
        <v>0</v>
      </c>
      <c r="FC4418">
        <v>1</v>
      </c>
    </row>
    <row r="4419" spans="1:159" x14ac:dyDescent="0.25">
      <c r="A4419" t="s">
        <v>50</v>
      </c>
      <c r="B4419" t="s">
        <v>41</v>
      </c>
      <c r="C4419" t="s">
        <v>73</v>
      </c>
      <c r="D4419" s="3">
        <v>45568</v>
      </c>
      <c r="FB4419">
        <v>0</v>
      </c>
      <c r="FC4419">
        <v>1</v>
      </c>
    </row>
    <row r="4420" spans="1:159" x14ac:dyDescent="0.25">
      <c r="A4420" t="s">
        <v>50</v>
      </c>
      <c r="B4420" t="s">
        <v>41</v>
      </c>
      <c r="C4420" t="s">
        <v>73</v>
      </c>
      <c r="D4420" s="3">
        <v>45570</v>
      </c>
      <c r="FB4420">
        <v>0</v>
      </c>
      <c r="FC4420">
        <v>1</v>
      </c>
    </row>
    <row r="4421" spans="1:159" x14ac:dyDescent="0.25">
      <c r="A4421" t="s">
        <v>50</v>
      </c>
      <c r="B4421" t="s">
        <v>41</v>
      </c>
      <c r="C4421" t="s">
        <v>73</v>
      </c>
      <c r="D4421" s="3">
        <v>45571</v>
      </c>
      <c r="FB4421">
        <v>0</v>
      </c>
      <c r="FC4421">
        <v>1</v>
      </c>
    </row>
    <row r="4422" spans="1:159" x14ac:dyDescent="0.25">
      <c r="A4422" t="s">
        <v>50</v>
      </c>
      <c r="B4422" t="s">
        <v>41</v>
      </c>
      <c r="C4422" t="s">
        <v>81</v>
      </c>
      <c r="D4422" s="3">
        <v>45475</v>
      </c>
      <c r="FB4422">
        <v>0</v>
      </c>
      <c r="FC4422">
        <v>1</v>
      </c>
    </row>
    <row r="4423" spans="1:159" x14ac:dyDescent="0.25">
      <c r="A4423" t="s">
        <v>50</v>
      </c>
      <c r="B4423" t="s">
        <v>41</v>
      </c>
      <c r="C4423" t="s">
        <v>81</v>
      </c>
      <c r="D4423" s="3">
        <v>45476</v>
      </c>
      <c r="FB4423">
        <v>0</v>
      </c>
      <c r="FC4423">
        <v>1</v>
      </c>
    </row>
    <row r="4424" spans="1:159" x14ac:dyDescent="0.25">
      <c r="A4424" t="s">
        <v>50</v>
      </c>
      <c r="B4424" t="s">
        <v>41</v>
      </c>
      <c r="C4424" t="s">
        <v>81</v>
      </c>
      <c r="D4424" s="3">
        <v>45478</v>
      </c>
      <c r="FB4424">
        <v>0</v>
      </c>
      <c r="FC4424">
        <v>1</v>
      </c>
    </row>
    <row r="4425" spans="1:159" x14ac:dyDescent="0.25">
      <c r="A4425" t="s">
        <v>50</v>
      </c>
      <c r="B4425" t="s">
        <v>41</v>
      </c>
      <c r="C4425" t="s">
        <v>81</v>
      </c>
      <c r="D4425" s="3">
        <v>45479</v>
      </c>
      <c r="FB4425">
        <v>0</v>
      </c>
      <c r="FC4425">
        <v>1</v>
      </c>
    </row>
    <row r="4426" spans="1:159" x14ac:dyDescent="0.25">
      <c r="A4426" t="s">
        <v>50</v>
      </c>
      <c r="B4426" t="s">
        <v>41</v>
      </c>
      <c r="C4426" t="s">
        <v>81</v>
      </c>
      <c r="D4426" s="3">
        <v>45484</v>
      </c>
      <c r="FB4426">
        <v>0</v>
      </c>
      <c r="FC4426">
        <v>1</v>
      </c>
    </row>
    <row r="4427" spans="1:159" x14ac:dyDescent="0.25">
      <c r="A4427" t="s">
        <v>50</v>
      </c>
      <c r="B4427" t="s">
        <v>41</v>
      </c>
      <c r="C4427" t="s">
        <v>81</v>
      </c>
      <c r="D4427" s="3">
        <v>45485</v>
      </c>
      <c r="FB4427">
        <v>0</v>
      </c>
      <c r="FC4427">
        <v>1</v>
      </c>
    </row>
    <row r="4428" spans="1:159" x14ac:dyDescent="0.25">
      <c r="A4428" t="s">
        <v>50</v>
      </c>
      <c r="B4428" t="s">
        <v>41</v>
      </c>
      <c r="C4428" t="s">
        <v>81</v>
      </c>
      <c r="D4428" s="3">
        <v>45496</v>
      </c>
      <c r="FB4428">
        <v>0</v>
      </c>
      <c r="FC4428">
        <v>1</v>
      </c>
    </row>
    <row r="4429" spans="1:159" x14ac:dyDescent="0.25">
      <c r="A4429" t="s">
        <v>50</v>
      </c>
      <c r="B4429" t="s">
        <v>41</v>
      </c>
      <c r="C4429" t="s">
        <v>81</v>
      </c>
      <c r="D4429" s="3">
        <v>45539</v>
      </c>
      <c r="FB4429">
        <v>0</v>
      </c>
      <c r="FC4429">
        <v>1</v>
      </c>
    </row>
    <row r="4430" spans="1:159" x14ac:dyDescent="0.25">
      <c r="A4430" t="s">
        <v>50</v>
      </c>
      <c r="B4430" t="s">
        <v>41</v>
      </c>
      <c r="C4430" t="s">
        <v>81</v>
      </c>
      <c r="D4430" s="3">
        <v>45540</v>
      </c>
      <c r="FB4430">
        <v>0</v>
      </c>
      <c r="FC4430">
        <v>1</v>
      </c>
    </row>
    <row r="4431" spans="1:159" x14ac:dyDescent="0.25">
      <c r="A4431" t="s">
        <v>50</v>
      </c>
      <c r="B4431" t="s">
        <v>41</v>
      </c>
      <c r="C4431" t="s">
        <v>81</v>
      </c>
      <c r="D4431" s="3">
        <v>45541</v>
      </c>
      <c r="FB4431">
        <v>0</v>
      </c>
      <c r="FC4431">
        <v>1</v>
      </c>
    </row>
    <row r="4432" spans="1:159" x14ac:dyDescent="0.25">
      <c r="A4432" t="s">
        <v>50</v>
      </c>
      <c r="B4432" t="s">
        <v>41</v>
      </c>
      <c r="C4432" t="s">
        <v>81</v>
      </c>
      <c r="D4432" s="3">
        <v>45558</v>
      </c>
      <c r="FB4432">
        <v>0</v>
      </c>
      <c r="FC4432">
        <v>1</v>
      </c>
    </row>
    <row r="4433" spans="1:159" x14ac:dyDescent="0.25">
      <c r="A4433" t="s">
        <v>50</v>
      </c>
      <c r="B4433" t="s">
        <v>41</v>
      </c>
      <c r="C4433" t="s">
        <v>81</v>
      </c>
      <c r="D4433" s="3">
        <v>45559</v>
      </c>
      <c r="FB4433">
        <v>0</v>
      </c>
      <c r="FC4433">
        <v>1</v>
      </c>
    </row>
    <row r="4434" spans="1:159" x14ac:dyDescent="0.25">
      <c r="A4434" t="s">
        <v>50</v>
      </c>
      <c r="B4434" t="s">
        <v>41</v>
      </c>
      <c r="C4434" t="s">
        <v>81</v>
      </c>
      <c r="D4434" s="3">
        <v>45566</v>
      </c>
      <c r="FB4434">
        <v>0</v>
      </c>
      <c r="FC4434">
        <v>1</v>
      </c>
    </row>
    <row r="4435" spans="1:159" x14ac:dyDescent="0.25">
      <c r="A4435" t="s">
        <v>50</v>
      </c>
      <c r="B4435" t="s">
        <v>41</v>
      </c>
      <c r="C4435" t="s">
        <v>81</v>
      </c>
      <c r="D4435" s="3">
        <v>45567</v>
      </c>
      <c r="FB4435">
        <v>0</v>
      </c>
      <c r="FC4435">
        <v>1</v>
      </c>
    </row>
    <row r="4436" spans="1:159" x14ac:dyDescent="0.25">
      <c r="A4436" t="s">
        <v>50</v>
      </c>
      <c r="B4436" t="s">
        <v>41</v>
      </c>
      <c r="C4436" t="s">
        <v>81</v>
      </c>
      <c r="D4436" s="3">
        <v>45568</v>
      </c>
      <c r="FB4436">
        <v>0</v>
      </c>
      <c r="FC4436">
        <v>1</v>
      </c>
    </row>
    <row r="4437" spans="1:159" x14ac:dyDescent="0.25">
      <c r="A4437" t="s">
        <v>50</v>
      </c>
      <c r="B4437" t="s">
        <v>41</v>
      </c>
      <c r="C4437" t="s">
        <v>81</v>
      </c>
      <c r="D4437" s="3">
        <v>45570</v>
      </c>
      <c r="FB4437">
        <v>0</v>
      </c>
      <c r="FC4437">
        <v>1</v>
      </c>
    </row>
    <row r="4438" spans="1:159" x14ac:dyDescent="0.25">
      <c r="A4438" t="s">
        <v>50</v>
      </c>
      <c r="B4438" t="s">
        <v>41</v>
      </c>
      <c r="C4438" t="s">
        <v>81</v>
      </c>
      <c r="D4438" s="3">
        <v>45571</v>
      </c>
      <c r="FB4438">
        <v>0</v>
      </c>
      <c r="FC4438">
        <v>1</v>
      </c>
    </row>
    <row r="4439" spans="1:159" x14ac:dyDescent="0.25">
      <c r="A4439" t="s">
        <v>50</v>
      </c>
      <c r="B4439" t="s">
        <v>41</v>
      </c>
      <c r="C4439" t="s">
        <v>82</v>
      </c>
      <c r="D4439" s="3">
        <v>45475</v>
      </c>
      <c r="FB4439">
        <v>0</v>
      </c>
      <c r="FC4439">
        <v>1</v>
      </c>
    </row>
    <row r="4440" spans="1:159" x14ac:dyDescent="0.25">
      <c r="A4440" t="s">
        <v>50</v>
      </c>
      <c r="B4440" t="s">
        <v>41</v>
      </c>
      <c r="C4440" t="s">
        <v>82</v>
      </c>
      <c r="D4440" s="3">
        <v>45476</v>
      </c>
      <c r="FB4440">
        <v>0</v>
      </c>
      <c r="FC4440">
        <v>1</v>
      </c>
    </row>
    <row r="4441" spans="1:159" x14ac:dyDescent="0.25">
      <c r="A4441" t="s">
        <v>50</v>
      </c>
      <c r="B4441" t="s">
        <v>41</v>
      </c>
      <c r="C4441" t="s">
        <v>82</v>
      </c>
      <c r="D4441" s="3">
        <v>45478</v>
      </c>
      <c r="FB4441">
        <v>0</v>
      </c>
      <c r="FC4441">
        <v>1</v>
      </c>
    </row>
    <row r="4442" spans="1:159" x14ac:dyDescent="0.25">
      <c r="A4442" t="s">
        <v>50</v>
      </c>
      <c r="B4442" t="s">
        <v>41</v>
      </c>
      <c r="C4442" t="s">
        <v>82</v>
      </c>
      <c r="D4442" s="3">
        <v>45479</v>
      </c>
      <c r="FB4442">
        <v>0</v>
      </c>
      <c r="FC4442">
        <v>1</v>
      </c>
    </row>
    <row r="4443" spans="1:159" x14ac:dyDescent="0.25">
      <c r="A4443" t="s">
        <v>50</v>
      </c>
      <c r="B4443" t="s">
        <v>41</v>
      </c>
      <c r="C4443" t="s">
        <v>82</v>
      </c>
      <c r="D4443" s="3">
        <v>45484</v>
      </c>
      <c r="FB4443">
        <v>0</v>
      </c>
      <c r="FC4443">
        <v>1</v>
      </c>
    </row>
    <row r="4444" spans="1:159" x14ac:dyDescent="0.25">
      <c r="A4444" t="s">
        <v>50</v>
      </c>
      <c r="B4444" t="s">
        <v>41</v>
      </c>
      <c r="C4444" t="s">
        <v>82</v>
      </c>
      <c r="D4444" s="3">
        <v>45485</v>
      </c>
      <c r="FB4444">
        <v>0</v>
      </c>
      <c r="FC4444">
        <v>1</v>
      </c>
    </row>
    <row r="4445" spans="1:159" x14ac:dyDescent="0.25">
      <c r="A4445" t="s">
        <v>50</v>
      </c>
      <c r="B4445" t="s">
        <v>41</v>
      </c>
      <c r="C4445" t="s">
        <v>82</v>
      </c>
      <c r="D4445" s="3">
        <v>45496</v>
      </c>
      <c r="FB4445">
        <v>0</v>
      </c>
      <c r="FC4445">
        <v>1</v>
      </c>
    </row>
    <row r="4446" spans="1:159" x14ac:dyDescent="0.25">
      <c r="A4446" t="s">
        <v>50</v>
      </c>
      <c r="B4446" t="s">
        <v>41</v>
      </c>
      <c r="C4446" t="s">
        <v>82</v>
      </c>
      <c r="D4446" s="3">
        <v>45539</v>
      </c>
      <c r="FB4446">
        <v>0</v>
      </c>
      <c r="FC4446">
        <v>1</v>
      </c>
    </row>
    <row r="4447" spans="1:159" x14ac:dyDescent="0.25">
      <c r="A4447" t="s">
        <v>50</v>
      </c>
      <c r="B4447" t="s">
        <v>41</v>
      </c>
      <c r="C4447" t="s">
        <v>82</v>
      </c>
      <c r="D4447" s="3">
        <v>45540</v>
      </c>
      <c r="FB4447">
        <v>0</v>
      </c>
      <c r="FC4447">
        <v>1</v>
      </c>
    </row>
    <row r="4448" spans="1:159" x14ac:dyDescent="0.25">
      <c r="A4448" t="s">
        <v>50</v>
      </c>
      <c r="B4448" t="s">
        <v>41</v>
      </c>
      <c r="C4448" t="s">
        <v>82</v>
      </c>
      <c r="D4448" s="3">
        <v>45541</v>
      </c>
      <c r="FB4448">
        <v>0</v>
      </c>
      <c r="FC4448">
        <v>1</v>
      </c>
    </row>
    <row r="4449" spans="1:159" x14ac:dyDescent="0.25">
      <c r="A4449" t="s">
        <v>50</v>
      </c>
      <c r="B4449" t="s">
        <v>41</v>
      </c>
      <c r="C4449" t="s">
        <v>82</v>
      </c>
      <c r="D4449" s="3">
        <v>45558</v>
      </c>
      <c r="FB4449">
        <v>0</v>
      </c>
      <c r="FC4449">
        <v>1</v>
      </c>
    </row>
    <row r="4450" spans="1:159" x14ac:dyDescent="0.25">
      <c r="A4450" t="s">
        <v>50</v>
      </c>
      <c r="B4450" t="s">
        <v>41</v>
      </c>
      <c r="C4450" t="s">
        <v>82</v>
      </c>
      <c r="D4450" s="3">
        <v>45559</v>
      </c>
      <c r="FB4450">
        <v>0</v>
      </c>
      <c r="FC4450">
        <v>1</v>
      </c>
    </row>
    <row r="4451" spans="1:159" x14ac:dyDescent="0.25">
      <c r="A4451" t="s">
        <v>50</v>
      </c>
      <c r="B4451" t="s">
        <v>41</v>
      </c>
      <c r="C4451" t="s">
        <v>82</v>
      </c>
      <c r="D4451" s="3">
        <v>45566</v>
      </c>
      <c r="FB4451">
        <v>0</v>
      </c>
      <c r="FC4451">
        <v>1</v>
      </c>
    </row>
    <row r="4452" spans="1:159" x14ac:dyDescent="0.25">
      <c r="A4452" t="s">
        <v>50</v>
      </c>
      <c r="B4452" t="s">
        <v>41</v>
      </c>
      <c r="C4452" t="s">
        <v>82</v>
      </c>
      <c r="D4452" s="3">
        <v>45567</v>
      </c>
      <c r="FB4452">
        <v>0</v>
      </c>
      <c r="FC4452">
        <v>1</v>
      </c>
    </row>
    <row r="4453" spans="1:159" x14ac:dyDescent="0.25">
      <c r="A4453" t="s">
        <v>50</v>
      </c>
      <c r="B4453" t="s">
        <v>41</v>
      </c>
      <c r="C4453" t="s">
        <v>82</v>
      </c>
      <c r="D4453" s="3">
        <v>45568</v>
      </c>
      <c r="FB4453">
        <v>0</v>
      </c>
      <c r="FC4453">
        <v>1</v>
      </c>
    </row>
    <row r="4454" spans="1:159" x14ac:dyDescent="0.25">
      <c r="A4454" t="s">
        <v>50</v>
      </c>
      <c r="B4454" t="s">
        <v>41</v>
      </c>
      <c r="C4454" t="s">
        <v>82</v>
      </c>
      <c r="D4454" s="3">
        <v>45570</v>
      </c>
      <c r="FB4454">
        <v>0</v>
      </c>
      <c r="FC4454">
        <v>1</v>
      </c>
    </row>
    <row r="4455" spans="1:159" x14ac:dyDescent="0.25">
      <c r="A4455" t="s">
        <v>50</v>
      </c>
      <c r="B4455" t="s">
        <v>41</v>
      </c>
      <c r="C4455" t="s">
        <v>82</v>
      </c>
      <c r="D4455" s="3">
        <v>45571</v>
      </c>
      <c r="FB4455">
        <v>0</v>
      </c>
      <c r="FC4455">
        <v>1</v>
      </c>
    </row>
    <row r="4456" spans="1:159" x14ac:dyDescent="0.25">
      <c r="A4456" t="s">
        <v>50</v>
      </c>
      <c r="B4456" t="s">
        <v>41</v>
      </c>
      <c r="C4456" t="s">
        <v>87</v>
      </c>
      <c r="D4456" s="3">
        <v>45475</v>
      </c>
      <c r="FB4456">
        <v>0</v>
      </c>
      <c r="FC4456">
        <v>1</v>
      </c>
    </row>
    <row r="4457" spans="1:159" x14ac:dyDescent="0.25">
      <c r="A4457" t="s">
        <v>50</v>
      </c>
      <c r="B4457" t="s">
        <v>41</v>
      </c>
      <c r="C4457" t="s">
        <v>87</v>
      </c>
      <c r="D4457" s="3">
        <v>45476</v>
      </c>
      <c r="FB4457">
        <v>0</v>
      </c>
      <c r="FC4457">
        <v>1</v>
      </c>
    </row>
    <row r="4458" spans="1:159" x14ac:dyDescent="0.25">
      <c r="A4458" t="s">
        <v>50</v>
      </c>
      <c r="B4458" t="s">
        <v>41</v>
      </c>
      <c r="C4458" t="s">
        <v>87</v>
      </c>
      <c r="D4458" s="3">
        <v>45478</v>
      </c>
      <c r="FB4458">
        <v>0</v>
      </c>
      <c r="FC4458">
        <v>1</v>
      </c>
    </row>
    <row r="4459" spans="1:159" x14ac:dyDescent="0.25">
      <c r="A4459" t="s">
        <v>50</v>
      </c>
      <c r="B4459" t="s">
        <v>41</v>
      </c>
      <c r="C4459" t="s">
        <v>87</v>
      </c>
      <c r="D4459" s="3">
        <v>45479</v>
      </c>
      <c r="FB4459">
        <v>0</v>
      </c>
      <c r="FC4459">
        <v>1</v>
      </c>
    </row>
    <row r="4460" spans="1:159" x14ac:dyDescent="0.25">
      <c r="A4460" t="s">
        <v>50</v>
      </c>
      <c r="B4460" t="s">
        <v>41</v>
      </c>
      <c r="C4460" t="s">
        <v>87</v>
      </c>
      <c r="D4460" s="3">
        <v>45484</v>
      </c>
      <c r="FB4460">
        <v>0</v>
      </c>
      <c r="FC4460">
        <v>1</v>
      </c>
    </row>
    <row r="4461" spans="1:159" x14ac:dyDescent="0.25">
      <c r="A4461" t="s">
        <v>50</v>
      </c>
      <c r="B4461" t="s">
        <v>41</v>
      </c>
      <c r="C4461" t="s">
        <v>87</v>
      </c>
      <c r="D4461" s="3">
        <v>45485</v>
      </c>
      <c r="FB4461">
        <v>0</v>
      </c>
      <c r="FC4461">
        <v>1</v>
      </c>
    </row>
    <row r="4462" spans="1:159" x14ac:dyDescent="0.25">
      <c r="A4462" t="s">
        <v>50</v>
      </c>
      <c r="B4462" t="s">
        <v>41</v>
      </c>
      <c r="C4462" t="s">
        <v>87</v>
      </c>
      <c r="D4462" s="3">
        <v>45496</v>
      </c>
      <c r="FB4462">
        <v>0</v>
      </c>
      <c r="FC4462">
        <v>1</v>
      </c>
    </row>
    <row r="4463" spans="1:159" x14ac:dyDescent="0.25">
      <c r="A4463" t="s">
        <v>50</v>
      </c>
      <c r="B4463" t="s">
        <v>41</v>
      </c>
      <c r="C4463" t="s">
        <v>87</v>
      </c>
      <c r="D4463" s="3">
        <v>45539</v>
      </c>
      <c r="FB4463">
        <v>0</v>
      </c>
      <c r="FC4463">
        <v>1</v>
      </c>
    </row>
    <row r="4464" spans="1:159" x14ac:dyDescent="0.25">
      <c r="A4464" t="s">
        <v>50</v>
      </c>
      <c r="B4464" t="s">
        <v>41</v>
      </c>
      <c r="C4464" t="s">
        <v>87</v>
      </c>
      <c r="D4464" s="3">
        <v>45540</v>
      </c>
      <c r="FB4464">
        <v>0</v>
      </c>
      <c r="FC4464">
        <v>1</v>
      </c>
    </row>
    <row r="4465" spans="1:159" x14ac:dyDescent="0.25">
      <c r="A4465" t="s">
        <v>50</v>
      </c>
      <c r="B4465" t="s">
        <v>41</v>
      </c>
      <c r="C4465" t="s">
        <v>87</v>
      </c>
      <c r="D4465" s="3">
        <v>45541</v>
      </c>
      <c r="FB4465">
        <v>0</v>
      </c>
      <c r="FC4465">
        <v>1</v>
      </c>
    </row>
    <row r="4466" spans="1:159" x14ac:dyDescent="0.25">
      <c r="A4466" t="s">
        <v>50</v>
      </c>
      <c r="B4466" t="s">
        <v>41</v>
      </c>
      <c r="C4466" t="s">
        <v>87</v>
      </c>
      <c r="D4466" s="3">
        <v>45558</v>
      </c>
      <c r="FB4466">
        <v>0</v>
      </c>
      <c r="FC4466">
        <v>1</v>
      </c>
    </row>
    <row r="4467" spans="1:159" x14ac:dyDescent="0.25">
      <c r="A4467" t="s">
        <v>50</v>
      </c>
      <c r="B4467" t="s">
        <v>41</v>
      </c>
      <c r="C4467" t="s">
        <v>87</v>
      </c>
      <c r="D4467" s="3">
        <v>45559</v>
      </c>
      <c r="FB4467">
        <v>0</v>
      </c>
      <c r="FC4467">
        <v>1</v>
      </c>
    </row>
    <row r="4468" spans="1:159" x14ac:dyDescent="0.25">
      <c r="A4468" t="s">
        <v>50</v>
      </c>
      <c r="B4468" t="s">
        <v>41</v>
      </c>
      <c r="C4468" t="s">
        <v>87</v>
      </c>
      <c r="D4468" s="3">
        <v>45566</v>
      </c>
      <c r="FB4468">
        <v>0</v>
      </c>
      <c r="FC4468">
        <v>1</v>
      </c>
    </row>
    <row r="4469" spans="1:159" x14ac:dyDescent="0.25">
      <c r="A4469" t="s">
        <v>50</v>
      </c>
      <c r="B4469" t="s">
        <v>41</v>
      </c>
      <c r="C4469" t="s">
        <v>87</v>
      </c>
      <c r="D4469" s="3">
        <v>45567</v>
      </c>
      <c r="FB4469">
        <v>0</v>
      </c>
      <c r="FC4469">
        <v>1</v>
      </c>
    </row>
    <row r="4470" spans="1:159" x14ac:dyDescent="0.25">
      <c r="A4470" t="s">
        <v>50</v>
      </c>
      <c r="B4470" t="s">
        <v>41</v>
      </c>
      <c r="C4470" t="s">
        <v>87</v>
      </c>
      <c r="D4470" s="3">
        <v>45568</v>
      </c>
      <c r="FB4470">
        <v>0</v>
      </c>
      <c r="FC4470">
        <v>1</v>
      </c>
    </row>
    <row r="4471" spans="1:159" x14ac:dyDescent="0.25">
      <c r="A4471" t="s">
        <v>50</v>
      </c>
      <c r="B4471" t="s">
        <v>41</v>
      </c>
      <c r="C4471" t="s">
        <v>87</v>
      </c>
      <c r="D4471" s="3">
        <v>45570</v>
      </c>
      <c r="FB4471">
        <v>0</v>
      </c>
      <c r="FC4471">
        <v>1</v>
      </c>
    </row>
    <row r="4472" spans="1:159" x14ac:dyDescent="0.25">
      <c r="A4472" t="s">
        <v>50</v>
      </c>
      <c r="B4472" t="s">
        <v>41</v>
      </c>
      <c r="C4472" t="s">
        <v>87</v>
      </c>
      <c r="D4472" s="3">
        <v>45571</v>
      </c>
      <c r="FB4472">
        <v>0</v>
      </c>
      <c r="FC4472">
        <v>1</v>
      </c>
    </row>
    <row r="4473" spans="1:159" x14ac:dyDescent="0.25">
      <c r="A4473" t="s">
        <v>50</v>
      </c>
      <c r="B4473" t="s">
        <v>41</v>
      </c>
      <c r="C4473" t="s">
        <v>85</v>
      </c>
      <c r="D4473" s="3">
        <v>45475</v>
      </c>
      <c r="FB4473">
        <v>0</v>
      </c>
      <c r="FC4473">
        <v>1</v>
      </c>
    </row>
    <row r="4474" spans="1:159" x14ac:dyDescent="0.25">
      <c r="A4474" t="s">
        <v>50</v>
      </c>
      <c r="B4474" t="s">
        <v>41</v>
      </c>
      <c r="C4474" t="s">
        <v>85</v>
      </c>
      <c r="D4474" s="3">
        <v>45476</v>
      </c>
      <c r="FB4474">
        <v>0</v>
      </c>
      <c r="FC4474">
        <v>1</v>
      </c>
    </row>
    <row r="4475" spans="1:159" x14ac:dyDescent="0.25">
      <c r="A4475" t="s">
        <v>50</v>
      </c>
      <c r="B4475" t="s">
        <v>41</v>
      </c>
      <c r="C4475" t="s">
        <v>85</v>
      </c>
      <c r="D4475" s="3">
        <v>45478</v>
      </c>
      <c r="FB4475">
        <v>0</v>
      </c>
      <c r="FC4475">
        <v>1</v>
      </c>
    </row>
    <row r="4476" spans="1:159" x14ac:dyDescent="0.25">
      <c r="A4476" t="s">
        <v>50</v>
      </c>
      <c r="B4476" t="s">
        <v>41</v>
      </c>
      <c r="C4476" t="s">
        <v>85</v>
      </c>
      <c r="D4476" s="3">
        <v>45479</v>
      </c>
      <c r="FB4476">
        <v>0</v>
      </c>
      <c r="FC4476">
        <v>1</v>
      </c>
    </row>
    <row r="4477" spans="1:159" x14ac:dyDescent="0.25">
      <c r="A4477" t="s">
        <v>50</v>
      </c>
      <c r="B4477" t="s">
        <v>41</v>
      </c>
      <c r="C4477" t="s">
        <v>85</v>
      </c>
      <c r="D4477" s="3">
        <v>45484</v>
      </c>
      <c r="FB4477">
        <v>0</v>
      </c>
      <c r="FC4477">
        <v>1</v>
      </c>
    </row>
    <row r="4478" spans="1:159" x14ac:dyDescent="0.25">
      <c r="A4478" t="s">
        <v>50</v>
      </c>
      <c r="B4478" t="s">
        <v>41</v>
      </c>
      <c r="C4478" t="s">
        <v>85</v>
      </c>
      <c r="D4478" s="3">
        <v>45485</v>
      </c>
      <c r="FB4478">
        <v>0</v>
      </c>
      <c r="FC4478">
        <v>1</v>
      </c>
    </row>
    <row r="4479" spans="1:159" x14ac:dyDescent="0.25">
      <c r="A4479" t="s">
        <v>50</v>
      </c>
      <c r="B4479" t="s">
        <v>41</v>
      </c>
      <c r="C4479" t="s">
        <v>85</v>
      </c>
      <c r="D4479" s="3">
        <v>45496</v>
      </c>
      <c r="FB4479">
        <v>0</v>
      </c>
      <c r="FC4479">
        <v>1</v>
      </c>
    </row>
    <row r="4480" spans="1:159" x14ac:dyDescent="0.25">
      <c r="A4480" t="s">
        <v>50</v>
      </c>
      <c r="B4480" t="s">
        <v>41</v>
      </c>
      <c r="C4480" t="s">
        <v>85</v>
      </c>
      <c r="D4480" s="3">
        <v>45539</v>
      </c>
      <c r="FB4480">
        <v>0</v>
      </c>
      <c r="FC4480">
        <v>1</v>
      </c>
    </row>
    <row r="4481" spans="1:159" x14ac:dyDescent="0.25">
      <c r="A4481" t="s">
        <v>50</v>
      </c>
      <c r="B4481" t="s">
        <v>41</v>
      </c>
      <c r="C4481" t="s">
        <v>85</v>
      </c>
      <c r="D4481" s="3">
        <v>45540</v>
      </c>
      <c r="FB4481">
        <v>0</v>
      </c>
      <c r="FC4481">
        <v>1</v>
      </c>
    </row>
    <row r="4482" spans="1:159" x14ac:dyDescent="0.25">
      <c r="A4482" t="s">
        <v>50</v>
      </c>
      <c r="B4482" t="s">
        <v>41</v>
      </c>
      <c r="C4482" t="s">
        <v>85</v>
      </c>
      <c r="D4482" s="3">
        <v>45541</v>
      </c>
      <c r="FB4482">
        <v>0</v>
      </c>
      <c r="FC4482">
        <v>1</v>
      </c>
    </row>
    <row r="4483" spans="1:159" x14ac:dyDescent="0.25">
      <c r="A4483" t="s">
        <v>50</v>
      </c>
      <c r="B4483" t="s">
        <v>41</v>
      </c>
      <c r="C4483" t="s">
        <v>85</v>
      </c>
      <c r="D4483" s="3">
        <v>45558</v>
      </c>
      <c r="FB4483">
        <v>0</v>
      </c>
      <c r="FC4483">
        <v>1</v>
      </c>
    </row>
    <row r="4484" spans="1:159" x14ac:dyDescent="0.25">
      <c r="A4484" t="s">
        <v>50</v>
      </c>
      <c r="B4484" t="s">
        <v>41</v>
      </c>
      <c r="C4484" t="s">
        <v>85</v>
      </c>
      <c r="D4484" s="3">
        <v>45559</v>
      </c>
      <c r="FB4484">
        <v>0</v>
      </c>
      <c r="FC4484">
        <v>1</v>
      </c>
    </row>
    <row r="4485" spans="1:159" x14ac:dyDescent="0.25">
      <c r="A4485" t="s">
        <v>50</v>
      </c>
      <c r="B4485" t="s">
        <v>41</v>
      </c>
      <c r="C4485" t="s">
        <v>85</v>
      </c>
      <c r="D4485" s="3">
        <v>45566</v>
      </c>
      <c r="FB4485">
        <v>0</v>
      </c>
      <c r="FC4485">
        <v>1</v>
      </c>
    </row>
    <row r="4486" spans="1:159" x14ac:dyDescent="0.25">
      <c r="A4486" t="s">
        <v>50</v>
      </c>
      <c r="B4486" t="s">
        <v>41</v>
      </c>
      <c r="C4486" t="s">
        <v>85</v>
      </c>
      <c r="D4486" s="3">
        <v>45567</v>
      </c>
      <c r="FB4486">
        <v>0</v>
      </c>
      <c r="FC4486">
        <v>1</v>
      </c>
    </row>
    <row r="4487" spans="1:159" x14ac:dyDescent="0.25">
      <c r="A4487" t="s">
        <v>50</v>
      </c>
      <c r="B4487" t="s">
        <v>41</v>
      </c>
      <c r="C4487" t="s">
        <v>85</v>
      </c>
      <c r="D4487" s="3">
        <v>45568</v>
      </c>
      <c r="FB4487">
        <v>0</v>
      </c>
      <c r="FC4487">
        <v>1</v>
      </c>
    </row>
    <row r="4488" spans="1:159" x14ac:dyDescent="0.25">
      <c r="A4488" t="s">
        <v>50</v>
      </c>
      <c r="B4488" t="s">
        <v>41</v>
      </c>
      <c r="C4488" t="s">
        <v>85</v>
      </c>
      <c r="D4488" s="3">
        <v>45570</v>
      </c>
      <c r="FB4488">
        <v>0</v>
      </c>
      <c r="FC4488">
        <v>1</v>
      </c>
    </row>
    <row r="4489" spans="1:159" x14ac:dyDescent="0.25">
      <c r="A4489" t="s">
        <v>50</v>
      </c>
      <c r="B4489" t="s">
        <v>41</v>
      </c>
      <c r="C4489" t="s">
        <v>85</v>
      </c>
      <c r="D4489" s="3">
        <v>45571</v>
      </c>
      <c r="FB4489">
        <v>0</v>
      </c>
      <c r="FC4489">
        <v>1</v>
      </c>
    </row>
    <row r="4490" spans="1:159" x14ac:dyDescent="0.25">
      <c r="A4490" t="s">
        <v>50</v>
      </c>
      <c r="B4490" t="s">
        <v>41</v>
      </c>
      <c r="C4490" t="s">
        <v>86</v>
      </c>
      <c r="D4490" s="3">
        <v>45475</v>
      </c>
      <c r="FB4490">
        <v>0</v>
      </c>
      <c r="FC4490">
        <v>1</v>
      </c>
    </row>
    <row r="4491" spans="1:159" x14ac:dyDescent="0.25">
      <c r="A4491" t="s">
        <v>50</v>
      </c>
      <c r="B4491" t="s">
        <v>41</v>
      </c>
      <c r="C4491" t="s">
        <v>86</v>
      </c>
      <c r="D4491" s="3">
        <v>45476</v>
      </c>
      <c r="FB4491">
        <v>0</v>
      </c>
      <c r="FC4491">
        <v>1</v>
      </c>
    </row>
    <row r="4492" spans="1:159" x14ac:dyDescent="0.25">
      <c r="A4492" t="s">
        <v>50</v>
      </c>
      <c r="B4492" t="s">
        <v>41</v>
      </c>
      <c r="C4492" t="s">
        <v>86</v>
      </c>
      <c r="D4492" s="3">
        <v>45478</v>
      </c>
      <c r="FB4492">
        <v>0</v>
      </c>
      <c r="FC4492">
        <v>1</v>
      </c>
    </row>
    <row r="4493" spans="1:159" x14ac:dyDescent="0.25">
      <c r="A4493" t="s">
        <v>50</v>
      </c>
      <c r="B4493" t="s">
        <v>41</v>
      </c>
      <c r="C4493" t="s">
        <v>86</v>
      </c>
      <c r="D4493" s="3">
        <v>45479</v>
      </c>
      <c r="FB4493">
        <v>0</v>
      </c>
      <c r="FC4493">
        <v>1</v>
      </c>
    </row>
    <row r="4494" spans="1:159" x14ac:dyDescent="0.25">
      <c r="A4494" t="s">
        <v>50</v>
      </c>
      <c r="B4494" t="s">
        <v>41</v>
      </c>
      <c r="C4494" t="s">
        <v>86</v>
      </c>
      <c r="D4494" s="3">
        <v>45484</v>
      </c>
      <c r="FB4494">
        <v>0</v>
      </c>
      <c r="FC4494">
        <v>1</v>
      </c>
    </row>
    <row r="4495" spans="1:159" x14ac:dyDescent="0.25">
      <c r="A4495" t="s">
        <v>50</v>
      </c>
      <c r="B4495" t="s">
        <v>41</v>
      </c>
      <c r="C4495" t="s">
        <v>86</v>
      </c>
      <c r="D4495" s="3">
        <v>45485</v>
      </c>
      <c r="FB4495">
        <v>0</v>
      </c>
      <c r="FC4495">
        <v>1</v>
      </c>
    </row>
    <row r="4496" spans="1:159" x14ac:dyDescent="0.25">
      <c r="A4496" t="s">
        <v>50</v>
      </c>
      <c r="B4496" t="s">
        <v>41</v>
      </c>
      <c r="C4496" t="s">
        <v>86</v>
      </c>
      <c r="D4496" s="3">
        <v>45496</v>
      </c>
      <c r="FB4496">
        <v>0</v>
      </c>
      <c r="FC4496">
        <v>1</v>
      </c>
    </row>
    <row r="4497" spans="1:159" x14ac:dyDescent="0.25">
      <c r="A4497" t="s">
        <v>50</v>
      </c>
      <c r="B4497" t="s">
        <v>41</v>
      </c>
      <c r="C4497" t="s">
        <v>86</v>
      </c>
      <c r="D4497" s="3">
        <v>45539</v>
      </c>
      <c r="FB4497">
        <v>0</v>
      </c>
      <c r="FC4497">
        <v>1</v>
      </c>
    </row>
    <row r="4498" spans="1:159" x14ac:dyDescent="0.25">
      <c r="A4498" t="s">
        <v>50</v>
      </c>
      <c r="B4498" t="s">
        <v>41</v>
      </c>
      <c r="C4498" t="s">
        <v>86</v>
      </c>
      <c r="D4498" s="3">
        <v>45540</v>
      </c>
      <c r="FB4498">
        <v>0</v>
      </c>
      <c r="FC4498">
        <v>1</v>
      </c>
    </row>
    <row r="4499" spans="1:159" x14ac:dyDescent="0.25">
      <c r="A4499" t="s">
        <v>50</v>
      </c>
      <c r="B4499" t="s">
        <v>41</v>
      </c>
      <c r="C4499" t="s">
        <v>86</v>
      </c>
      <c r="D4499" s="3">
        <v>45541</v>
      </c>
      <c r="FB4499">
        <v>0</v>
      </c>
      <c r="FC4499">
        <v>1</v>
      </c>
    </row>
    <row r="4500" spans="1:159" x14ac:dyDescent="0.25">
      <c r="A4500" t="s">
        <v>50</v>
      </c>
      <c r="B4500" t="s">
        <v>41</v>
      </c>
      <c r="C4500" t="s">
        <v>86</v>
      </c>
      <c r="D4500" s="3">
        <v>45558</v>
      </c>
      <c r="FB4500">
        <v>0</v>
      </c>
      <c r="FC4500">
        <v>1</v>
      </c>
    </row>
    <row r="4501" spans="1:159" x14ac:dyDescent="0.25">
      <c r="A4501" t="s">
        <v>50</v>
      </c>
      <c r="B4501" t="s">
        <v>41</v>
      </c>
      <c r="C4501" t="s">
        <v>86</v>
      </c>
      <c r="D4501" s="3">
        <v>45559</v>
      </c>
      <c r="FB4501">
        <v>0</v>
      </c>
      <c r="FC4501">
        <v>1</v>
      </c>
    </row>
    <row r="4502" spans="1:159" x14ac:dyDescent="0.25">
      <c r="A4502" t="s">
        <v>50</v>
      </c>
      <c r="B4502" t="s">
        <v>41</v>
      </c>
      <c r="C4502" t="s">
        <v>86</v>
      </c>
      <c r="D4502" s="3">
        <v>45566</v>
      </c>
      <c r="FB4502">
        <v>0</v>
      </c>
      <c r="FC4502">
        <v>1</v>
      </c>
    </row>
    <row r="4503" spans="1:159" x14ac:dyDescent="0.25">
      <c r="A4503" t="s">
        <v>50</v>
      </c>
      <c r="B4503" t="s">
        <v>41</v>
      </c>
      <c r="C4503" t="s">
        <v>86</v>
      </c>
      <c r="D4503" s="3">
        <v>45567</v>
      </c>
      <c r="FB4503">
        <v>0</v>
      </c>
      <c r="FC4503">
        <v>1</v>
      </c>
    </row>
    <row r="4504" spans="1:159" x14ac:dyDescent="0.25">
      <c r="A4504" t="s">
        <v>50</v>
      </c>
      <c r="B4504" t="s">
        <v>41</v>
      </c>
      <c r="C4504" t="s">
        <v>86</v>
      </c>
      <c r="D4504" s="3">
        <v>45568</v>
      </c>
      <c r="FB4504">
        <v>0</v>
      </c>
      <c r="FC4504">
        <v>1</v>
      </c>
    </row>
    <row r="4505" spans="1:159" x14ac:dyDescent="0.25">
      <c r="A4505" t="s">
        <v>50</v>
      </c>
      <c r="B4505" t="s">
        <v>41</v>
      </c>
      <c r="C4505" t="s">
        <v>86</v>
      </c>
      <c r="D4505" s="3">
        <v>45570</v>
      </c>
      <c r="FB4505">
        <v>0</v>
      </c>
      <c r="FC4505">
        <v>1</v>
      </c>
    </row>
    <row r="4506" spans="1:159" x14ac:dyDescent="0.25">
      <c r="A4506" t="s">
        <v>50</v>
      </c>
      <c r="B4506" t="s">
        <v>41</v>
      </c>
      <c r="C4506" t="s">
        <v>86</v>
      </c>
      <c r="D4506" s="3">
        <v>45571</v>
      </c>
      <c r="FB4506">
        <v>0</v>
      </c>
      <c r="FC4506">
        <v>1</v>
      </c>
    </row>
    <row r="4507" spans="1:159" x14ac:dyDescent="0.25">
      <c r="A4507" t="s">
        <v>50</v>
      </c>
      <c r="B4507" t="s">
        <v>41</v>
      </c>
      <c r="C4507" t="s">
        <v>76</v>
      </c>
      <c r="D4507" s="3">
        <v>45475</v>
      </c>
      <c r="FB4507">
        <v>0</v>
      </c>
      <c r="FC4507">
        <v>1</v>
      </c>
    </row>
    <row r="4508" spans="1:159" x14ac:dyDescent="0.25">
      <c r="A4508" t="s">
        <v>50</v>
      </c>
      <c r="B4508" t="s">
        <v>41</v>
      </c>
      <c r="C4508" t="s">
        <v>76</v>
      </c>
      <c r="D4508" s="3">
        <v>45476</v>
      </c>
      <c r="FB4508">
        <v>0</v>
      </c>
      <c r="FC4508">
        <v>1</v>
      </c>
    </row>
    <row r="4509" spans="1:159" x14ac:dyDescent="0.25">
      <c r="A4509" t="s">
        <v>50</v>
      </c>
      <c r="B4509" t="s">
        <v>41</v>
      </c>
      <c r="C4509" t="s">
        <v>76</v>
      </c>
      <c r="D4509" s="3">
        <v>45478</v>
      </c>
      <c r="FB4509">
        <v>0</v>
      </c>
      <c r="FC4509">
        <v>1</v>
      </c>
    </row>
    <row r="4510" spans="1:159" x14ac:dyDescent="0.25">
      <c r="A4510" t="s">
        <v>50</v>
      </c>
      <c r="B4510" t="s">
        <v>41</v>
      </c>
      <c r="C4510" t="s">
        <v>76</v>
      </c>
      <c r="D4510" s="3">
        <v>45479</v>
      </c>
      <c r="FB4510">
        <v>0</v>
      </c>
      <c r="FC4510">
        <v>1</v>
      </c>
    </row>
    <row r="4511" spans="1:159" x14ac:dyDescent="0.25">
      <c r="A4511" t="s">
        <v>50</v>
      </c>
      <c r="B4511" t="s">
        <v>41</v>
      </c>
      <c r="C4511" t="s">
        <v>76</v>
      </c>
      <c r="D4511" s="3">
        <v>45484</v>
      </c>
      <c r="FB4511">
        <v>0</v>
      </c>
      <c r="FC4511">
        <v>1</v>
      </c>
    </row>
    <row r="4512" spans="1:159" x14ac:dyDescent="0.25">
      <c r="A4512" t="s">
        <v>50</v>
      </c>
      <c r="B4512" t="s">
        <v>41</v>
      </c>
      <c r="C4512" t="s">
        <v>76</v>
      </c>
      <c r="D4512" s="3">
        <v>45485</v>
      </c>
      <c r="FB4512">
        <v>0</v>
      </c>
      <c r="FC4512">
        <v>1</v>
      </c>
    </row>
    <row r="4513" spans="1:159" x14ac:dyDescent="0.25">
      <c r="A4513" t="s">
        <v>50</v>
      </c>
      <c r="B4513" t="s">
        <v>41</v>
      </c>
      <c r="C4513" t="s">
        <v>76</v>
      </c>
      <c r="D4513" s="3">
        <v>45496</v>
      </c>
      <c r="FB4513">
        <v>0</v>
      </c>
      <c r="FC4513">
        <v>1</v>
      </c>
    </row>
    <row r="4514" spans="1:159" x14ac:dyDescent="0.25">
      <c r="A4514" t="s">
        <v>50</v>
      </c>
      <c r="B4514" t="s">
        <v>41</v>
      </c>
      <c r="C4514" t="s">
        <v>76</v>
      </c>
      <c r="D4514" s="3">
        <v>45539</v>
      </c>
      <c r="FB4514">
        <v>0</v>
      </c>
      <c r="FC4514">
        <v>1</v>
      </c>
    </row>
    <row r="4515" spans="1:159" x14ac:dyDescent="0.25">
      <c r="A4515" t="s">
        <v>50</v>
      </c>
      <c r="B4515" t="s">
        <v>41</v>
      </c>
      <c r="C4515" t="s">
        <v>76</v>
      </c>
      <c r="D4515" s="3">
        <v>45540</v>
      </c>
      <c r="FB4515">
        <v>0</v>
      </c>
      <c r="FC4515">
        <v>1</v>
      </c>
    </row>
    <row r="4516" spans="1:159" x14ac:dyDescent="0.25">
      <c r="A4516" t="s">
        <v>50</v>
      </c>
      <c r="B4516" t="s">
        <v>41</v>
      </c>
      <c r="C4516" t="s">
        <v>76</v>
      </c>
      <c r="D4516" s="3">
        <v>45541</v>
      </c>
      <c r="FB4516">
        <v>0</v>
      </c>
      <c r="FC4516">
        <v>1</v>
      </c>
    </row>
    <row r="4517" spans="1:159" x14ac:dyDescent="0.25">
      <c r="A4517" t="s">
        <v>50</v>
      </c>
      <c r="B4517" t="s">
        <v>41</v>
      </c>
      <c r="C4517" t="s">
        <v>76</v>
      </c>
      <c r="D4517" s="3">
        <v>45558</v>
      </c>
      <c r="FB4517">
        <v>0</v>
      </c>
      <c r="FC4517">
        <v>1</v>
      </c>
    </row>
    <row r="4518" spans="1:159" x14ac:dyDescent="0.25">
      <c r="A4518" t="s">
        <v>50</v>
      </c>
      <c r="B4518" t="s">
        <v>41</v>
      </c>
      <c r="C4518" t="s">
        <v>76</v>
      </c>
      <c r="D4518" s="3">
        <v>45559</v>
      </c>
      <c r="FB4518">
        <v>0</v>
      </c>
      <c r="FC4518">
        <v>1</v>
      </c>
    </row>
    <row r="4519" spans="1:159" x14ac:dyDescent="0.25">
      <c r="A4519" t="s">
        <v>50</v>
      </c>
      <c r="B4519" t="s">
        <v>41</v>
      </c>
      <c r="C4519" t="s">
        <v>76</v>
      </c>
      <c r="D4519" s="3">
        <v>45566</v>
      </c>
      <c r="FB4519">
        <v>0</v>
      </c>
      <c r="FC4519">
        <v>1</v>
      </c>
    </row>
    <row r="4520" spans="1:159" x14ac:dyDescent="0.25">
      <c r="A4520" t="s">
        <v>50</v>
      </c>
      <c r="B4520" t="s">
        <v>41</v>
      </c>
      <c r="C4520" t="s">
        <v>76</v>
      </c>
      <c r="D4520" s="3">
        <v>45567</v>
      </c>
      <c r="FB4520">
        <v>0</v>
      </c>
      <c r="FC4520">
        <v>1</v>
      </c>
    </row>
    <row r="4521" spans="1:159" x14ac:dyDescent="0.25">
      <c r="A4521" t="s">
        <v>50</v>
      </c>
      <c r="B4521" t="s">
        <v>41</v>
      </c>
      <c r="C4521" t="s">
        <v>76</v>
      </c>
      <c r="D4521" s="3">
        <v>45568</v>
      </c>
      <c r="FB4521">
        <v>0</v>
      </c>
      <c r="FC4521">
        <v>1</v>
      </c>
    </row>
    <row r="4522" spans="1:159" x14ac:dyDescent="0.25">
      <c r="A4522" t="s">
        <v>50</v>
      </c>
      <c r="B4522" t="s">
        <v>41</v>
      </c>
      <c r="C4522" t="s">
        <v>76</v>
      </c>
      <c r="D4522" s="3">
        <v>45570</v>
      </c>
      <c r="FB4522">
        <v>0</v>
      </c>
      <c r="FC4522">
        <v>1</v>
      </c>
    </row>
    <row r="4523" spans="1:159" x14ac:dyDescent="0.25">
      <c r="A4523" t="s">
        <v>50</v>
      </c>
      <c r="B4523" t="s">
        <v>41</v>
      </c>
      <c r="C4523" t="s">
        <v>76</v>
      </c>
      <c r="D4523" s="3">
        <v>45571</v>
      </c>
      <c r="FB4523">
        <v>0</v>
      </c>
      <c r="FC4523">
        <v>1</v>
      </c>
    </row>
    <row r="4524" spans="1:159" x14ac:dyDescent="0.25">
      <c r="A4524" t="s">
        <v>50</v>
      </c>
      <c r="B4524" t="s">
        <v>41</v>
      </c>
      <c r="C4524" t="s">
        <v>75</v>
      </c>
      <c r="D4524" s="3">
        <v>45475</v>
      </c>
      <c r="FB4524">
        <v>0</v>
      </c>
      <c r="FC4524">
        <v>1</v>
      </c>
    </row>
    <row r="4525" spans="1:159" x14ac:dyDescent="0.25">
      <c r="A4525" t="s">
        <v>50</v>
      </c>
      <c r="B4525" t="s">
        <v>41</v>
      </c>
      <c r="C4525" t="s">
        <v>75</v>
      </c>
      <c r="D4525" s="3">
        <v>45476</v>
      </c>
      <c r="FB4525">
        <v>0</v>
      </c>
      <c r="FC4525">
        <v>1</v>
      </c>
    </row>
    <row r="4526" spans="1:159" x14ac:dyDescent="0.25">
      <c r="A4526" t="s">
        <v>50</v>
      </c>
      <c r="B4526" t="s">
        <v>41</v>
      </c>
      <c r="C4526" t="s">
        <v>75</v>
      </c>
      <c r="D4526" s="3">
        <v>45478</v>
      </c>
      <c r="FB4526">
        <v>0</v>
      </c>
      <c r="FC4526">
        <v>1</v>
      </c>
    </row>
    <row r="4527" spans="1:159" x14ac:dyDescent="0.25">
      <c r="A4527" t="s">
        <v>50</v>
      </c>
      <c r="B4527" t="s">
        <v>41</v>
      </c>
      <c r="C4527" t="s">
        <v>75</v>
      </c>
      <c r="D4527" s="3">
        <v>45479</v>
      </c>
      <c r="FB4527">
        <v>0</v>
      </c>
      <c r="FC4527">
        <v>1</v>
      </c>
    </row>
    <row r="4528" spans="1:159" x14ac:dyDescent="0.25">
      <c r="A4528" t="s">
        <v>50</v>
      </c>
      <c r="B4528" t="s">
        <v>41</v>
      </c>
      <c r="C4528" t="s">
        <v>75</v>
      </c>
      <c r="D4528" s="3">
        <v>45484</v>
      </c>
      <c r="FB4528">
        <v>0</v>
      </c>
      <c r="FC4528">
        <v>1</v>
      </c>
    </row>
    <row r="4529" spans="1:159" x14ac:dyDescent="0.25">
      <c r="A4529" t="s">
        <v>50</v>
      </c>
      <c r="B4529" t="s">
        <v>41</v>
      </c>
      <c r="C4529" t="s">
        <v>75</v>
      </c>
      <c r="D4529" s="3">
        <v>45485</v>
      </c>
      <c r="FB4529">
        <v>0</v>
      </c>
      <c r="FC4529">
        <v>1</v>
      </c>
    </row>
    <row r="4530" spans="1:159" x14ac:dyDescent="0.25">
      <c r="A4530" t="s">
        <v>50</v>
      </c>
      <c r="B4530" t="s">
        <v>41</v>
      </c>
      <c r="C4530" t="s">
        <v>75</v>
      </c>
      <c r="D4530" s="3">
        <v>45496</v>
      </c>
      <c r="FB4530">
        <v>0</v>
      </c>
      <c r="FC4530">
        <v>1</v>
      </c>
    </row>
    <row r="4531" spans="1:159" x14ac:dyDescent="0.25">
      <c r="A4531" t="s">
        <v>50</v>
      </c>
      <c r="B4531" t="s">
        <v>41</v>
      </c>
      <c r="C4531" t="s">
        <v>75</v>
      </c>
      <c r="D4531" s="3">
        <v>45539</v>
      </c>
      <c r="FB4531">
        <v>0</v>
      </c>
      <c r="FC4531">
        <v>1</v>
      </c>
    </row>
    <row r="4532" spans="1:159" x14ac:dyDescent="0.25">
      <c r="A4532" t="s">
        <v>50</v>
      </c>
      <c r="B4532" t="s">
        <v>41</v>
      </c>
      <c r="C4532" t="s">
        <v>75</v>
      </c>
      <c r="D4532" s="3">
        <v>45540</v>
      </c>
      <c r="FB4532">
        <v>0</v>
      </c>
      <c r="FC4532">
        <v>1</v>
      </c>
    </row>
    <row r="4533" spans="1:159" x14ac:dyDescent="0.25">
      <c r="A4533" t="s">
        <v>50</v>
      </c>
      <c r="B4533" t="s">
        <v>41</v>
      </c>
      <c r="C4533" t="s">
        <v>75</v>
      </c>
      <c r="D4533" s="3">
        <v>45541</v>
      </c>
      <c r="FB4533">
        <v>0</v>
      </c>
      <c r="FC4533">
        <v>1</v>
      </c>
    </row>
    <row r="4534" spans="1:159" x14ac:dyDescent="0.25">
      <c r="A4534" t="s">
        <v>50</v>
      </c>
      <c r="B4534" t="s">
        <v>41</v>
      </c>
      <c r="C4534" t="s">
        <v>75</v>
      </c>
      <c r="D4534" s="3">
        <v>45558</v>
      </c>
      <c r="FB4534">
        <v>0</v>
      </c>
      <c r="FC4534">
        <v>1</v>
      </c>
    </row>
    <row r="4535" spans="1:159" x14ac:dyDescent="0.25">
      <c r="A4535" t="s">
        <v>50</v>
      </c>
      <c r="B4535" t="s">
        <v>41</v>
      </c>
      <c r="C4535" t="s">
        <v>75</v>
      </c>
      <c r="D4535" s="3">
        <v>45559</v>
      </c>
      <c r="FB4535">
        <v>0</v>
      </c>
      <c r="FC4535">
        <v>1</v>
      </c>
    </row>
    <row r="4536" spans="1:159" x14ac:dyDescent="0.25">
      <c r="A4536" t="s">
        <v>50</v>
      </c>
      <c r="B4536" t="s">
        <v>41</v>
      </c>
      <c r="C4536" t="s">
        <v>75</v>
      </c>
      <c r="D4536" s="3">
        <v>45566</v>
      </c>
      <c r="FB4536">
        <v>0</v>
      </c>
      <c r="FC4536">
        <v>1</v>
      </c>
    </row>
    <row r="4537" spans="1:159" x14ac:dyDescent="0.25">
      <c r="A4537" t="s">
        <v>50</v>
      </c>
      <c r="B4537" t="s">
        <v>41</v>
      </c>
      <c r="C4537" t="s">
        <v>75</v>
      </c>
      <c r="D4537" s="3">
        <v>45567</v>
      </c>
      <c r="FB4537">
        <v>0</v>
      </c>
      <c r="FC4537">
        <v>1</v>
      </c>
    </row>
    <row r="4538" spans="1:159" x14ac:dyDescent="0.25">
      <c r="A4538" t="s">
        <v>50</v>
      </c>
      <c r="B4538" t="s">
        <v>41</v>
      </c>
      <c r="C4538" t="s">
        <v>75</v>
      </c>
      <c r="D4538" s="3">
        <v>45568</v>
      </c>
      <c r="FB4538">
        <v>0</v>
      </c>
      <c r="FC4538">
        <v>1</v>
      </c>
    </row>
    <row r="4539" spans="1:159" x14ac:dyDescent="0.25">
      <c r="A4539" t="s">
        <v>50</v>
      </c>
      <c r="B4539" t="s">
        <v>41</v>
      </c>
      <c r="C4539" t="s">
        <v>75</v>
      </c>
      <c r="D4539" s="3">
        <v>45570</v>
      </c>
      <c r="FB4539">
        <v>0</v>
      </c>
      <c r="FC4539">
        <v>1</v>
      </c>
    </row>
    <row r="4540" spans="1:159" x14ac:dyDescent="0.25">
      <c r="A4540" t="s">
        <v>50</v>
      </c>
      <c r="B4540" t="s">
        <v>41</v>
      </c>
      <c r="C4540" t="s">
        <v>75</v>
      </c>
      <c r="D4540" s="3">
        <v>45571</v>
      </c>
      <c r="FB4540">
        <v>0</v>
      </c>
      <c r="FC4540">
        <v>1</v>
      </c>
    </row>
    <row r="4541" spans="1:159" x14ac:dyDescent="0.25">
      <c r="A4541" t="s">
        <v>50</v>
      </c>
      <c r="B4541" t="s">
        <v>41</v>
      </c>
      <c r="C4541" t="s">
        <v>77</v>
      </c>
      <c r="D4541" s="3">
        <v>45475</v>
      </c>
      <c r="FB4541">
        <v>0</v>
      </c>
      <c r="FC4541">
        <v>1</v>
      </c>
    </row>
    <row r="4542" spans="1:159" x14ac:dyDescent="0.25">
      <c r="A4542" t="s">
        <v>50</v>
      </c>
      <c r="B4542" t="s">
        <v>41</v>
      </c>
      <c r="C4542" t="s">
        <v>77</v>
      </c>
      <c r="D4542" s="3">
        <v>45476</v>
      </c>
      <c r="FB4542">
        <v>0</v>
      </c>
      <c r="FC4542">
        <v>1</v>
      </c>
    </row>
    <row r="4543" spans="1:159" x14ac:dyDescent="0.25">
      <c r="A4543" t="s">
        <v>50</v>
      </c>
      <c r="B4543" t="s">
        <v>41</v>
      </c>
      <c r="C4543" t="s">
        <v>77</v>
      </c>
      <c r="D4543" s="3">
        <v>45478</v>
      </c>
      <c r="FB4543">
        <v>0</v>
      </c>
      <c r="FC4543">
        <v>1</v>
      </c>
    </row>
    <row r="4544" spans="1:159" x14ac:dyDescent="0.25">
      <c r="A4544" t="s">
        <v>50</v>
      </c>
      <c r="B4544" t="s">
        <v>41</v>
      </c>
      <c r="C4544" t="s">
        <v>77</v>
      </c>
      <c r="D4544" s="3">
        <v>45479</v>
      </c>
      <c r="FB4544">
        <v>0</v>
      </c>
      <c r="FC4544">
        <v>1</v>
      </c>
    </row>
    <row r="4545" spans="1:159" x14ac:dyDescent="0.25">
      <c r="A4545" t="s">
        <v>50</v>
      </c>
      <c r="B4545" t="s">
        <v>41</v>
      </c>
      <c r="C4545" t="s">
        <v>77</v>
      </c>
      <c r="D4545" s="3">
        <v>45484</v>
      </c>
      <c r="FB4545">
        <v>0</v>
      </c>
      <c r="FC4545">
        <v>1</v>
      </c>
    </row>
    <row r="4546" spans="1:159" x14ac:dyDescent="0.25">
      <c r="A4546" t="s">
        <v>50</v>
      </c>
      <c r="B4546" t="s">
        <v>41</v>
      </c>
      <c r="C4546" t="s">
        <v>77</v>
      </c>
      <c r="D4546" s="3">
        <v>45485</v>
      </c>
      <c r="FB4546">
        <v>0</v>
      </c>
      <c r="FC4546">
        <v>1</v>
      </c>
    </row>
    <row r="4547" spans="1:159" x14ac:dyDescent="0.25">
      <c r="A4547" t="s">
        <v>50</v>
      </c>
      <c r="B4547" t="s">
        <v>41</v>
      </c>
      <c r="C4547" t="s">
        <v>77</v>
      </c>
      <c r="D4547" s="3">
        <v>45496</v>
      </c>
      <c r="FB4547">
        <v>0</v>
      </c>
      <c r="FC4547">
        <v>1</v>
      </c>
    </row>
    <row r="4548" spans="1:159" x14ac:dyDescent="0.25">
      <c r="A4548" t="s">
        <v>50</v>
      </c>
      <c r="B4548" t="s">
        <v>41</v>
      </c>
      <c r="C4548" t="s">
        <v>77</v>
      </c>
      <c r="D4548" s="3">
        <v>45539</v>
      </c>
      <c r="FB4548">
        <v>0</v>
      </c>
      <c r="FC4548">
        <v>1</v>
      </c>
    </row>
    <row r="4549" spans="1:159" x14ac:dyDescent="0.25">
      <c r="A4549" t="s">
        <v>50</v>
      </c>
      <c r="B4549" t="s">
        <v>41</v>
      </c>
      <c r="C4549" t="s">
        <v>77</v>
      </c>
      <c r="D4549" s="3">
        <v>45540</v>
      </c>
      <c r="FB4549">
        <v>0</v>
      </c>
      <c r="FC4549">
        <v>1</v>
      </c>
    </row>
    <row r="4550" spans="1:159" x14ac:dyDescent="0.25">
      <c r="A4550" t="s">
        <v>50</v>
      </c>
      <c r="B4550" t="s">
        <v>41</v>
      </c>
      <c r="C4550" t="s">
        <v>77</v>
      </c>
      <c r="D4550" s="3">
        <v>45541</v>
      </c>
      <c r="FB4550">
        <v>0</v>
      </c>
      <c r="FC4550">
        <v>1</v>
      </c>
    </row>
    <row r="4551" spans="1:159" x14ac:dyDescent="0.25">
      <c r="A4551" t="s">
        <v>50</v>
      </c>
      <c r="B4551" t="s">
        <v>41</v>
      </c>
      <c r="C4551" t="s">
        <v>77</v>
      </c>
      <c r="D4551" s="3">
        <v>45558</v>
      </c>
      <c r="FB4551">
        <v>0</v>
      </c>
      <c r="FC4551">
        <v>1</v>
      </c>
    </row>
    <row r="4552" spans="1:159" x14ac:dyDescent="0.25">
      <c r="A4552" t="s">
        <v>50</v>
      </c>
      <c r="B4552" t="s">
        <v>41</v>
      </c>
      <c r="C4552" t="s">
        <v>77</v>
      </c>
      <c r="D4552" s="3">
        <v>45559</v>
      </c>
      <c r="FB4552">
        <v>0</v>
      </c>
      <c r="FC4552">
        <v>1</v>
      </c>
    </row>
    <row r="4553" spans="1:159" x14ac:dyDescent="0.25">
      <c r="A4553" t="s">
        <v>50</v>
      </c>
      <c r="B4553" t="s">
        <v>41</v>
      </c>
      <c r="C4553" t="s">
        <v>77</v>
      </c>
      <c r="D4553" s="3">
        <v>45566</v>
      </c>
      <c r="FB4553">
        <v>0</v>
      </c>
      <c r="FC4553">
        <v>1</v>
      </c>
    </row>
    <row r="4554" spans="1:159" x14ac:dyDescent="0.25">
      <c r="A4554" t="s">
        <v>50</v>
      </c>
      <c r="B4554" t="s">
        <v>41</v>
      </c>
      <c r="C4554" t="s">
        <v>77</v>
      </c>
      <c r="D4554" s="3">
        <v>45567</v>
      </c>
      <c r="FB4554">
        <v>0</v>
      </c>
      <c r="FC4554">
        <v>1</v>
      </c>
    </row>
    <row r="4555" spans="1:159" x14ac:dyDescent="0.25">
      <c r="A4555" t="s">
        <v>50</v>
      </c>
      <c r="B4555" t="s">
        <v>41</v>
      </c>
      <c r="C4555" t="s">
        <v>77</v>
      </c>
      <c r="D4555" s="3">
        <v>45568</v>
      </c>
      <c r="FB4555">
        <v>0</v>
      </c>
      <c r="FC4555">
        <v>1</v>
      </c>
    </row>
    <row r="4556" spans="1:159" x14ac:dyDescent="0.25">
      <c r="A4556" t="s">
        <v>50</v>
      </c>
      <c r="B4556" t="s">
        <v>41</v>
      </c>
      <c r="C4556" t="s">
        <v>77</v>
      </c>
      <c r="D4556" s="3">
        <v>45570</v>
      </c>
      <c r="FB4556">
        <v>0</v>
      </c>
      <c r="FC4556">
        <v>1</v>
      </c>
    </row>
    <row r="4557" spans="1:159" x14ac:dyDescent="0.25">
      <c r="A4557" t="s">
        <v>50</v>
      </c>
      <c r="B4557" t="s">
        <v>41</v>
      </c>
      <c r="C4557" t="s">
        <v>77</v>
      </c>
      <c r="D4557" s="3">
        <v>45571</v>
      </c>
      <c r="FB4557">
        <v>0</v>
      </c>
      <c r="FC4557">
        <v>1</v>
      </c>
    </row>
    <row r="4558" spans="1:159" x14ac:dyDescent="0.25">
      <c r="A4558" t="s">
        <v>50</v>
      </c>
      <c r="B4558" t="s">
        <v>41</v>
      </c>
      <c r="C4558" t="s">
        <v>84</v>
      </c>
      <c r="D4558" s="3">
        <v>45475</v>
      </c>
      <c r="FB4558">
        <v>0</v>
      </c>
      <c r="FC4558">
        <v>1</v>
      </c>
    </row>
    <row r="4559" spans="1:159" x14ac:dyDescent="0.25">
      <c r="A4559" t="s">
        <v>50</v>
      </c>
      <c r="B4559" t="s">
        <v>41</v>
      </c>
      <c r="C4559" t="s">
        <v>84</v>
      </c>
      <c r="D4559" s="3">
        <v>45476</v>
      </c>
      <c r="FB4559">
        <v>0</v>
      </c>
      <c r="FC4559">
        <v>1</v>
      </c>
    </row>
    <row r="4560" spans="1:159" x14ac:dyDescent="0.25">
      <c r="A4560" t="s">
        <v>50</v>
      </c>
      <c r="B4560" t="s">
        <v>41</v>
      </c>
      <c r="C4560" t="s">
        <v>84</v>
      </c>
      <c r="D4560" s="3">
        <v>45478</v>
      </c>
      <c r="FB4560">
        <v>0</v>
      </c>
      <c r="FC4560">
        <v>1</v>
      </c>
    </row>
    <row r="4561" spans="1:159" x14ac:dyDescent="0.25">
      <c r="A4561" t="s">
        <v>50</v>
      </c>
      <c r="B4561" t="s">
        <v>41</v>
      </c>
      <c r="C4561" t="s">
        <v>84</v>
      </c>
      <c r="D4561" s="3">
        <v>45479</v>
      </c>
      <c r="FB4561">
        <v>0</v>
      </c>
      <c r="FC4561">
        <v>1</v>
      </c>
    </row>
    <row r="4562" spans="1:159" x14ac:dyDescent="0.25">
      <c r="A4562" t="s">
        <v>50</v>
      </c>
      <c r="B4562" t="s">
        <v>41</v>
      </c>
      <c r="C4562" t="s">
        <v>84</v>
      </c>
      <c r="D4562" s="3">
        <v>45484</v>
      </c>
      <c r="FB4562">
        <v>0</v>
      </c>
      <c r="FC4562">
        <v>1</v>
      </c>
    </row>
    <row r="4563" spans="1:159" x14ac:dyDescent="0.25">
      <c r="A4563" t="s">
        <v>50</v>
      </c>
      <c r="B4563" t="s">
        <v>41</v>
      </c>
      <c r="C4563" t="s">
        <v>84</v>
      </c>
      <c r="D4563" s="3">
        <v>45485</v>
      </c>
      <c r="FB4563">
        <v>0</v>
      </c>
      <c r="FC4563">
        <v>1</v>
      </c>
    </row>
    <row r="4564" spans="1:159" x14ac:dyDescent="0.25">
      <c r="A4564" t="s">
        <v>50</v>
      </c>
      <c r="B4564" t="s">
        <v>41</v>
      </c>
      <c r="C4564" t="s">
        <v>84</v>
      </c>
      <c r="D4564" s="3">
        <v>45496</v>
      </c>
      <c r="FB4564">
        <v>0</v>
      </c>
      <c r="FC4564">
        <v>1</v>
      </c>
    </row>
    <row r="4565" spans="1:159" x14ac:dyDescent="0.25">
      <c r="A4565" t="s">
        <v>50</v>
      </c>
      <c r="B4565" t="s">
        <v>41</v>
      </c>
      <c r="C4565" t="s">
        <v>84</v>
      </c>
      <c r="D4565" s="3">
        <v>45539</v>
      </c>
      <c r="FB4565">
        <v>0</v>
      </c>
      <c r="FC4565">
        <v>1</v>
      </c>
    </row>
    <row r="4566" spans="1:159" x14ac:dyDescent="0.25">
      <c r="A4566" t="s">
        <v>50</v>
      </c>
      <c r="B4566" t="s">
        <v>41</v>
      </c>
      <c r="C4566" t="s">
        <v>84</v>
      </c>
      <c r="D4566" s="3">
        <v>45540</v>
      </c>
      <c r="FB4566">
        <v>0</v>
      </c>
      <c r="FC4566">
        <v>1</v>
      </c>
    </row>
    <row r="4567" spans="1:159" x14ac:dyDescent="0.25">
      <c r="A4567" t="s">
        <v>50</v>
      </c>
      <c r="B4567" t="s">
        <v>41</v>
      </c>
      <c r="C4567" t="s">
        <v>84</v>
      </c>
      <c r="D4567" s="3">
        <v>45541</v>
      </c>
      <c r="FB4567">
        <v>0</v>
      </c>
      <c r="FC4567">
        <v>1</v>
      </c>
    </row>
    <row r="4568" spans="1:159" x14ac:dyDescent="0.25">
      <c r="A4568" t="s">
        <v>50</v>
      </c>
      <c r="B4568" t="s">
        <v>41</v>
      </c>
      <c r="C4568" t="s">
        <v>84</v>
      </c>
      <c r="D4568" s="3">
        <v>45558</v>
      </c>
      <c r="FB4568">
        <v>0</v>
      </c>
      <c r="FC4568">
        <v>1</v>
      </c>
    </row>
    <row r="4569" spans="1:159" x14ac:dyDescent="0.25">
      <c r="A4569" t="s">
        <v>50</v>
      </c>
      <c r="B4569" t="s">
        <v>41</v>
      </c>
      <c r="C4569" t="s">
        <v>84</v>
      </c>
      <c r="D4569" s="3">
        <v>45559</v>
      </c>
      <c r="FB4569">
        <v>0</v>
      </c>
      <c r="FC4569">
        <v>1</v>
      </c>
    </row>
    <row r="4570" spans="1:159" x14ac:dyDescent="0.25">
      <c r="A4570" t="s">
        <v>50</v>
      </c>
      <c r="B4570" t="s">
        <v>41</v>
      </c>
      <c r="C4570" t="s">
        <v>84</v>
      </c>
      <c r="D4570" s="3">
        <v>45566</v>
      </c>
      <c r="FB4570">
        <v>0</v>
      </c>
      <c r="FC4570">
        <v>1</v>
      </c>
    </row>
    <row r="4571" spans="1:159" x14ac:dyDescent="0.25">
      <c r="A4571" t="s">
        <v>50</v>
      </c>
      <c r="B4571" t="s">
        <v>41</v>
      </c>
      <c r="C4571" t="s">
        <v>84</v>
      </c>
      <c r="D4571" s="3">
        <v>45567</v>
      </c>
      <c r="BD4571" s="20"/>
      <c r="FB4571">
        <v>0</v>
      </c>
      <c r="FC4571">
        <v>1</v>
      </c>
    </row>
    <row r="4572" spans="1:159" x14ac:dyDescent="0.25">
      <c r="A4572" t="s">
        <v>50</v>
      </c>
      <c r="B4572" t="s">
        <v>41</v>
      </c>
      <c r="C4572" t="s">
        <v>84</v>
      </c>
      <c r="D4572" s="3">
        <v>45568</v>
      </c>
      <c r="FB4572">
        <v>0</v>
      </c>
      <c r="FC4572">
        <v>1</v>
      </c>
    </row>
    <row r="4573" spans="1:159" x14ac:dyDescent="0.25">
      <c r="A4573" t="s">
        <v>50</v>
      </c>
      <c r="B4573" t="s">
        <v>41</v>
      </c>
      <c r="C4573" t="s">
        <v>84</v>
      </c>
      <c r="D4573" s="3">
        <v>45570</v>
      </c>
      <c r="FB4573">
        <v>0</v>
      </c>
      <c r="FC4573">
        <v>1</v>
      </c>
    </row>
    <row r="4574" spans="1:159" x14ac:dyDescent="0.25">
      <c r="A4574" t="s">
        <v>50</v>
      </c>
      <c r="B4574" t="s">
        <v>41</v>
      </c>
      <c r="C4574" t="s">
        <v>84</v>
      </c>
      <c r="D4574" s="3">
        <v>45571</v>
      </c>
      <c r="FB4574">
        <v>0</v>
      </c>
      <c r="FC4574">
        <v>1</v>
      </c>
    </row>
    <row r="4575" spans="1:159" x14ac:dyDescent="0.25">
      <c r="A4575" t="s">
        <v>50</v>
      </c>
      <c r="B4575" t="s">
        <v>41</v>
      </c>
      <c r="C4575" t="s">
        <v>72</v>
      </c>
      <c r="D4575" s="3">
        <v>45475</v>
      </c>
      <c r="FB4575">
        <v>0</v>
      </c>
      <c r="FC4575">
        <v>1</v>
      </c>
    </row>
    <row r="4576" spans="1:159" x14ac:dyDescent="0.25">
      <c r="A4576" t="s">
        <v>50</v>
      </c>
      <c r="B4576" t="s">
        <v>41</v>
      </c>
      <c r="C4576" t="s">
        <v>72</v>
      </c>
      <c r="D4576" s="3">
        <v>45476</v>
      </c>
      <c r="FB4576">
        <v>0</v>
      </c>
      <c r="FC4576">
        <v>1</v>
      </c>
    </row>
    <row r="4577" spans="1:159" x14ac:dyDescent="0.25">
      <c r="A4577" t="s">
        <v>50</v>
      </c>
      <c r="B4577" t="s">
        <v>41</v>
      </c>
      <c r="C4577" t="s">
        <v>72</v>
      </c>
      <c r="D4577" s="3">
        <v>45478</v>
      </c>
      <c r="FB4577">
        <v>0</v>
      </c>
      <c r="FC4577">
        <v>1</v>
      </c>
    </row>
    <row r="4578" spans="1:159" x14ac:dyDescent="0.25">
      <c r="A4578" t="s">
        <v>50</v>
      </c>
      <c r="B4578" t="s">
        <v>41</v>
      </c>
      <c r="C4578" t="s">
        <v>72</v>
      </c>
      <c r="D4578" s="3">
        <v>45479</v>
      </c>
      <c r="FB4578">
        <v>0</v>
      </c>
      <c r="FC4578">
        <v>1</v>
      </c>
    </row>
    <row r="4579" spans="1:159" x14ac:dyDescent="0.25">
      <c r="A4579" t="s">
        <v>50</v>
      </c>
      <c r="B4579" t="s">
        <v>41</v>
      </c>
      <c r="C4579" t="s">
        <v>72</v>
      </c>
      <c r="D4579" s="3">
        <v>45484</v>
      </c>
      <c r="FB4579">
        <v>0</v>
      </c>
      <c r="FC4579">
        <v>1</v>
      </c>
    </row>
    <row r="4580" spans="1:159" x14ac:dyDescent="0.25">
      <c r="A4580" t="s">
        <v>50</v>
      </c>
      <c r="B4580" t="s">
        <v>41</v>
      </c>
      <c r="C4580" t="s">
        <v>72</v>
      </c>
      <c r="D4580" s="3">
        <v>45485</v>
      </c>
      <c r="FB4580">
        <v>0</v>
      </c>
      <c r="FC4580">
        <v>1</v>
      </c>
    </row>
    <row r="4581" spans="1:159" x14ac:dyDescent="0.25">
      <c r="A4581" t="s">
        <v>50</v>
      </c>
      <c r="B4581" t="s">
        <v>41</v>
      </c>
      <c r="C4581" t="s">
        <v>72</v>
      </c>
      <c r="D4581" s="3">
        <v>45496</v>
      </c>
      <c r="FB4581">
        <v>0</v>
      </c>
      <c r="FC4581">
        <v>1</v>
      </c>
    </row>
    <row r="4582" spans="1:159" x14ac:dyDescent="0.25">
      <c r="A4582" t="s">
        <v>50</v>
      </c>
      <c r="B4582" t="s">
        <v>41</v>
      </c>
      <c r="C4582" t="s">
        <v>72</v>
      </c>
      <c r="D4582" s="3">
        <v>45539</v>
      </c>
      <c r="FB4582">
        <v>0</v>
      </c>
      <c r="FC4582">
        <v>1</v>
      </c>
    </row>
    <row r="4583" spans="1:159" x14ac:dyDescent="0.25">
      <c r="A4583" t="s">
        <v>50</v>
      </c>
      <c r="B4583" t="s">
        <v>41</v>
      </c>
      <c r="C4583" t="s">
        <v>72</v>
      </c>
      <c r="D4583" s="3">
        <v>45540</v>
      </c>
      <c r="FB4583">
        <v>0</v>
      </c>
      <c r="FC4583">
        <v>1</v>
      </c>
    </row>
    <row r="4584" spans="1:159" x14ac:dyDescent="0.25">
      <c r="A4584" t="s">
        <v>50</v>
      </c>
      <c r="B4584" t="s">
        <v>41</v>
      </c>
      <c r="C4584" t="s">
        <v>72</v>
      </c>
      <c r="D4584" s="3">
        <v>45541</v>
      </c>
      <c r="FB4584">
        <v>0</v>
      </c>
      <c r="FC4584">
        <v>1</v>
      </c>
    </row>
    <row r="4585" spans="1:159" x14ac:dyDescent="0.25">
      <c r="A4585" t="s">
        <v>50</v>
      </c>
      <c r="B4585" t="s">
        <v>41</v>
      </c>
      <c r="C4585" t="s">
        <v>72</v>
      </c>
      <c r="D4585" s="3">
        <v>45558</v>
      </c>
      <c r="FB4585">
        <v>0</v>
      </c>
      <c r="FC4585">
        <v>1</v>
      </c>
    </row>
    <row r="4586" spans="1:159" x14ac:dyDescent="0.25">
      <c r="A4586" t="s">
        <v>50</v>
      </c>
      <c r="B4586" t="s">
        <v>41</v>
      </c>
      <c r="C4586" t="s">
        <v>72</v>
      </c>
      <c r="D4586" s="3">
        <v>45559</v>
      </c>
      <c r="FB4586">
        <v>0</v>
      </c>
      <c r="FC4586">
        <v>1</v>
      </c>
    </row>
    <row r="4587" spans="1:159" x14ac:dyDescent="0.25">
      <c r="A4587" t="s">
        <v>50</v>
      </c>
      <c r="B4587" t="s">
        <v>41</v>
      </c>
      <c r="C4587" t="s">
        <v>72</v>
      </c>
      <c r="D4587" s="3">
        <v>45566</v>
      </c>
      <c r="FB4587">
        <v>0</v>
      </c>
      <c r="FC4587">
        <v>1</v>
      </c>
    </row>
    <row r="4588" spans="1:159" x14ac:dyDescent="0.25">
      <c r="A4588" t="s">
        <v>50</v>
      </c>
      <c r="B4588" t="s">
        <v>41</v>
      </c>
      <c r="C4588" t="s">
        <v>72</v>
      </c>
      <c r="D4588" s="3">
        <v>45567</v>
      </c>
      <c r="FB4588">
        <v>0</v>
      </c>
      <c r="FC4588">
        <v>1</v>
      </c>
    </row>
    <row r="4589" spans="1:159" x14ac:dyDescent="0.25">
      <c r="A4589" t="s">
        <v>50</v>
      </c>
      <c r="B4589" t="s">
        <v>41</v>
      </c>
      <c r="C4589" t="s">
        <v>72</v>
      </c>
      <c r="D4589" s="3">
        <v>45568</v>
      </c>
      <c r="FB4589">
        <v>0</v>
      </c>
      <c r="FC4589">
        <v>1</v>
      </c>
    </row>
    <row r="4590" spans="1:159" x14ac:dyDescent="0.25">
      <c r="A4590" t="s">
        <v>50</v>
      </c>
      <c r="B4590" t="s">
        <v>41</v>
      </c>
      <c r="C4590" t="s">
        <v>72</v>
      </c>
      <c r="D4590" s="3">
        <v>45570</v>
      </c>
      <c r="FB4590">
        <v>0</v>
      </c>
      <c r="FC4590">
        <v>1</v>
      </c>
    </row>
    <row r="4591" spans="1:159" x14ac:dyDescent="0.25">
      <c r="A4591" t="s">
        <v>50</v>
      </c>
      <c r="B4591" t="s">
        <v>41</v>
      </c>
      <c r="C4591" t="s">
        <v>72</v>
      </c>
      <c r="D4591" s="3">
        <v>45571</v>
      </c>
      <c r="FB4591">
        <v>0</v>
      </c>
      <c r="FC4591">
        <v>1</v>
      </c>
    </row>
    <row r="4592" spans="1:159" x14ac:dyDescent="0.25">
      <c r="A4592" t="s">
        <v>50</v>
      </c>
      <c r="B4592" t="s">
        <v>41</v>
      </c>
      <c r="C4592" t="s">
        <v>80</v>
      </c>
      <c r="D4592" s="3">
        <v>45475</v>
      </c>
      <c r="FB4592">
        <v>0</v>
      </c>
      <c r="FC4592">
        <v>1</v>
      </c>
    </row>
    <row r="4593" spans="1:159" x14ac:dyDescent="0.25">
      <c r="A4593" t="s">
        <v>50</v>
      </c>
      <c r="B4593" t="s">
        <v>41</v>
      </c>
      <c r="C4593" t="s">
        <v>80</v>
      </c>
      <c r="D4593" s="3">
        <v>45476</v>
      </c>
      <c r="FB4593">
        <v>0</v>
      </c>
      <c r="FC4593">
        <v>1</v>
      </c>
    </row>
    <row r="4594" spans="1:159" x14ac:dyDescent="0.25">
      <c r="A4594" t="s">
        <v>50</v>
      </c>
      <c r="B4594" t="s">
        <v>41</v>
      </c>
      <c r="C4594" t="s">
        <v>80</v>
      </c>
      <c r="D4594" s="3">
        <v>45478</v>
      </c>
      <c r="FB4594">
        <v>0</v>
      </c>
      <c r="FC4594">
        <v>1</v>
      </c>
    </row>
    <row r="4595" spans="1:159" x14ac:dyDescent="0.25">
      <c r="A4595" t="s">
        <v>50</v>
      </c>
      <c r="B4595" t="s">
        <v>41</v>
      </c>
      <c r="C4595" t="s">
        <v>80</v>
      </c>
      <c r="D4595" s="3">
        <v>45479</v>
      </c>
      <c r="FB4595">
        <v>0</v>
      </c>
      <c r="FC4595">
        <v>1</v>
      </c>
    </row>
    <row r="4596" spans="1:159" x14ac:dyDescent="0.25">
      <c r="A4596" t="s">
        <v>50</v>
      </c>
      <c r="B4596" t="s">
        <v>41</v>
      </c>
      <c r="C4596" t="s">
        <v>80</v>
      </c>
      <c r="D4596" s="3">
        <v>45484</v>
      </c>
      <c r="FB4596">
        <v>0</v>
      </c>
      <c r="FC4596">
        <v>1</v>
      </c>
    </row>
    <row r="4597" spans="1:159" x14ac:dyDescent="0.25">
      <c r="A4597" t="s">
        <v>50</v>
      </c>
      <c r="B4597" t="s">
        <v>41</v>
      </c>
      <c r="C4597" t="s">
        <v>80</v>
      </c>
      <c r="D4597" s="3">
        <v>45485</v>
      </c>
      <c r="FB4597">
        <v>0</v>
      </c>
      <c r="FC4597">
        <v>1</v>
      </c>
    </row>
    <row r="4598" spans="1:159" x14ac:dyDescent="0.25">
      <c r="A4598" t="s">
        <v>50</v>
      </c>
      <c r="B4598" t="s">
        <v>41</v>
      </c>
      <c r="C4598" t="s">
        <v>80</v>
      </c>
      <c r="D4598" s="3">
        <v>45496</v>
      </c>
      <c r="FB4598">
        <v>0</v>
      </c>
      <c r="FC4598">
        <v>1</v>
      </c>
    </row>
    <row r="4599" spans="1:159" x14ac:dyDescent="0.25">
      <c r="A4599" t="s">
        <v>50</v>
      </c>
      <c r="B4599" t="s">
        <v>41</v>
      </c>
      <c r="C4599" t="s">
        <v>80</v>
      </c>
      <c r="D4599" s="3">
        <v>45539</v>
      </c>
      <c r="FB4599">
        <v>0</v>
      </c>
      <c r="FC4599">
        <v>1</v>
      </c>
    </row>
    <row r="4600" spans="1:159" x14ac:dyDescent="0.25">
      <c r="A4600" t="s">
        <v>50</v>
      </c>
      <c r="B4600" t="s">
        <v>41</v>
      </c>
      <c r="C4600" t="s">
        <v>80</v>
      </c>
      <c r="D4600" s="3">
        <v>45540</v>
      </c>
      <c r="FB4600">
        <v>0</v>
      </c>
      <c r="FC4600">
        <v>1</v>
      </c>
    </row>
    <row r="4601" spans="1:159" x14ac:dyDescent="0.25">
      <c r="A4601" t="s">
        <v>50</v>
      </c>
      <c r="B4601" t="s">
        <v>41</v>
      </c>
      <c r="C4601" t="s">
        <v>80</v>
      </c>
      <c r="D4601" s="3">
        <v>45541</v>
      </c>
      <c r="FB4601">
        <v>0</v>
      </c>
      <c r="FC4601">
        <v>1</v>
      </c>
    </row>
    <row r="4602" spans="1:159" x14ac:dyDescent="0.25">
      <c r="A4602" t="s">
        <v>50</v>
      </c>
      <c r="B4602" t="s">
        <v>41</v>
      </c>
      <c r="C4602" t="s">
        <v>80</v>
      </c>
      <c r="D4602" s="3">
        <v>45558</v>
      </c>
      <c r="FB4602">
        <v>0</v>
      </c>
      <c r="FC4602">
        <v>1</v>
      </c>
    </row>
    <row r="4603" spans="1:159" x14ac:dyDescent="0.25">
      <c r="A4603" t="s">
        <v>50</v>
      </c>
      <c r="B4603" t="s">
        <v>41</v>
      </c>
      <c r="C4603" t="s">
        <v>80</v>
      </c>
      <c r="D4603" s="3">
        <v>45559</v>
      </c>
      <c r="FB4603">
        <v>0</v>
      </c>
      <c r="FC4603">
        <v>1</v>
      </c>
    </row>
    <row r="4604" spans="1:159" x14ac:dyDescent="0.25">
      <c r="A4604" t="s">
        <v>50</v>
      </c>
      <c r="B4604" t="s">
        <v>41</v>
      </c>
      <c r="C4604" t="s">
        <v>80</v>
      </c>
      <c r="D4604" s="3">
        <v>45566</v>
      </c>
      <c r="FB4604">
        <v>0</v>
      </c>
      <c r="FC4604">
        <v>1</v>
      </c>
    </row>
    <row r="4605" spans="1:159" x14ac:dyDescent="0.25">
      <c r="A4605" t="s">
        <v>50</v>
      </c>
      <c r="B4605" t="s">
        <v>41</v>
      </c>
      <c r="C4605" t="s">
        <v>80</v>
      </c>
      <c r="D4605" s="3">
        <v>45567</v>
      </c>
      <c r="FB4605">
        <v>0</v>
      </c>
      <c r="FC4605">
        <v>1</v>
      </c>
    </row>
    <row r="4606" spans="1:159" x14ac:dyDescent="0.25">
      <c r="A4606" t="s">
        <v>50</v>
      </c>
      <c r="B4606" t="s">
        <v>41</v>
      </c>
      <c r="C4606" t="s">
        <v>80</v>
      </c>
      <c r="D4606" s="3">
        <v>45568</v>
      </c>
      <c r="FB4606">
        <v>0</v>
      </c>
      <c r="FC4606">
        <v>1</v>
      </c>
    </row>
    <row r="4607" spans="1:159" x14ac:dyDescent="0.25">
      <c r="A4607" t="s">
        <v>50</v>
      </c>
      <c r="B4607" t="s">
        <v>41</v>
      </c>
      <c r="C4607" t="s">
        <v>80</v>
      </c>
      <c r="D4607" s="3">
        <v>45570</v>
      </c>
      <c r="FB4607">
        <v>0</v>
      </c>
      <c r="FC4607">
        <v>1</v>
      </c>
    </row>
    <row r="4608" spans="1:159" x14ac:dyDescent="0.25">
      <c r="A4608" t="s">
        <v>50</v>
      </c>
      <c r="B4608" t="s">
        <v>41</v>
      </c>
      <c r="C4608" t="s">
        <v>80</v>
      </c>
      <c r="D4608" s="3">
        <v>45571</v>
      </c>
      <c r="FB4608">
        <v>0</v>
      </c>
      <c r="FC4608">
        <v>1</v>
      </c>
    </row>
    <row r="4609" spans="1:159" x14ac:dyDescent="0.25">
      <c r="A4609" t="s">
        <v>61</v>
      </c>
      <c r="B4609" t="s">
        <v>41</v>
      </c>
      <c r="C4609" t="s">
        <v>78</v>
      </c>
      <c r="D4609" s="3">
        <v>45475</v>
      </c>
      <c r="FB4609">
        <v>0</v>
      </c>
      <c r="FC4609">
        <v>1</v>
      </c>
    </row>
    <row r="4610" spans="1:159" x14ac:dyDescent="0.25">
      <c r="A4610" t="s">
        <v>61</v>
      </c>
      <c r="B4610" t="s">
        <v>41</v>
      </c>
      <c r="C4610" t="s">
        <v>78</v>
      </c>
      <c r="D4610" s="3">
        <v>45476</v>
      </c>
      <c r="FB4610">
        <v>0</v>
      </c>
      <c r="FC4610">
        <v>1</v>
      </c>
    </row>
    <row r="4611" spans="1:159" x14ac:dyDescent="0.25">
      <c r="A4611" t="s">
        <v>61</v>
      </c>
      <c r="B4611" t="s">
        <v>41</v>
      </c>
      <c r="C4611" t="s">
        <v>78</v>
      </c>
      <c r="D4611" s="3">
        <v>45478</v>
      </c>
      <c r="FB4611">
        <v>0</v>
      </c>
      <c r="FC4611">
        <v>1</v>
      </c>
    </row>
    <row r="4612" spans="1:159" x14ac:dyDescent="0.25">
      <c r="A4612" t="s">
        <v>61</v>
      </c>
      <c r="B4612" t="s">
        <v>41</v>
      </c>
      <c r="C4612" t="s">
        <v>78</v>
      </c>
      <c r="D4612" s="3">
        <v>45479</v>
      </c>
      <c r="FB4612">
        <v>0</v>
      </c>
      <c r="FC4612">
        <v>1</v>
      </c>
    </row>
    <row r="4613" spans="1:159" x14ac:dyDescent="0.25">
      <c r="A4613" t="s">
        <v>61</v>
      </c>
      <c r="B4613" t="s">
        <v>41</v>
      </c>
      <c r="C4613" t="s">
        <v>78</v>
      </c>
      <c r="D4613" s="3">
        <v>45484</v>
      </c>
      <c r="FB4613">
        <v>0</v>
      </c>
      <c r="FC4613">
        <v>1</v>
      </c>
    </row>
    <row r="4614" spans="1:159" x14ac:dyDescent="0.25">
      <c r="A4614" t="s">
        <v>61</v>
      </c>
      <c r="B4614" t="s">
        <v>41</v>
      </c>
      <c r="C4614" t="s">
        <v>78</v>
      </c>
      <c r="D4614" s="3">
        <v>45485</v>
      </c>
      <c r="FB4614">
        <v>0</v>
      </c>
      <c r="FC4614">
        <v>1</v>
      </c>
    </row>
    <row r="4615" spans="1:159" x14ac:dyDescent="0.25">
      <c r="A4615" t="s">
        <v>61</v>
      </c>
      <c r="B4615" t="s">
        <v>41</v>
      </c>
      <c r="C4615" t="s">
        <v>78</v>
      </c>
      <c r="D4615" s="3">
        <v>45496</v>
      </c>
      <c r="FB4615">
        <v>0</v>
      </c>
      <c r="FC4615">
        <v>1</v>
      </c>
    </row>
    <row r="4616" spans="1:159" x14ac:dyDescent="0.25">
      <c r="A4616" t="s">
        <v>61</v>
      </c>
      <c r="B4616" t="s">
        <v>41</v>
      </c>
      <c r="C4616" t="s">
        <v>78</v>
      </c>
      <c r="D4616" s="3">
        <v>45539</v>
      </c>
      <c r="FB4616">
        <v>0</v>
      </c>
      <c r="FC4616">
        <v>1</v>
      </c>
    </row>
    <row r="4617" spans="1:159" x14ac:dyDescent="0.25">
      <c r="A4617" t="s">
        <v>61</v>
      </c>
      <c r="B4617" t="s">
        <v>41</v>
      </c>
      <c r="C4617" t="s">
        <v>78</v>
      </c>
      <c r="D4617" s="3">
        <v>45540</v>
      </c>
      <c r="FB4617">
        <v>0</v>
      </c>
      <c r="FC4617">
        <v>1</v>
      </c>
    </row>
    <row r="4618" spans="1:159" x14ac:dyDescent="0.25">
      <c r="A4618" t="s">
        <v>61</v>
      </c>
      <c r="B4618" t="s">
        <v>41</v>
      </c>
      <c r="C4618" t="s">
        <v>78</v>
      </c>
      <c r="D4618" s="3">
        <v>45541</v>
      </c>
      <c r="FB4618">
        <v>0</v>
      </c>
      <c r="FC4618">
        <v>1</v>
      </c>
    </row>
    <row r="4619" spans="1:159" x14ac:dyDescent="0.25">
      <c r="A4619" t="s">
        <v>61</v>
      </c>
      <c r="B4619" t="s">
        <v>41</v>
      </c>
      <c r="C4619" t="s">
        <v>78</v>
      </c>
      <c r="D4619" s="3">
        <v>45558</v>
      </c>
      <c r="FB4619">
        <v>0</v>
      </c>
      <c r="FC4619">
        <v>1</v>
      </c>
    </row>
    <row r="4620" spans="1:159" x14ac:dyDescent="0.25">
      <c r="A4620" t="s">
        <v>61</v>
      </c>
      <c r="B4620" t="s">
        <v>41</v>
      </c>
      <c r="C4620" t="s">
        <v>78</v>
      </c>
      <c r="D4620" s="3">
        <v>45559</v>
      </c>
      <c r="FB4620">
        <v>0</v>
      </c>
      <c r="FC4620">
        <v>1</v>
      </c>
    </row>
    <row r="4621" spans="1:159" x14ac:dyDescent="0.25">
      <c r="A4621" t="s">
        <v>61</v>
      </c>
      <c r="B4621" t="s">
        <v>41</v>
      </c>
      <c r="C4621" t="s">
        <v>78</v>
      </c>
      <c r="D4621" s="3">
        <v>45566</v>
      </c>
      <c r="FB4621">
        <v>0</v>
      </c>
      <c r="FC4621">
        <v>1</v>
      </c>
    </row>
    <row r="4622" spans="1:159" x14ac:dyDescent="0.25">
      <c r="A4622" t="s">
        <v>61</v>
      </c>
      <c r="B4622" t="s">
        <v>41</v>
      </c>
      <c r="C4622" t="s">
        <v>78</v>
      </c>
      <c r="D4622" s="3">
        <v>45567</v>
      </c>
      <c r="EF4622" s="20"/>
      <c r="FB4622">
        <v>0</v>
      </c>
      <c r="FC4622">
        <v>1</v>
      </c>
    </row>
    <row r="4623" spans="1:159" x14ac:dyDescent="0.25">
      <c r="A4623" t="s">
        <v>61</v>
      </c>
      <c r="B4623" t="s">
        <v>41</v>
      </c>
      <c r="C4623" t="s">
        <v>78</v>
      </c>
      <c r="D4623" s="3">
        <v>45568</v>
      </c>
      <c r="FB4623">
        <v>0</v>
      </c>
      <c r="FC4623">
        <v>1</v>
      </c>
    </row>
    <row r="4624" spans="1:159" x14ac:dyDescent="0.25">
      <c r="A4624" t="s">
        <v>61</v>
      </c>
      <c r="B4624" t="s">
        <v>41</v>
      </c>
      <c r="C4624" t="s">
        <v>78</v>
      </c>
      <c r="D4624" s="3">
        <v>45570</v>
      </c>
      <c r="BK4624" s="20"/>
      <c r="FB4624">
        <v>0</v>
      </c>
      <c r="FC4624">
        <v>1</v>
      </c>
    </row>
    <row r="4625" spans="1:159" x14ac:dyDescent="0.25">
      <c r="A4625" t="s">
        <v>61</v>
      </c>
      <c r="B4625" t="s">
        <v>41</v>
      </c>
      <c r="C4625" t="s">
        <v>78</v>
      </c>
      <c r="D4625" s="3">
        <v>45571</v>
      </c>
      <c r="FB4625">
        <v>0</v>
      </c>
      <c r="FC4625">
        <v>1</v>
      </c>
    </row>
    <row r="4626" spans="1:159" x14ac:dyDescent="0.25">
      <c r="A4626" t="s">
        <v>61</v>
      </c>
      <c r="B4626" t="s">
        <v>41</v>
      </c>
      <c r="C4626" t="s">
        <v>79</v>
      </c>
      <c r="D4626" s="3">
        <v>45475</v>
      </c>
      <c r="FB4626">
        <v>0</v>
      </c>
      <c r="FC4626">
        <v>1</v>
      </c>
    </row>
    <row r="4627" spans="1:159" x14ac:dyDescent="0.25">
      <c r="A4627" t="s">
        <v>61</v>
      </c>
      <c r="B4627" t="s">
        <v>41</v>
      </c>
      <c r="C4627" t="s">
        <v>79</v>
      </c>
      <c r="D4627" s="3">
        <v>45476</v>
      </c>
      <c r="FB4627">
        <v>0</v>
      </c>
      <c r="FC4627">
        <v>1</v>
      </c>
    </row>
    <row r="4628" spans="1:159" x14ac:dyDescent="0.25">
      <c r="A4628" t="s">
        <v>61</v>
      </c>
      <c r="B4628" t="s">
        <v>41</v>
      </c>
      <c r="C4628" t="s">
        <v>79</v>
      </c>
      <c r="D4628" s="3">
        <v>45478</v>
      </c>
      <c r="FB4628">
        <v>0</v>
      </c>
      <c r="FC4628">
        <v>1</v>
      </c>
    </row>
    <row r="4629" spans="1:159" x14ac:dyDescent="0.25">
      <c r="A4629" t="s">
        <v>61</v>
      </c>
      <c r="B4629" t="s">
        <v>41</v>
      </c>
      <c r="C4629" t="s">
        <v>79</v>
      </c>
      <c r="D4629" s="3">
        <v>45479</v>
      </c>
      <c r="FB4629">
        <v>0</v>
      </c>
      <c r="FC4629">
        <v>1</v>
      </c>
    </row>
    <row r="4630" spans="1:159" x14ac:dyDescent="0.25">
      <c r="A4630" t="s">
        <v>61</v>
      </c>
      <c r="B4630" t="s">
        <v>41</v>
      </c>
      <c r="C4630" t="s">
        <v>79</v>
      </c>
      <c r="D4630" s="3">
        <v>45484</v>
      </c>
      <c r="FB4630">
        <v>0</v>
      </c>
      <c r="FC4630">
        <v>1</v>
      </c>
    </row>
    <row r="4631" spans="1:159" x14ac:dyDescent="0.25">
      <c r="A4631" t="s">
        <v>61</v>
      </c>
      <c r="B4631" t="s">
        <v>41</v>
      </c>
      <c r="C4631" t="s">
        <v>79</v>
      </c>
      <c r="D4631" s="3">
        <v>45485</v>
      </c>
      <c r="EX4631" s="20"/>
      <c r="FB4631">
        <v>0</v>
      </c>
      <c r="FC4631">
        <v>1</v>
      </c>
    </row>
    <row r="4632" spans="1:159" x14ac:dyDescent="0.25">
      <c r="A4632" t="s">
        <v>61</v>
      </c>
      <c r="B4632" t="s">
        <v>41</v>
      </c>
      <c r="C4632" t="s">
        <v>79</v>
      </c>
      <c r="D4632" s="3">
        <v>45496</v>
      </c>
      <c r="CL4632" s="20"/>
      <c r="FB4632">
        <v>0</v>
      </c>
      <c r="FC4632">
        <v>1</v>
      </c>
    </row>
    <row r="4633" spans="1:159" x14ac:dyDescent="0.25">
      <c r="A4633" t="s">
        <v>61</v>
      </c>
      <c r="B4633" t="s">
        <v>41</v>
      </c>
      <c r="C4633" t="s">
        <v>79</v>
      </c>
      <c r="D4633" s="3">
        <v>45539</v>
      </c>
      <c r="FB4633">
        <v>0</v>
      </c>
      <c r="FC4633">
        <v>1</v>
      </c>
    </row>
    <row r="4634" spans="1:159" x14ac:dyDescent="0.25">
      <c r="A4634" t="s">
        <v>61</v>
      </c>
      <c r="B4634" t="s">
        <v>41</v>
      </c>
      <c r="C4634" t="s">
        <v>79</v>
      </c>
      <c r="D4634" s="3">
        <v>45540</v>
      </c>
      <c r="FB4634">
        <v>0</v>
      </c>
      <c r="FC4634">
        <v>1</v>
      </c>
    </row>
    <row r="4635" spans="1:159" x14ac:dyDescent="0.25">
      <c r="A4635" t="s">
        <v>61</v>
      </c>
      <c r="B4635" t="s">
        <v>41</v>
      </c>
      <c r="C4635" t="s">
        <v>79</v>
      </c>
      <c r="D4635" s="3">
        <v>45541</v>
      </c>
      <c r="FB4635">
        <v>0</v>
      </c>
      <c r="FC4635">
        <v>1</v>
      </c>
    </row>
    <row r="4636" spans="1:159" x14ac:dyDescent="0.25">
      <c r="A4636" t="s">
        <v>61</v>
      </c>
      <c r="B4636" t="s">
        <v>41</v>
      </c>
      <c r="C4636" t="s">
        <v>79</v>
      </c>
      <c r="D4636" s="3">
        <v>45558</v>
      </c>
      <c r="FB4636">
        <v>0</v>
      </c>
      <c r="FC4636">
        <v>1</v>
      </c>
    </row>
    <row r="4637" spans="1:159" x14ac:dyDescent="0.25">
      <c r="A4637" t="s">
        <v>61</v>
      </c>
      <c r="B4637" t="s">
        <v>41</v>
      </c>
      <c r="C4637" t="s">
        <v>79</v>
      </c>
      <c r="D4637" s="3">
        <v>45559</v>
      </c>
      <c r="DJ4637" s="20"/>
      <c r="FB4637">
        <v>0</v>
      </c>
      <c r="FC4637">
        <v>1</v>
      </c>
    </row>
    <row r="4638" spans="1:159" x14ac:dyDescent="0.25">
      <c r="A4638" t="s">
        <v>61</v>
      </c>
      <c r="B4638" t="s">
        <v>41</v>
      </c>
      <c r="C4638" t="s">
        <v>79</v>
      </c>
      <c r="D4638" s="3">
        <v>45566</v>
      </c>
      <c r="FB4638">
        <v>0</v>
      </c>
      <c r="FC4638">
        <v>1</v>
      </c>
    </row>
    <row r="4639" spans="1:159" x14ac:dyDescent="0.25">
      <c r="A4639" t="s">
        <v>61</v>
      </c>
      <c r="B4639" t="s">
        <v>41</v>
      </c>
      <c r="C4639" t="s">
        <v>79</v>
      </c>
      <c r="D4639" s="3">
        <v>45567</v>
      </c>
      <c r="FB4639">
        <v>0</v>
      </c>
      <c r="FC4639">
        <v>1</v>
      </c>
    </row>
    <row r="4640" spans="1:159" x14ac:dyDescent="0.25">
      <c r="A4640" t="s">
        <v>61</v>
      </c>
      <c r="B4640" t="s">
        <v>41</v>
      </c>
      <c r="C4640" t="s">
        <v>79</v>
      </c>
      <c r="D4640" s="3">
        <v>45568</v>
      </c>
      <c r="BK4640" s="20"/>
      <c r="FB4640">
        <v>0</v>
      </c>
      <c r="FC4640">
        <v>1</v>
      </c>
    </row>
    <row r="4641" spans="1:159" x14ac:dyDescent="0.25">
      <c r="A4641" t="s">
        <v>61</v>
      </c>
      <c r="B4641" t="s">
        <v>41</v>
      </c>
      <c r="C4641" t="s">
        <v>79</v>
      </c>
      <c r="D4641" s="3">
        <v>45570</v>
      </c>
      <c r="FB4641">
        <v>0</v>
      </c>
      <c r="FC4641">
        <v>1</v>
      </c>
    </row>
    <row r="4642" spans="1:159" x14ac:dyDescent="0.25">
      <c r="A4642" t="s">
        <v>61</v>
      </c>
      <c r="B4642" t="s">
        <v>41</v>
      </c>
      <c r="C4642" t="s">
        <v>79</v>
      </c>
      <c r="D4642" s="3">
        <v>45571</v>
      </c>
      <c r="FB4642">
        <v>0</v>
      </c>
      <c r="FC4642">
        <v>1</v>
      </c>
    </row>
    <row r="4643" spans="1:159" x14ac:dyDescent="0.25">
      <c r="A4643" t="s">
        <v>61</v>
      </c>
      <c r="B4643" t="s">
        <v>41</v>
      </c>
      <c r="C4643" t="s">
        <v>42</v>
      </c>
      <c r="D4643" s="3">
        <v>45475</v>
      </c>
      <c r="E4643" s="25">
        <v>17</v>
      </c>
      <c r="F4643">
        <v>18</v>
      </c>
      <c r="G4643">
        <v>17</v>
      </c>
      <c r="H4643">
        <v>18</v>
      </c>
      <c r="I4643">
        <v>1423</v>
      </c>
      <c r="J4643">
        <v>53699</v>
      </c>
      <c r="K4643">
        <v>1.0781681537628101</v>
      </c>
      <c r="L4643">
        <v>0.93819963932037298</v>
      </c>
      <c r="M4643">
        <v>0.83981841802597001</v>
      </c>
      <c r="N4643">
        <v>0.74778771400451605</v>
      </c>
      <c r="O4643">
        <v>0.69129049777984597</v>
      </c>
      <c r="P4643">
        <v>0.650523722171783</v>
      </c>
      <c r="Q4643">
        <v>0.65326058864593495</v>
      </c>
      <c r="R4643">
        <v>0.64583551883697499</v>
      </c>
      <c r="S4643">
        <v>0.66495966911315896</v>
      </c>
      <c r="T4643">
        <v>0.72810971736907903</v>
      </c>
      <c r="U4643">
        <v>0.85439509153366</v>
      </c>
      <c r="V4643">
        <v>1.01690220832824</v>
      </c>
      <c r="W4643">
        <v>1.28968966007232</v>
      </c>
      <c r="X4643">
        <v>1.57548832893371</v>
      </c>
      <c r="Y4643">
        <v>1.86847043037414</v>
      </c>
      <c r="Z4643">
        <v>2.1414315700531001</v>
      </c>
      <c r="AA4643">
        <v>2.44486331939697</v>
      </c>
      <c r="AB4643">
        <v>2.7615008354186998</v>
      </c>
      <c r="AC4643">
        <v>2.9506187438964799</v>
      </c>
      <c r="AD4643">
        <v>2.8630416393279998</v>
      </c>
      <c r="AE4643">
        <v>2.59366726875305</v>
      </c>
      <c r="AF4643">
        <v>2.3216357231140101</v>
      </c>
      <c r="AG4643">
        <v>1.9679442644119201</v>
      </c>
      <c r="AH4643">
        <v>1.56941282749176</v>
      </c>
      <c r="AI4643">
        <v>-5.9156049042940098E-2</v>
      </c>
      <c r="AJ4643">
        <v>-3.9728388190269401E-2</v>
      </c>
      <c r="AK4643">
        <v>-8.5189267992973293E-3</v>
      </c>
      <c r="AL4643">
        <v>-2.8594227507710401E-2</v>
      </c>
      <c r="AM4643">
        <v>-2.67671849578619E-2</v>
      </c>
      <c r="AN4643">
        <v>-2.81174629926681E-2</v>
      </c>
      <c r="AO4643">
        <v>-2.8929369524121201E-2</v>
      </c>
      <c r="AP4643">
        <v>-6.3121974468231201E-2</v>
      </c>
      <c r="AQ4643">
        <v>-6.1968106776475899E-2</v>
      </c>
      <c r="AR4643">
        <v>-5.2807290107011698E-2</v>
      </c>
      <c r="AS4643">
        <v>-4.8985406756401E-2</v>
      </c>
      <c r="AT4643">
        <v>-6.8216510117053902E-2</v>
      </c>
      <c r="AU4643">
        <v>-7.6389133930206202E-2</v>
      </c>
      <c r="AV4643">
        <v>-9.1582052409648798E-2</v>
      </c>
      <c r="AW4643">
        <v>-0.143417283892631</v>
      </c>
      <c r="AX4643">
        <v>-0.21435712277889199</v>
      </c>
      <c r="AY4643">
        <v>0.228421285748481</v>
      </c>
      <c r="AZ4643">
        <v>0.241516232490539</v>
      </c>
      <c r="BA4643">
        <v>-0.17843110859394001</v>
      </c>
      <c r="BB4643">
        <v>-0.18908253312110901</v>
      </c>
      <c r="BC4643">
        <v>-0.16424448788165999</v>
      </c>
      <c r="BD4643">
        <v>-0.20010496675968101</v>
      </c>
      <c r="BE4643">
        <v>-0.15885534882545399</v>
      </c>
      <c r="BF4643">
        <v>-0.10551752150058701</v>
      </c>
      <c r="BG4643">
        <v>8.4888068959116901E-3</v>
      </c>
      <c r="BH4643">
        <v>2.5731306523084599E-2</v>
      </c>
      <c r="BI4643">
        <v>4.6708777546882602E-2</v>
      </c>
      <c r="BJ4643">
        <v>2.19264104962348E-2</v>
      </c>
      <c r="BK4643">
        <v>1.76215879619121E-2</v>
      </c>
      <c r="BL4643">
        <v>9.4871567562222394E-3</v>
      </c>
      <c r="BM4643">
        <v>3.32768470980226E-3</v>
      </c>
      <c r="BN4643">
        <v>-2.5581331923604001E-2</v>
      </c>
      <c r="BO4643">
        <v>-2.5249132886528899E-2</v>
      </c>
      <c r="BP4643">
        <v>-1.2315364554524399E-2</v>
      </c>
      <c r="BQ4643">
        <v>-3.6287975963204999E-3</v>
      </c>
      <c r="BR4643">
        <v>-1.34781002998352E-2</v>
      </c>
      <c r="BS4643">
        <v>-1.24207623302936E-2</v>
      </c>
      <c r="BT4643">
        <v>-1.92767940461635E-2</v>
      </c>
      <c r="BU4643">
        <v>-6.0418467968702302E-2</v>
      </c>
      <c r="BV4643">
        <v>-0.12615232169628099</v>
      </c>
      <c r="BW4643">
        <v>0.31296163797378501</v>
      </c>
      <c r="BX4643">
        <v>0.32985270023345897</v>
      </c>
      <c r="BY4643">
        <v>-8.31125527620315E-2</v>
      </c>
      <c r="BZ4643">
        <v>-9.9061191082000705E-2</v>
      </c>
      <c r="CA4643">
        <v>-7.9084292054176303E-2</v>
      </c>
      <c r="CB4643">
        <v>-0.11580637097358699</v>
      </c>
      <c r="CC4643">
        <v>-7.6753728091716697E-2</v>
      </c>
      <c r="CD4643">
        <v>-3.4218844026327098E-2</v>
      </c>
      <c r="CE4643">
        <v>7.6133660972118294E-2</v>
      </c>
      <c r="CF4643">
        <v>9.1191001236438696E-2</v>
      </c>
      <c r="CG4643">
        <v>0.10193648189306199</v>
      </c>
      <c r="CH4643">
        <v>7.2447046637534998E-2</v>
      </c>
      <c r="CI4643">
        <v>6.2010359019040999E-2</v>
      </c>
      <c r="CJ4643">
        <v>4.70917783677577E-2</v>
      </c>
      <c r="CK4643">
        <v>3.5584740340709603E-2</v>
      </c>
      <c r="CL4643">
        <v>1.19593134149909E-2</v>
      </c>
      <c r="CM4643">
        <v>1.14698400720953E-2</v>
      </c>
      <c r="CN4643">
        <v>2.81765609979629E-2</v>
      </c>
      <c r="CO4643">
        <v>4.1727814823388998E-2</v>
      </c>
      <c r="CP4643">
        <v>4.1260305792093201E-2</v>
      </c>
      <c r="CQ4643">
        <v>5.1547609269618898E-2</v>
      </c>
      <c r="CR4643">
        <v>5.3028468042611999E-2</v>
      </c>
      <c r="CS4643">
        <v>2.2580355405807401E-2</v>
      </c>
      <c r="CT4643">
        <v>-3.7947524338960599E-2</v>
      </c>
      <c r="CU4643">
        <v>0.39750200510025002</v>
      </c>
      <c r="CV4643">
        <v>0.41818916797637901</v>
      </c>
      <c r="CW4643">
        <v>1.2206000275909901E-2</v>
      </c>
      <c r="CX4643">
        <v>-9.0398499742150307E-3</v>
      </c>
      <c r="CY4643">
        <v>6.07589818537235E-3</v>
      </c>
      <c r="CZ4643">
        <v>-3.1507771462202003E-2</v>
      </c>
      <c r="DA4643">
        <v>5.3478921763598902E-3</v>
      </c>
      <c r="DB4643">
        <v>3.7079829722642801E-2</v>
      </c>
      <c r="DC4643">
        <v>4.1125152260065002E-2</v>
      </c>
      <c r="DD4643">
        <v>3.9796669036149902E-2</v>
      </c>
      <c r="DE4643">
        <v>3.3576060086488703E-2</v>
      </c>
      <c r="DF4643">
        <v>3.0714366585016199E-2</v>
      </c>
      <c r="DG4643">
        <v>2.69864574074745E-2</v>
      </c>
      <c r="DH4643">
        <v>2.2861985489726001E-2</v>
      </c>
      <c r="DI4643">
        <v>1.9610896706581098E-2</v>
      </c>
      <c r="DJ4643">
        <v>2.2823091596364899E-2</v>
      </c>
      <c r="DK4643">
        <v>2.2323550656437801E-2</v>
      </c>
      <c r="DL4643">
        <v>2.46173422783613E-2</v>
      </c>
      <c r="DM4643">
        <v>2.7574861422181102E-2</v>
      </c>
      <c r="DN4643">
        <v>3.3278588205575901E-2</v>
      </c>
      <c r="DO4643">
        <v>3.8890007883310297E-2</v>
      </c>
      <c r="DP4643">
        <v>4.3958477675914702E-2</v>
      </c>
      <c r="DQ4643">
        <v>5.0459701567888197E-2</v>
      </c>
      <c r="DR4643">
        <v>5.3624708205461502E-2</v>
      </c>
      <c r="DS4643">
        <v>5.1396887749433497E-2</v>
      </c>
      <c r="DT4643">
        <v>5.3704760968685102E-2</v>
      </c>
      <c r="DU4643">
        <v>5.79495653510093E-2</v>
      </c>
      <c r="DV4643">
        <v>5.4729089140892001E-2</v>
      </c>
      <c r="DW4643">
        <v>5.1773719489574398E-2</v>
      </c>
      <c r="DX4643">
        <v>5.1249910145998001E-2</v>
      </c>
      <c r="DY4643">
        <v>4.9914240837097099E-2</v>
      </c>
      <c r="DZ4643">
        <v>4.3346516788005801E-2</v>
      </c>
      <c r="EA4643">
        <v>67.498138427734304</v>
      </c>
      <c r="EB4643">
        <v>66.454139709472599</v>
      </c>
      <c r="EC4643">
        <v>65.844146728515597</v>
      </c>
      <c r="ED4643">
        <v>65.455627441406193</v>
      </c>
      <c r="EE4643">
        <v>64.844146728515597</v>
      </c>
      <c r="EF4643">
        <v>64.798660278320298</v>
      </c>
      <c r="EG4643">
        <v>67.228187561035099</v>
      </c>
      <c r="EH4643">
        <v>70.791198730468693</v>
      </c>
      <c r="EI4643">
        <v>74.662193298339801</v>
      </c>
      <c r="EJ4643">
        <v>80.220733642578097</v>
      </c>
      <c r="EK4643">
        <v>86.736763000488196</v>
      </c>
      <c r="EL4643">
        <v>92.468307495117102</v>
      </c>
      <c r="EM4643">
        <v>96.208801269531193</v>
      </c>
      <c r="EN4643">
        <v>98.418342590332003</v>
      </c>
      <c r="EO4643">
        <v>98.630874633789006</v>
      </c>
      <c r="EP4643">
        <v>100.31842041015599</v>
      </c>
      <c r="EQ4643">
        <v>99.708427429199205</v>
      </c>
      <c r="ER4643">
        <v>95.724830627441406</v>
      </c>
      <c r="ES4643">
        <v>91.557792663574205</v>
      </c>
      <c r="ET4643">
        <v>86.433258056640597</v>
      </c>
      <c r="EU4643">
        <v>83.307235717773395</v>
      </c>
      <c r="EV4643">
        <v>80.049217224120994</v>
      </c>
      <c r="EW4643">
        <v>79.087249755859304</v>
      </c>
      <c r="EX4643">
        <v>78.043251037597599</v>
      </c>
      <c r="EY4643">
        <v>0.48482048511505099</v>
      </c>
      <c r="EZ4643">
        <v>3.7167999893426798E-2</v>
      </c>
      <c r="FA4643">
        <v>3.7167999893426798E-2</v>
      </c>
      <c r="FB4643">
        <v>0</v>
      </c>
      <c r="FC4643">
        <v>0</v>
      </c>
    </row>
    <row r="4644" spans="1:159" x14ac:dyDescent="0.25">
      <c r="A4644" t="s">
        <v>61</v>
      </c>
      <c r="B4644" t="s">
        <v>41</v>
      </c>
      <c r="C4644" t="s">
        <v>42</v>
      </c>
      <c r="D4644" s="3">
        <v>45476</v>
      </c>
      <c r="E4644" s="25">
        <v>19</v>
      </c>
      <c r="F4644">
        <v>20</v>
      </c>
      <c r="G4644">
        <v>19</v>
      </c>
      <c r="H4644">
        <v>20</v>
      </c>
      <c r="I4644">
        <v>1423</v>
      </c>
      <c r="J4644">
        <v>53694</v>
      </c>
      <c r="K4644">
        <v>1.3607932329177801</v>
      </c>
      <c r="L4644">
        <v>1.1617131233215301</v>
      </c>
      <c r="M4644">
        <v>0.99059951305389404</v>
      </c>
      <c r="N4644">
        <v>0.88088732957839899</v>
      </c>
      <c r="O4644">
        <v>0.78505587577819802</v>
      </c>
      <c r="P4644">
        <v>0.72956824302673295</v>
      </c>
      <c r="Q4644">
        <v>0.73530614376068104</v>
      </c>
      <c r="R4644">
        <v>0.747181296348571</v>
      </c>
      <c r="S4644">
        <v>0.82313334941864003</v>
      </c>
      <c r="T4644">
        <v>0.95506906509399403</v>
      </c>
      <c r="U4644">
        <v>1.1376029253005899</v>
      </c>
      <c r="V4644">
        <v>1.3681627511978101</v>
      </c>
      <c r="W4644">
        <v>1.6866942644119201</v>
      </c>
      <c r="X4644">
        <v>2.0090479850768999</v>
      </c>
      <c r="Y4644">
        <v>2.2322208881378098</v>
      </c>
      <c r="Z4644">
        <v>2.4545686244964502</v>
      </c>
      <c r="AA4644">
        <v>2.6202220916747998</v>
      </c>
      <c r="AB4644">
        <v>2.8079159259796098</v>
      </c>
      <c r="AC4644">
        <v>2.9750268459320002</v>
      </c>
      <c r="AD4644">
        <v>2.8757846355438201</v>
      </c>
      <c r="AE4644">
        <v>2.63913702964782</v>
      </c>
      <c r="AF4644">
        <v>2.3652880191802899</v>
      </c>
      <c r="AG4644">
        <v>2.01273441314697</v>
      </c>
      <c r="AH4644">
        <v>1.6447449922561601</v>
      </c>
      <c r="AI4644">
        <v>-0.13318946957588099</v>
      </c>
      <c r="AJ4644">
        <v>-0.15637592971324901</v>
      </c>
      <c r="AK4644">
        <v>-0.182326540350914</v>
      </c>
      <c r="AL4644">
        <v>-0.14762292802333801</v>
      </c>
      <c r="AM4644">
        <v>-0.13266924023628199</v>
      </c>
      <c r="AN4644">
        <v>-7.8742429614066994E-2</v>
      </c>
      <c r="AO4644">
        <v>-5.4305765777826302E-2</v>
      </c>
      <c r="AP4644">
        <v>-4.4045612215995698E-2</v>
      </c>
      <c r="AQ4644">
        <v>2.8958199545740999E-3</v>
      </c>
      <c r="AR4644">
        <v>-1.2438173405826E-2</v>
      </c>
      <c r="AS4644">
        <v>-3.2854523509740802E-2</v>
      </c>
      <c r="AT4644">
        <v>-8.3115980029106099E-2</v>
      </c>
      <c r="AU4644">
        <v>-0.13618941605091001</v>
      </c>
      <c r="AV4644">
        <v>-0.142495021224021</v>
      </c>
      <c r="AW4644">
        <v>-0.185839682817459</v>
      </c>
      <c r="AX4644">
        <v>-0.155332416296005</v>
      </c>
      <c r="AY4644">
        <v>-0.253463804721832</v>
      </c>
      <c r="AZ4644">
        <v>-0.28439313173294001</v>
      </c>
      <c r="BA4644">
        <v>0.17170675098895999</v>
      </c>
      <c r="BB4644">
        <v>0.16690510511398299</v>
      </c>
      <c r="BC4644">
        <v>-0.229318886995315</v>
      </c>
      <c r="BD4644">
        <v>-0.31012088060379001</v>
      </c>
      <c r="BE4644">
        <v>-0.20527534186839999</v>
      </c>
      <c r="BF4644">
        <v>-0.12649157643318101</v>
      </c>
      <c r="BG4644">
        <v>-5.2855301648378303E-2</v>
      </c>
      <c r="BH4644">
        <v>-7.9329296946525504E-2</v>
      </c>
      <c r="BI4644">
        <v>-0.111559860408306</v>
      </c>
      <c r="BJ4644">
        <v>-8.5047125816345201E-2</v>
      </c>
      <c r="BK4644">
        <v>-7.6880104839801705E-2</v>
      </c>
      <c r="BL4644">
        <v>-3.5308916121721198E-2</v>
      </c>
      <c r="BM4644">
        <v>-1.5624612569808899E-2</v>
      </c>
      <c r="BN4644">
        <v>-4.4344598427414799E-3</v>
      </c>
      <c r="BO4644">
        <v>4.43097949028015E-2</v>
      </c>
      <c r="BP4644">
        <v>3.9454791694879497E-2</v>
      </c>
      <c r="BQ4644">
        <v>2.69923415035009E-2</v>
      </c>
      <c r="BR4644">
        <v>-1.46965626627206E-2</v>
      </c>
      <c r="BS4644">
        <v>-5.6753281503915697E-2</v>
      </c>
      <c r="BT4644">
        <v>-5.5449388921260799E-2</v>
      </c>
      <c r="BU4644">
        <v>-9.6304818987846305E-2</v>
      </c>
      <c r="BV4644">
        <v>-6.5647520124912206E-2</v>
      </c>
      <c r="BW4644">
        <v>-0.159889817237854</v>
      </c>
      <c r="BX4644">
        <v>-0.190018475055694</v>
      </c>
      <c r="BY4644">
        <v>0.26378339529037398</v>
      </c>
      <c r="BZ4644">
        <v>0.25358068943023598</v>
      </c>
      <c r="CA4644">
        <v>-0.14144371449947299</v>
      </c>
      <c r="CB4644">
        <v>-0.223073914647102</v>
      </c>
      <c r="CC4644">
        <v>-0.124212816357612</v>
      </c>
      <c r="CD4644">
        <v>-5.2581872791051802E-2</v>
      </c>
      <c r="CE4644">
        <v>2.74788606911897E-2</v>
      </c>
      <c r="CF4644">
        <v>-2.2826604545116399E-3</v>
      </c>
      <c r="CG4644">
        <v>-4.0793173015117597E-2</v>
      </c>
      <c r="CH4644">
        <v>-2.2471316158771501E-2</v>
      </c>
      <c r="CI4644">
        <v>-2.1090963855385701E-2</v>
      </c>
      <c r="CJ4644">
        <v>8.1246010959148407E-3</v>
      </c>
      <c r="CK4644">
        <v>2.3056538775563198E-2</v>
      </c>
      <c r="CL4644">
        <v>3.5176694393157897E-2</v>
      </c>
      <c r="CM4644">
        <v>8.5723772644996601E-2</v>
      </c>
      <c r="CN4644">
        <v>9.1347754001617404E-2</v>
      </c>
      <c r="CO4644">
        <v>8.6839206516742706E-2</v>
      </c>
      <c r="CP4644">
        <v>5.3722854703664703E-2</v>
      </c>
      <c r="CQ4644">
        <v>2.2682856768369598E-2</v>
      </c>
      <c r="CR4644">
        <v>3.1596239656209897E-2</v>
      </c>
      <c r="CS4644">
        <v>-6.7699570208787901E-3</v>
      </c>
      <c r="CT4644">
        <v>2.40373741835355E-2</v>
      </c>
      <c r="CU4644">
        <v>-6.6315837204456302E-2</v>
      </c>
      <c r="CV4644">
        <v>-9.5643825829029E-2</v>
      </c>
      <c r="CW4644">
        <v>0.35586005449295</v>
      </c>
      <c r="CX4644">
        <v>0.34025627374648998</v>
      </c>
      <c r="CY4644">
        <v>-5.3568538278341203E-2</v>
      </c>
      <c r="CZ4644">
        <v>-0.13602694869041401</v>
      </c>
      <c r="DA4644">
        <v>-4.3150290846824597E-2</v>
      </c>
      <c r="DB4644">
        <v>2.1327834576368301E-2</v>
      </c>
      <c r="DC4644">
        <v>4.8839703202247599E-2</v>
      </c>
      <c r="DD4644">
        <v>4.6841029077768298E-2</v>
      </c>
      <c r="DE4644">
        <v>4.3023090809583601E-2</v>
      </c>
      <c r="DF4644">
        <v>3.8043390959501197E-2</v>
      </c>
      <c r="DG4644">
        <v>3.3917389810085199E-2</v>
      </c>
      <c r="DH4644">
        <v>2.6405703276395701E-2</v>
      </c>
      <c r="DI4644">
        <v>2.35164705663919E-2</v>
      </c>
      <c r="DJ4644">
        <v>2.4081870913505499E-2</v>
      </c>
      <c r="DK4644">
        <v>2.5177909061312599E-2</v>
      </c>
      <c r="DL4644">
        <v>3.1548682600259698E-2</v>
      </c>
      <c r="DM4644">
        <v>3.63843105733394E-2</v>
      </c>
      <c r="DN4644">
        <v>4.15960513055324E-2</v>
      </c>
      <c r="DO4644">
        <v>4.8293743282556499E-2</v>
      </c>
      <c r="DP4644">
        <v>5.2919983863830497E-2</v>
      </c>
      <c r="DQ4644">
        <v>5.4433330893516499E-2</v>
      </c>
      <c r="DR4644">
        <v>5.4524544626474297E-2</v>
      </c>
      <c r="DS4644">
        <v>5.6888941675424499E-2</v>
      </c>
      <c r="DT4644">
        <v>5.7375714182853602E-2</v>
      </c>
      <c r="DU4644">
        <v>5.5978626012802103E-2</v>
      </c>
      <c r="DV4644">
        <v>5.2695009857416097E-2</v>
      </c>
      <c r="DW4644">
        <v>5.3424313664436299E-2</v>
      </c>
      <c r="DX4644">
        <v>5.2920799702405902E-2</v>
      </c>
      <c r="DY4644">
        <v>4.9282517284154802E-2</v>
      </c>
      <c r="DZ4644">
        <v>4.4933911412954303E-2</v>
      </c>
      <c r="EA4644">
        <v>76.429634094238196</v>
      </c>
      <c r="EB4644">
        <v>74.866714477539006</v>
      </c>
      <c r="EC4644">
        <v>72.222633361816406</v>
      </c>
      <c r="ED4644">
        <v>71.833206176757798</v>
      </c>
      <c r="EE4644">
        <v>70.788536071777301</v>
      </c>
      <c r="EF4644">
        <v>68.790023803710895</v>
      </c>
      <c r="EG4644">
        <v>71.612060546875</v>
      </c>
      <c r="EH4644">
        <v>76.095306396484304</v>
      </c>
      <c r="EI4644">
        <v>81.688758850097599</v>
      </c>
      <c r="EJ4644">
        <v>85.166046142578097</v>
      </c>
      <c r="EK4644">
        <v>89.129562377929602</v>
      </c>
      <c r="EL4644">
        <v>92.2613525390625</v>
      </c>
      <c r="EM4644">
        <v>95.384216308593693</v>
      </c>
      <c r="EN4644">
        <v>97.195083618164006</v>
      </c>
      <c r="EO4644">
        <v>97.116905212402301</v>
      </c>
      <c r="EP4644">
        <v>96.385704040527301</v>
      </c>
      <c r="EQ4644">
        <v>95.026802062988196</v>
      </c>
      <c r="ER4644">
        <v>92.417724609375</v>
      </c>
      <c r="ES4644">
        <v>88.892776489257798</v>
      </c>
      <c r="ET4644">
        <v>82.559944152832003</v>
      </c>
      <c r="EU4644">
        <v>77.965003967285099</v>
      </c>
      <c r="EV4644">
        <v>75.142967224120994</v>
      </c>
      <c r="EW4644">
        <v>73.885330200195298</v>
      </c>
      <c r="EX4644">
        <v>71.627700805664006</v>
      </c>
      <c r="EY4644">
        <v>0.55065345764160101</v>
      </c>
      <c r="EZ4644">
        <v>3.8439467549324001E-2</v>
      </c>
      <c r="FA4644">
        <v>3.8439467549324001E-2</v>
      </c>
      <c r="FB4644">
        <v>0</v>
      </c>
      <c r="FC4644">
        <v>0</v>
      </c>
    </row>
    <row r="4645" spans="1:159" x14ac:dyDescent="0.25">
      <c r="A4645" t="s">
        <v>61</v>
      </c>
      <c r="B4645" t="s">
        <v>41</v>
      </c>
      <c r="C4645" t="s">
        <v>42</v>
      </c>
      <c r="D4645" s="3">
        <v>45478</v>
      </c>
      <c r="E4645" s="25">
        <v>17</v>
      </c>
      <c r="F4645">
        <v>18</v>
      </c>
      <c r="G4645">
        <v>17</v>
      </c>
      <c r="H4645">
        <v>18</v>
      </c>
      <c r="I4645">
        <v>1420</v>
      </c>
      <c r="J4645">
        <v>57841</v>
      </c>
      <c r="K4645">
        <v>1.25417792797088</v>
      </c>
      <c r="L4645">
        <v>1.0878269672393699</v>
      </c>
      <c r="M4645">
        <v>0.96410465240478505</v>
      </c>
      <c r="N4645">
        <v>0.85420060157775801</v>
      </c>
      <c r="O4645">
        <v>0.78621995449066095</v>
      </c>
      <c r="P4645">
        <v>0.70780819654464699</v>
      </c>
      <c r="Q4645">
        <v>0.69267868995666504</v>
      </c>
      <c r="R4645">
        <v>0.676732957363128</v>
      </c>
      <c r="S4645">
        <v>0.70901173353195102</v>
      </c>
      <c r="T4645">
        <v>0.78504842519760099</v>
      </c>
      <c r="U4645">
        <v>0.90813153982162398</v>
      </c>
      <c r="V4645">
        <v>1.0659480094909599</v>
      </c>
      <c r="W4645">
        <v>1.3211910724639799</v>
      </c>
      <c r="X4645">
        <v>1.57133257389068</v>
      </c>
      <c r="Y4645">
        <v>1.7974368333816499</v>
      </c>
      <c r="Z4645">
        <v>2.0418672561645499</v>
      </c>
      <c r="AA4645">
        <v>2.21932029724121</v>
      </c>
      <c r="AB4645">
        <v>2.3917639255523602</v>
      </c>
      <c r="AC4645">
        <v>2.5238838195800701</v>
      </c>
      <c r="AD4645">
        <v>2.3549420833587602</v>
      </c>
      <c r="AE4645">
        <v>2.1067640781402499</v>
      </c>
      <c r="AF4645">
        <v>1.8086470365524201</v>
      </c>
      <c r="AG4645">
        <v>1.57549571990966</v>
      </c>
      <c r="AH4645">
        <v>1.3021868467330899</v>
      </c>
      <c r="AI4645">
        <v>-9.6298232674598597E-2</v>
      </c>
      <c r="AJ4645">
        <v>-6.4201578497886602E-2</v>
      </c>
      <c r="AK4645">
        <v>-2.83944215625524E-2</v>
      </c>
      <c r="AL4645">
        <v>-3.1841512769460602E-2</v>
      </c>
      <c r="AM4645">
        <v>-1.6772580565884701E-3</v>
      </c>
      <c r="AN4645">
        <v>-4.5317973941564497E-2</v>
      </c>
      <c r="AO4645">
        <v>-4.5559152960777199E-2</v>
      </c>
      <c r="AP4645">
        <v>-3.6925595253705902E-2</v>
      </c>
      <c r="AQ4645">
        <v>-4.12820316851139E-2</v>
      </c>
      <c r="AR4645">
        <v>-3.9946034550666802E-2</v>
      </c>
      <c r="AS4645">
        <v>-7.5908236205577795E-2</v>
      </c>
      <c r="AT4645">
        <v>-0.108912378549575</v>
      </c>
      <c r="AU4645">
        <v>-0.11063124984502699</v>
      </c>
      <c r="AV4645">
        <v>-0.16437362134456601</v>
      </c>
      <c r="AW4645">
        <v>-0.163645088672637</v>
      </c>
      <c r="AX4645">
        <v>-0.257224410772323</v>
      </c>
      <c r="AY4645">
        <v>-8.4043934941291795E-2</v>
      </c>
      <c r="AZ4645">
        <v>5.3438320755958502E-2</v>
      </c>
      <c r="BA4645">
        <v>-0.25145494937896701</v>
      </c>
      <c r="BB4645">
        <v>-0.261173576116561</v>
      </c>
      <c r="BC4645">
        <v>-0.14228446781635201</v>
      </c>
      <c r="BD4645">
        <v>-0.21633809804916301</v>
      </c>
      <c r="BE4645">
        <v>-9.5759704709052998E-2</v>
      </c>
      <c r="BF4645">
        <v>-6.5743729472160298E-2</v>
      </c>
      <c r="BG4645">
        <v>-2.3480959236621801E-2</v>
      </c>
      <c r="BH4645">
        <v>6.1965016648173298E-3</v>
      </c>
      <c r="BI4645">
        <v>3.4014884382486302E-2</v>
      </c>
      <c r="BJ4645">
        <v>2.4978447705507199E-2</v>
      </c>
      <c r="BK4645">
        <v>4.56888973712921E-2</v>
      </c>
      <c r="BL4645">
        <v>-2.0197511184960599E-3</v>
      </c>
      <c r="BM4645">
        <v>-6.22931960970163E-3</v>
      </c>
      <c r="BN4645">
        <v>-1.8309960141777899E-3</v>
      </c>
      <c r="BO4645">
        <v>-4.0324102155864204E-3</v>
      </c>
      <c r="BP4645">
        <v>3.42538254335522E-3</v>
      </c>
      <c r="BQ4645">
        <v>-2.6393543928861601E-2</v>
      </c>
      <c r="BR4645">
        <v>-5.1097564399242401E-2</v>
      </c>
      <c r="BS4645">
        <v>-4.4545609503984403E-2</v>
      </c>
      <c r="BT4645">
        <v>-8.9594930410385104E-2</v>
      </c>
      <c r="BU4645">
        <v>-8.5674569010734503E-2</v>
      </c>
      <c r="BV4645">
        <v>-0.17167043685913</v>
      </c>
      <c r="BW4645">
        <v>0</v>
      </c>
      <c r="BX4645">
        <v>0.13781476020812899</v>
      </c>
      <c r="BY4645">
        <v>-0.16363303363323201</v>
      </c>
      <c r="BZ4645">
        <v>-0.180487960577011</v>
      </c>
      <c r="CA4645">
        <v>-6.5075941383838598E-2</v>
      </c>
      <c r="CB4645">
        <v>-0.14319290220737399</v>
      </c>
      <c r="CC4645">
        <v>-2.78700478374958E-2</v>
      </c>
      <c r="CD4645">
        <v>-3.5050553269684302E-3</v>
      </c>
      <c r="CE4645">
        <v>4.9336314201354897E-2</v>
      </c>
      <c r="CF4645">
        <v>7.6594576239585793E-2</v>
      </c>
      <c r="CG4645">
        <v>9.6424192190170205E-2</v>
      </c>
      <c r="CH4645">
        <v>8.1798411905765506E-2</v>
      </c>
      <c r="CI4645">
        <v>9.3055054545402499E-2</v>
      </c>
      <c r="CJ4645">
        <v>4.1278474032878799E-2</v>
      </c>
      <c r="CK4645">
        <v>3.3100515604019103E-2</v>
      </c>
      <c r="CL4645">
        <v>3.3263601362705203E-2</v>
      </c>
      <c r="CM4645">
        <v>3.32172140479087E-2</v>
      </c>
      <c r="CN4645">
        <v>4.6796798706054597E-2</v>
      </c>
      <c r="CO4645">
        <v>2.31211483478546E-2</v>
      </c>
      <c r="CP4645">
        <v>6.7172497510909999E-3</v>
      </c>
      <c r="CQ4645">
        <v>2.1540034562349299E-2</v>
      </c>
      <c r="CR4645">
        <v>-1.48162441328167E-2</v>
      </c>
      <c r="CS4645">
        <v>-7.7040437608957204E-3</v>
      </c>
      <c r="CT4645">
        <v>-8.61164554953575E-2</v>
      </c>
      <c r="CU4645">
        <v>8.4043934941291795E-2</v>
      </c>
      <c r="CV4645">
        <v>0.22219119966030099</v>
      </c>
      <c r="CW4645">
        <v>-7.5811117887496907E-2</v>
      </c>
      <c r="CX4645">
        <v>-9.9802330136299106E-2</v>
      </c>
      <c r="CY4645">
        <v>1.2132579460739999E-2</v>
      </c>
      <c r="CZ4645">
        <v>-7.0047698915004702E-2</v>
      </c>
      <c r="DA4645">
        <v>4.0019609034061397E-2</v>
      </c>
      <c r="DB4645">
        <v>5.8733623474836301E-2</v>
      </c>
      <c r="DC4645">
        <v>4.4269759207963902E-2</v>
      </c>
      <c r="DD4645">
        <v>4.2798992246389299E-2</v>
      </c>
      <c r="DE4645">
        <v>3.7942163646221098E-2</v>
      </c>
      <c r="DF4645">
        <v>3.45440842211246E-2</v>
      </c>
      <c r="DG4645">
        <v>2.8796577826142301E-2</v>
      </c>
      <c r="DH4645">
        <v>2.6323450729250901E-2</v>
      </c>
      <c r="DI4645">
        <v>2.3910840973258001E-2</v>
      </c>
      <c r="DJ4645">
        <v>2.1336000412702501E-2</v>
      </c>
      <c r="DK4645">
        <v>2.2646162658929801E-2</v>
      </c>
      <c r="DL4645">
        <v>2.6367949321866001E-2</v>
      </c>
      <c r="DM4645">
        <v>3.0102794989943501E-2</v>
      </c>
      <c r="DN4645">
        <v>3.5148911178112002E-2</v>
      </c>
      <c r="DO4645">
        <v>4.0177218616008703E-2</v>
      </c>
      <c r="DP4645">
        <v>4.54622134566307E-2</v>
      </c>
      <c r="DQ4645">
        <v>4.7402713447809199E-2</v>
      </c>
      <c r="DR4645">
        <v>5.2013125270604997E-2</v>
      </c>
      <c r="DS4645">
        <v>5.1095083355903598E-2</v>
      </c>
      <c r="DT4645">
        <v>5.12972325086593E-2</v>
      </c>
      <c r="DU4645">
        <v>5.3391933441162102E-2</v>
      </c>
      <c r="DV4645">
        <v>4.9053378403186701E-2</v>
      </c>
      <c r="DW4645">
        <v>4.6939447522163301E-2</v>
      </c>
      <c r="DX4645">
        <v>4.4469125568866702E-2</v>
      </c>
      <c r="DY4645">
        <v>4.1273981332778903E-2</v>
      </c>
      <c r="DZ4645">
        <v>3.78384292125701E-2</v>
      </c>
      <c r="EA4645">
        <v>67.843681335449205</v>
      </c>
      <c r="EB4645">
        <v>66.843681335449205</v>
      </c>
      <c r="EC4645">
        <v>66.715782165527301</v>
      </c>
      <c r="ED4645">
        <v>65.669410705566406</v>
      </c>
      <c r="EE4645">
        <v>64.846672058105398</v>
      </c>
      <c r="EF4645">
        <v>63.848167419433501</v>
      </c>
      <c r="EG4645">
        <v>66.056846618652301</v>
      </c>
      <c r="EH4645">
        <v>68.840690612792898</v>
      </c>
      <c r="EI4645">
        <v>72.837699890136705</v>
      </c>
      <c r="EJ4645">
        <v>78.220642089843693</v>
      </c>
      <c r="EK4645">
        <v>82.863128662109304</v>
      </c>
      <c r="EL4645">
        <v>86.296936035156193</v>
      </c>
      <c r="EM4645">
        <v>88.902015686035099</v>
      </c>
      <c r="EN4645">
        <v>90.037399291992102</v>
      </c>
      <c r="EO4645">
        <v>91.658935546875</v>
      </c>
      <c r="EP4645">
        <v>90.698577880859304</v>
      </c>
      <c r="EQ4645">
        <v>89.744949340820298</v>
      </c>
      <c r="ER4645">
        <v>86.794319152832003</v>
      </c>
      <c r="ES4645">
        <v>82.442031860351506</v>
      </c>
      <c r="ET4645">
        <v>76.883323669433494</v>
      </c>
      <c r="EU4645">
        <v>73.229621887207003</v>
      </c>
      <c r="EV4645">
        <v>70.457740783691406</v>
      </c>
      <c r="EW4645">
        <v>68.846672058105398</v>
      </c>
      <c r="EX4645">
        <v>67.284965515136705</v>
      </c>
      <c r="EY4645">
        <v>0.48894104361534102</v>
      </c>
      <c r="EZ4645">
        <v>3.6201223731040899E-2</v>
      </c>
      <c r="FA4645">
        <v>3.6201223731040899E-2</v>
      </c>
      <c r="FB4645">
        <v>0</v>
      </c>
      <c r="FC4645">
        <v>0</v>
      </c>
    </row>
    <row r="4646" spans="1:159" x14ac:dyDescent="0.25">
      <c r="A4646" t="s">
        <v>61</v>
      </c>
      <c r="B4646" t="s">
        <v>41</v>
      </c>
      <c r="C4646" t="s">
        <v>42</v>
      </c>
      <c r="D4646" s="3">
        <v>45479</v>
      </c>
      <c r="E4646" s="25">
        <v>17</v>
      </c>
      <c r="F4646">
        <v>18</v>
      </c>
      <c r="G4646">
        <v>17</v>
      </c>
      <c r="H4646">
        <v>18</v>
      </c>
      <c r="I4646">
        <v>1417</v>
      </c>
      <c r="J4646">
        <v>53550</v>
      </c>
      <c r="K4646">
        <v>1.1980170011520299</v>
      </c>
      <c r="L4646">
        <v>1.0606882572173999</v>
      </c>
      <c r="M4646">
        <v>0.93962997198104803</v>
      </c>
      <c r="N4646">
        <v>0.83519983291625899</v>
      </c>
      <c r="O4646">
        <v>0.75372225046157804</v>
      </c>
      <c r="P4646">
        <v>0.67432439327239901</v>
      </c>
      <c r="Q4646">
        <v>0.651170134544372</v>
      </c>
      <c r="R4646">
        <v>0.64617025852203303</v>
      </c>
      <c r="S4646">
        <v>0.68644875288009599</v>
      </c>
      <c r="T4646">
        <v>0.76935708522796598</v>
      </c>
      <c r="U4646">
        <v>0.89545077085494895</v>
      </c>
      <c r="V4646">
        <v>1.0399249792098899</v>
      </c>
      <c r="W4646">
        <v>1.3173688650131199</v>
      </c>
      <c r="X4646">
        <v>1.5983542203903101</v>
      </c>
      <c r="Y4646">
        <v>1.90385246276855</v>
      </c>
      <c r="Z4646">
        <v>2.14409303665161</v>
      </c>
      <c r="AA4646">
        <v>2.3460898399353001</v>
      </c>
      <c r="AB4646">
        <v>2.5913093090057302</v>
      </c>
      <c r="AC4646">
        <v>2.65900659561157</v>
      </c>
      <c r="AD4646">
        <v>2.5373218059539702</v>
      </c>
      <c r="AE4646">
        <v>2.2702469825744598</v>
      </c>
      <c r="AF4646">
        <v>2.0343222618103001</v>
      </c>
      <c r="AG4646">
        <v>1.7942910194396899</v>
      </c>
      <c r="AH4646">
        <v>1.46130311489105</v>
      </c>
      <c r="AI4646">
        <v>-9.0527139604091603E-2</v>
      </c>
      <c r="AJ4646">
        <v>-7.0135451853275202E-2</v>
      </c>
      <c r="AK4646">
        <v>-7.7775232493877397E-2</v>
      </c>
      <c r="AL4646">
        <v>-6.78724125027656E-2</v>
      </c>
      <c r="AM4646">
        <v>-6.1038836836814797E-2</v>
      </c>
      <c r="AN4646">
        <v>-7.1694359183311407E-2</v>
      </c>
      <c r="AO4646">
        <v>-5.9269875288009602E-2</v>
      </c>
      <c r="AP4646">
        <v>-8.7043352425098405E-2</v>
      </c>
      <c r="AQ4646">
        <v>-3.5913288593292202E-2</v>
      </c>
      <c r="AR4646">
        <v>-4.7680836170911699E-2</v>
      </c>
      <c r="AS4646">
        <v>-8.2717463374137795E-2</v>
      </c>
      <c r="AT4646">
        <v>-0.108304567635059</v>
      </c>
      <c r="AU4646">
        <v>-0.1260257512331</v>
      </c>
      <c r="AV4646">
        <v>-0.163723230361938</v>
      </c>
      <c r="AW4646">
        <v>-0.19778899848461101</v>
      </c>
      <c r="AX4646">
        <v>-0.23375603556632901</v>
      </c>
      <c r="AY4646">
        <v>0.112579479813575</v>
      </c>
      <c r="AZ4646">
        <v>0.16628350317478099</v>
      </c>
      <c r="BA4646">
        <v>-0.321033805608749</v>
      </c>
      <c r="BB4646">
        <v>-0.34926521778106601</v>
      </c>
      <c r="BC4646">
        <v>-0.26483371853828402</v>
      </c>
      <c r="BD4646">
        <v>-0.229528322815895</v>
      </c>
      <c r="BE4646">
        <v>-8.3661861717700903E-2</v>
      </c>
      <c r="BF4646">
        <v>-9.1842070221900898E-2</v>
      </c>
      <c r="BG4646">
        <v>-1.8869766965508399E-2</v>
      </c>
      <c r="BH4646">
        <v>5.9821660397574295E-4</v>
      </c>
      <c r="BI4646">
        <v>-1.0955163277685601E-2</v>
      </c>
      <c r="BJ4646">
        <v>-8.2510132342576894E-3</v>
      </c>
      <c r="BK4646">
        <v>-9.1584874317049893E-3</v>
      </c>
      <c r="BL4646">
        <v>-3.00041809678077E-2</v>
      </c>
      <c r="BM4646">
        <v>-2.2543286904692601E-2</v>
      </c>
      <c r="BN4646">
        <v>-4.5765247195959001E-2</v>
      </c>
      <c r="BO4646">
        <v>8.4482849342748501E-4</v>
      </c>
      <c r="BP4646">
        <v>-4.3413569219410402E-3</v>
      </c>
      <c r="BQ4646">
        <v>-2.9883086681365901E-2</v>
      </c>
      <c r="BR4646">
        <v>-4.9842517822980797E-2</v>
      </c>
      <c r="BS4646">
        <v>-5.7319771498441599E-2</v>
      </c>
      <c r="BT4646">
        <v>-8.3596244454383795E-2</v>
      </c>
      <c r="BU4646">
        <v>-0.108728237450122</v>
      </c>
      <c r="BV4646">
        <v>-0.14247860014438599</v>
      </c>
      <c r="BW4646">
        <v>0.19724524021148601</v>
      </c>
      <c r="BX4646">
        <v>0.25515028834342901</v>
      </c>
      <c r="BY4646">
        <v>-0.22552442550659099</v>
      </c>
      <c r="BZ4646">
        <v>-0.257149368524551</v>
      </c>
      <c r="CA4646">
        <v>-0.18081827461719499</v>
      </c>
      <c r="CB4646">
        <v>-0.14915862679481501</v>
      </c>
      <c r="CC4646">
        <v>-7.1643847040831999E-3</v>
      </c>
      <c r="CD4646">
        <v>-1.8666924908757199E-2</v>
      </c>
      <c r="CE4646">
        <v>5.2787601947784403E-2</v>
      </c>
      <c r="CF4646">
        <v>7.1331880986690493E-2</v>
      </c>
      <c r="CG4646">
        <v>5.5864904075860901E-2</v>
      </c>
      <c r="CH4646">
        <v>5.1370382308959898E-2</v>
      </c>
      <c r="CI4646">
        <v>4.27218601107597E-2</v>
      </c>
      <c r="CJ4646">
        <v>1.16859963163733E-2</v>
      </c>
      <c r="CK4646">
        <v>1.4183299615979099E-2</v>
      </c>
      <c r="CL4646">
        <v>-4.4871447607874801E-3</v>
      </c>
      <c r="CM4646">
        <v>3.7602946162223802E-2</v>
      </c>
      <c r="CN4646">
        <v>3.8998123258352203E-2</v>
      </c>
      <c r="CO4646">
        <v>2.2951291874051E-2</v>
      </c>
      <c r="CP4646">
        <v>8.61953198909759E-3</v>
      </c>
      <c r="CQ4646">
        <v>1.13862119615077E-2</v>
      </c>
      <c r="CR4646">
        <v>-3.4692541230469899E-3</v>
      </c>
      <c r="CS4646">
        <v>-1.96674838662147E-2</v>
      </c>
      <c r="CT4646">
        <v>-5.1201172173023203E-2</v>
      </c>
      <c r="CU4646">
        <v>0.28191101551055903</v>
      </c>
      <c r="CV4646">
        <v>0.34401708841323803</v>
      </c>
      <c r="CW4646">
        <v>-0.13001503050327301</v>
      </c>
      <c r="CX4646">
        <v>-0.165033519268035</v>
      </c>
      <c r="CY4646">
        <v>-9.6802838146686498E-2</v>
      </c>
      <c r="CZ4646">
        <v>-6.8788923323154394E-2</v>
      </c>
      <c r="DA4646">
        <v>6.9333091378211906E-2</v>
      </c>
      <c r="DB4646">
        <v>5.4508216679096201E-2</v>
      </c>
      <c r="DC4646">
        <v>4.3564587831497102E-2</v>
      </c>
      <c r="DD4646">
        <v>4.3003015220165197E-2</v>
      </c>
      <c r="DE4646">
        <v>4.0623717010021203E-2</v>
      </c>
      <c r="DF4646">
        <v>3.6247234791517202E-2</v>
      </c>
      <c r="DG4646">
        <v>3.1541012227535199E-2</v>
      </c>
      <c r="DH4646">
        <v>2.5345828384160898E-2</v>
      </c>
      <c r="DI4646">
        <v>2.2328179329633699E-2</v>
      </c>
      <c r="DJ4646">
        <v>2.5095304474234501E-2</v>
      </c>
      <c r="DK4646">
        <v>2.23473478108644E-2</v>
      </c>
      <c r="DL4646">
        <v>2.63485331088304E-2</v>
      </c>
      <c r="DM4646">
        <v>3.2121021300554199E-2</v>
      </c>
      <c r="DN4646">
        <v>3.5542402416467597E-2</v>
      </c>
      <c r="DO4646">
        <v>4.1770271956920603E-2</v>
      </c>
      <c r="DP4646">
        <v>4.8713751137256601E-2</v>
      </c>
      <c r="DQ4646">
        <v>5.4145094007253598E-2</v>
      </c>
      <c r="DR4646">
        <v>5.5492736399173702E-2</v>
      </c>
      <c r="DS4646">
        <v>5.1473129540681797E-2</v>
      </c>
      <c r="DT4646">
        <v>5.4027173668146099E-2</v>
      </c>
      <c r="DU4646">
        <v>5.8065585792064597E-2</v>
      </c>
      <c r="DV4646">
        <v>5.6002464145421899E-2</v>
      </c>
      <c r="DW4646">
        <v>5.1077760756015701E-2</v>
      </c>
      <c r="DX4646">
        <v>4.8861309885978602E-2</v>
      </c>
      <c r="DY4646">
        <v>4.6507164835929801E-2</v>
      </c>
      <c r="DZ4646">
        <v>4.4487327337265001E-2</v>
      </c>
      <c r="EA4646">
        <v>66.026260375976506</v>
      </c>
      <c r="EB4646">
        <v>64.852210998535099</v>
      </c>
      <c r="EC4646">
        <v>63.853713989257798</v>
      </c>
      <c r="ED4646">
        <v>63.417102813720703</v>
      </c>
      <c r="EE4646">
        <v>63.240058898925703</v>
      </c>
      <c r="EF4646">
        <v>62.417102813720703</v>
      </c>
      <c r="EG4646">
        <v>63.414104461669901</v>
      </c>
      <c r="EH4646">
        <v>66.363838195800696</v>
      </c>
      <c r="EI4646">
        <v>70.006752014160099</v>
      </c>
      <c r="EJ4646">
        <v>73.661666870117102</v>
      </c>
      <c r="EK4646">
        <v>78.3916015625</v>
      </c>
      <c r="EL4646">
        <v>82.440361022949205</v>
      </c>
      <c r="EM4646">
        <v>87.217552185058494</v>
      </c>
      <c r="EN4646">
        <v>89.600898742675696</v>
      </c>
      <c r="EO4646">
        <v>91.393096923828097</v>
      </c>
      <c r="EP4646">
        <v>90.602401733398395</v>
      </c>
      <c r="EQ4646">
        <v>88.614402770995994</v>
      </c>
      <c r="ER4646">
        <v>88.522880554199205</v>
      </c>
      <c r="ES4646">
        <v>83.562637329101506</v>
      </c>
      <c r="ET4646">
        <v>78.493621826171804</v>
      </c>
      <c r="EU4646">
        <v>74.707427978515597</v>
      </c>
      <c r="EV4646">
        <v>72.275321960449205</v>
      </c>
      <c r="EW4646">
        <v>69.456863403320298</v>
      </c>
      <c r="EX4646">
        <v>67.847709655761705</v>
      </c>
      <c r="EY4646">
        <v>0.529832363128662</v>
      </c>
      <c r="EZ4646">
        <v>3.7310920655727303E-2</v>
      </c>
      <c r="FA4646">
        <v>3.7310920655727303E-2</v>
      </c>
      <c r="FB4646">
        <v>0</v>
      </c>
      <c r="FC4646">
        <v>0</v>
      </c>
    </row>
    <row r="4647" spans="1:159" x14ac:dyDescent="0.25">
      <c r="A4647" t="s">
        <v>61</v>
      </c>
      <c r="B4647" t="s">
        <v>41</v>
      </c>
      <c r="C4647" t="s">
        <v>42</v>
      </c>
      <c r="D4647" s="3">
        <v>45484</v>
      </c>
      <c r="E4647" s="25">
        <v>17</v>
      </c>
      <c r="F4647">
        <v>18</v>
      </c>
      <c r="G4647">
        <v>17</v>
      </c>
      <c r="H4647">
        <v>18</v>
      </c>
      <c r="I4647">
        <v>1417</v>
      </c>
      <c r="J4647">
        <v>53478</v>
      </c>
      <c r="K4647">
        <v>1.2767469882964999</v>
      </c>
      <c r="L4647">
        <v>1.1195775270462001</v>
      </c>
      <c r="M4647">
        <v>0.97759544849395696</v>
      </c>
      <c r="N4647">
        <v>0.85722994804382302</v>
      </c>
      <c r="O4647">
        <v>0.76258271932601895</v>
      </c>
      <c r="P4647">
        <v>0.70990794897079401</v>
      </c>
      <c r="Q4647">
        <v>0.709184110164642</v>
      </c>
      <c r="R4647">
        <v>0.69526362419128396</v>
      </c>
      <c r="S4647">
        <v>0.73248952627181996</v>
      </c>
      <c r="T4647">
        <v>0.79539746046066195</v>
      </c>
      <c r="U4647">
        <v>0.90224158763885398</v>
      </c>
      <c r="V4647">
        <v>1.0945900678634599</v>
      </c>
      <c r="W4647">
        <v>1.3640062808990401</v>
      </c>
      <c r="X4647">
        <v>1.65809798240661</v>
      </c>
      <c r="Y4647">
        <v>1.96773505210876</v>
      </c>
      <c r="Z4647">
        <v>2.26948738098144</v>
      </c>
      <c r="AA4647">
        <v>2.5352723598480198</v>
      </c>
      <c r="AB4647">
        <v>2.7711977958679102</v>
      </c>
      <c r="AC4647">
        <v>2.91176414489746</v>
      </c>
      <c r="AD4647">
        <v>2.79897785186767</v>
      </c>
      <c r="AE4647">
        <v>2.5778250694274898</v>
      </c>
      <c r="AF4647">
        <v>2.33663582801818</v>
      </c>
      <c r="AG4647">
        <v>1.9768536090850799</v>
      </c>
      <c r="AH4647">
        <v>1.59919786453247</v>
      </c>
      <c r="AI4647">
        <v>-6.3316211104393005E-2</v>
      </c>
      <c r="AJ4647">
        <v>-4.5683525502681697E-2</v>
      </c>
      <c r="AK4647">
        <v>-2.2339040413498799E-2</v>
      </c>
      <c r="AL4647">
        <v>-3.3559646457433701E-2</v>
      </c>
      <c r="AM4647">
        <v>-4.5633096247911398E-2</v>
      </c>
      <c r="AN4647">
        <v>-1.9750067964196202E-2</v>
      </c>
      <c r="AO4647">
        <v>-3.0615853145718502E-2</v>
      </c>
      <c r="AP4647">
        <v>-7.1355581283569294E-2</v>
      </c>
      <c r="AQ4647">
        <v>-3.0017202720045998E-2</v>
      </c>
      <c r="AR4647">
        <v>-6.7460648715495994E-2</v>
      </c>
      <c r="AS4647">
        <v>-9.7325086593627902E-2</v>
      </c>
      <c r="AT4647">
        <v>-8.8433526456355993E-2</v>
      </c>
      <c r="AU4647">
        <v>-0.13260595500469199</v>
      </c>
      <c r="AV4647">
        <v>-0.24692451953887901</v>
      </c>
      <c r="AW4647">
        <v>-0.23325391113758001</v>
      </c>
      <c r="AX4647">
        <v>-0.29394167661666798</v>
      </c>
      <c r="AY4647">
        <v>6.4613208174705505E-2</v>
      </c>
      <c r="AZ4647">
        <v>6.44271075725555E-2</v>
      </c>
      <c r="BA4647">
        <v>-0.345252215862274</v>
      </c>
      <c r="BB4647">
        <v>-0.36694225668907099</v>
      </c>
      <c r="BC4647">
        <v>-0.29954171180724998</v>
      </c>
      <c r="BD4647">
        <v>-0.28492504358291598</v>
      </c>
      <c r="BE4647">
        <v>-0.21790887415408999</v>
      </c>
      <c r="BF4647">
        <v>-0.10270743072032899</v>
      </c>
      <c r="BG4647">
        <v>9.3833412975072791E-3</v>
      </c>
      <c r="BH4647">
        <v>2.6829214766621499E-2</v>
      </c>
      <c r="BI4647">
        <v>4.2016647756099701E-2</v>
      </c>
      <c r="BJ4647">
        <v>2.3734809830784701E-2</v>
      </c>
      <c r="BK4647">
        <v>4.6364855952560902E-3</v>
      </c>
      <c r="BL4647">
        <v>1.8332155421376201E-2</v>
      </c>
      <c r="BM4647">
        <v>3.42608522623777E-3</v>
      </c>
      <c r="BN4647">
        <v>-3.6357007920742E-2</v>
      </c>
      <c r="BO4647">
        <v>4.5656799338757896E-3</v>
      </c>
      <c r="BP4647">
        <v>-2.3847684264182999E-2</v>
      </c>
      <c r="BQ4647">
        <v>-4.9993108958005898E-2</v>
      </c>
      <c r="BR4647">
        <v>-3.3227607607841401E-2</v>
      </c>
      <c r="BS4647">
        <v>-6.5605044364929102E-2</v>
      </c>
      <c r="BT4647">
        <v>-0.17188711464404999</v>
      </c>
      <c r="BU4647">
        <v>-0.15510503947734799</v>
      </c>
      <c r="BV4647">
        <v>-0.211028411984443</v>
      </c>
      <c r="BW4647">
        <v>0.147243976593017</v>
      </c>
      <c r="BX4647">
        <v>0.14983122050762099</v>
      </c>
      <c r="BY4647">
        <v>-0.25701114535331698</v>
      </c>
      <c r="BZ4647">
        <v>-0.27860981225967402</v>
      </c>
      <c r="CA4647">
        <v>-0.21585670113563499</v>
      </c>
      <c r="CB4647">
        <v>-0.20176592469215299</v>
      </c>
      <c r="CC4647">
        <v>-0.138725221157073</v>
      </c>
      <c r="CD4647">
        <v>-3.2938096672296503E-2</v>
      </c>
      <c r="CE4647">
        <v>8.2082889974117196E-2</v>
      </c>
      <c r="CF4647">
        <v>9.9341958761215196E-2</v>
      </c>
      <c r="CG4647">
        <v>0.10637233406305301</v>
      </c>
      <c r="CH4647">
        <v>8.1029266119003199E-2</v>
      </c>
      <c r="CI4647">
        <v>5.4906066507101003E-2</v>
      </c>
      <c r="CJ4647">
        <v>5.6414376944303499E-2</v>
      </c>
      <c r="CK4647">
        <v>3.7468023598194101E-2</v>
      </c>
      <c r="CL4647">
        <v>-1.35843828320503E-3</v>
      </c>
      <c r="CM4647">
        <v>3.9148561656474998E-2</v>
      </c>
      <c r="CN4647">
        <v>1.9765282049775099E-2</v>
      </c>
      <c r="CO4647">
        <v>-2.6611329521983801E-3</v>
      </c>
      <c r="CP4647">
        <v>2.1978313103318201E-2</v>
      </c>
      <c r="CQ4647">
        <v>1.39586650766432E-3</v>
      </c>
      <c r="CR4647">
        <v>-9.6849717199802302E-2</v>
      </c>
      <c r="CS4647">
        <v>-7.69561678171157E-2</v>
      </c>
      <c r="CT4647">
        <v>-0.12811514735221799</v>
      </c>
      <c r="CU4647">
        <v>0.22987474501132901</v>
      </c>
      <c r="CV4647">
        <v>0.23523533344268699</v>
      </c>
      <c r="CW4647">
        <v>-0.16877007484435999</v>
      </c>
      <c r="CX4647">
        <v>-0.19027738273143699</v>
      </c>
      <c r="CY4647">
        <v>-0.132171690464019</v>
      </c>
      <c r="CZ4647">
        <v>-0.118606798350811</v>
      </c>
      <c r="DA4647">
        <v>-5.9541575610637602E-2</v>
      </c>
      <c r="DB4647">
        <v>3.6831237375736202E-2</v>
      </c>
      <c r="DC4647">
        <v>4.4198188930749803E-2</v>
      </c>
      <c r="DD4647">
        <v>4.4084616005420602E-2</v>
      </c>
      <c r="DE4647">
        <v>3.91254797577857E-2</v>
      </c>
      <c r="DF4647">
        <v>3.4832555800676297E-2</v>
      </c>
      <c r="DG4647">
        <v>3.0561735853552801E-2</v>
      </c>
      <c r="DH4647">
        <v>2.3152347654104202E-2</v>
      </c>
      <c r="DI4647">
        <v>2.06960290670394E-2</v>
      </c>
      <c r="DJ4647">
        <v>2.1277619525790201E-2</v>
      </c>
      <c r="DK4647">
        <v>2.1024899557232801E-2</v>
      </c>
      <c r="DL4647">
        <v>2.6514800265431401E-2</v>
      </c>
      <c r="DM4647">
        <v>2.87757981568574E-2</v>
      </c>
      <c r="DN4647">
        <v>3.3562816679477601E-2</v>
      </c>
      <c r="DO4647">
        <v>4.0733661502599702E-2</v>
      </c>
      <c r="DP4647">
        <v>4.5619498938321998E-2</v>
      </c>
      <c r="DQ4647">
        <v>4.7511141747236203E-2</v>
      </c>
      <c r="DR4647">
        <v>5.0407685339450801E-2</v>
      </c>
      <c r="DS4647">
        <v>5.0235942006111103E-2</v>
      </c>
      <c r="DT4647">
        <v>5.1922012120485299E-2</v>
      </c>
      <c r="DU4647">
        <v>5.3646761924028299E-2</v>
      </c>
      <c r="DV4647">
        <v>5.3702306002378401E-2</v>
      </c>
      <c r="DW4647">
        <v>5.0876878201961503E-2</v>
      </c>
      <c r="DX4647">
        <v>5.0557158887386301E-2</v>
      </c>
      <c r="DY4647">
        <v>4.8140238970518098E-2</v>
      </c>
      <c r="DZ4647">
        <v>4.2416743934154497E-2</v>
      </c>
      <c r="EA4647">
        <v>69.144882202148395</v>
      </c>
      <c r="EB4647">
        <v>67.711723327636705</v>
      </c>
      <c r="EC4647">
        <v>66.278564453125</v>
      </c>
      <c r="ED4647">
        <v>65.280059814453097</v>
      </c>
      <c r="EE4647">
        <v>64.845405578613196</v>
      </c>
      <c r="EF4647">
        <v>64.281555175781193</v>
      </c>
      <c r="EG4647">
        <v>65.667663574218693</v>
      </c>
      <c r="EH4647">
        <v>68.667663574218693</v>
      </c>
      <c r="EI4647">
        <v>73.002243041992102</v>
      </c>
      <c r="EJ4647">
        <v>77.099327087402301</v>
      </c>
      <c r="EK4647">
        <v>81.564598083495994</v>
      </c>
      <c r="EL4647">
        <v>86.652725219726506</v>
      </c>
      <c r="EM4647">
        <v>90.652725219726506</v>
      </c>
      <c r="EN4647">
        <v>94.067962646484304</v>
      </c>
      <c r="EO4647">
        <v>95.546676635742102</v>
      </c>
      <c r="EP4647">
        <v>95.542198181152301</v>
      </c>
      <c r="EQ4647">
        <v>94.489173889160099</v>
      </c>
      <c r="ER4647">
        <v>93.160568237304602</v>
      </c>
      <c r="ES4647">
        <v>87.602691650390597</v>
      </c>
      <c r="ET4647">
        <v>81.421958923339801</v>
      </c>
      <c r="EU4647">
        <v>77.169532775878906</v>
      </c>
      <c r="EV4647">
        <v>74.961166381835895</v>
      </c>
      <c r="EW4647">
        <v>73.575057983398395</v>
      </c>
      <c r="EX4647">
        <v>71.576553344726506</v>
      </c>
      <c r="EY4647">
        <v>0.45364359021186801</v>
      </c>
      <c r="EZ4647">
        <v>3.6123208701610503E-2</v>
      </c>
      <c r="FA4647">
        <v>3.6123208701610503E-2</v>
      </c>
      <c r="FB4647">
        <v>0</v>
      </c>
      <c r="FC4647">
        <v>0</v>
      </c>
    </row>
    <row r="4648" spans="1:159" x14ac:dyDescent="0.25">
      <c r="A4648" t="s">
        <v>61</v>
      </c>
      <c r="B4648" t="s">
        <v>41</v>
      </c>
      <c r="C4648" t="s">
        <v>42</v>
      </c>
      <c r="D4648" s="3">
        <v>45485</v>
      </c>
      <c r="FB4648">
        <v>0</v>
      </c>
      <c r="FC4648">
        <v>1</v>
      </c>
    </row>
    <row r="4649" spans="1:159" x14ac:dyDescent="0.25">
      <c r="A4649" t="s">
        <v>61</v>
      </c>
      <c r="B4649" t="s">
        <v>41</v>
      </c>
      <c r="C4649" t="s">
        <v>42</v>
      </c>
      <c r="D4649" s="3">
        <v>45496</v>
      </c>
      <c r="E4649" s="25">
        <v>16</v>
      </c>
      <c r="F4649">
        <v>17</v>
      </c>
      <c r="G4649">
        <v>16</v>
      </c>
      <c r="H4649">
        <v>17</v>
      </c>
      <c r="I4649">
        <v>1415</v>
      </c>
      <c r="J4649">
        <v>53298</v>
      </c>
      <c r="K4649">
        <v>1.1714462041854801</v>
      </c>
      <c r="L4649">
        <v>1.01660752296447</v>
      </c>
      <c r="M4649">
        <v>0.90431338548660201</v>
      </c>
      <c r="N4649">
        <v>0.80995750427246005</v>
      </c>
      <c r="O4649">
        <v>0.731975257396697</v>
      </c>
      <c r="P4649">
        <v>0.67572677135467496</v>
      </c>
      <c r="Q4649">
        <v>0.69132876396179099</v>
      </c>
      <c r="R4649">
        <v>0.69354969263076705</v>
      </c>
      <c r="S4649">
        <v>0.73567223548889105</v>
      </c>
      <c r="T4649">
        <v>0.78833138942718495</v>
      </c>
      <c r="U4649">
        <v>0.92451131343841497</v>
      </c>
      <c r="V4649">
        <v>1.0725952386855999</v>
      </c>
      <c r="W4649">
        <v>1.35761106014251</v>
      </c>
      <c r="X4649">
        <v>1.6685768365859901</v>
      </c>
      <c r="Y4649">
        <v>1.96071672439575</v>
      </c>
      <c r="Z4649">
        <v>2.16771388053894</v>
      </c>
      <c r="AA4649">
        <v>2.3553898334503098</v>
      </c>
      <c r="AB4649">
        <v>2.5458641052246</v>
      </c>
      <c r="AC4649">
        <v>2.7104573249816801</v>
      </c>
      <c r="AD4649">
        <v>2.5393381118774401</v>
      </c>
      <c r="AE4649">
        <v>2.26275205612182</v>
      </c>
      <c r="AF4649">
        <v>2.05356669425964</v>
      </c>
      <c r="AG4649">
        <v>1.76393234729766</v>
      </c>
      <c r="AH4649">
        <v>1.4599595069885201</v>
      </c>
      <c r="AI4649">
        <v>-5.3454093635082203E-2</v>
      </c>
      <c r="AJ4649">
        <v>-7.8496374189853599E-2</v>
      </c>
      <c r="AK4649">
        <v>-4.53709252178668E-2</v>
      </c>
      <c r="AL4649">
        <v>-3.3086203038692398E-2</v>
      </c>
      <c r="AM4649">
        <v>-3.6485131829977001E-2</v>
      </c>
      <c r="AN4649">
        <v>-4.2758513242006302E-2</v>
      </c>
      <c r="AO4649">
        <v>-3.4813541918992899E-2</v>
      </c>
      <c r="AP4649">
        <v>-5.7234488427639001E-2</v>
      </c>
      <c r="AQ4649">
        <v>-5.36750070750713E-2</v>
      </c>
      <c r="AR4649">
        <v>-3.1426258385181399E-2</v>
      </c>
      <c r="AS4649">
        <v>-5.8501914143562303E-2</v>
      </c>
      <c r="AT4649">
        <v>-7.83879309892654E-2</v>
      </c>
      <c r="AU4649">
        <v>-0.134336397051811</v>
      </c>
      <c r="AV4649">
        <v>-0.13226360082626301</v>
      </c>
      <c r="AW4649">
        <v>-0.16484333574771801</v>
      </c>
      <c r="AX4649">
        <v>6.6053196787834098E-2</v>
      </c>
      <c r="AY4649">
        <v>7.5893305242061601E-2</v>
      </c>
      <c r="AZ4649">
        <v>-0.37058824300765902</v>
      </c>
      <c r="BA4649">
        <v>-0.34498980641365001</v>
      </c>
      <c r="BB4649">
        <v>-0.28102445602416898</v>
      </c>
      <c r="BC4649">
        <v>-0.22445735335350001</v>
      </c>
      <c r="BD4649">
        <v>-0.23244923353195099</v>
      </c>
      <c r="BE4649">
        <v>-0.197525635361671</v>
      </c>
      <c r="BF4649">
        <v>-0.120589554309844</v>
      </c>
      <c r="BG4649">
        <v>1.7086707055568601E-2</v>
      </c>
      <c r="BH4649">
        <v>-1.0321294888854001E-2</v>
      </c>
      <c r="BI4649">
        <v>1.46729229018092E-2</v>
      </c>
      <c r="BJ4649">
        <v>2.1358229219913399E-2</v>
      </c>
      <c r="BK4649">
        <v>8.9565580710768596E-3</v>
      </c>
      <c r="BL4649">
        <v>-5.7338913902640299E-3</v>
      </c>
      <c r="BM4649">
        <v>-1.92969199270009E-3</v>
      </c>
      <c r="BN4649">
        <v>-2.40233391523361E-2</v>
      </c>
      <c r="BO4649">
        <v>-1.8852086737751898E-2</v>
      </c>
      <c r="BP4649">
        <v>7.4924444779753598E-3</v>
      </c>
      <c r="BQ4649">
        <v>-1.2065441347658599E-2</v>
      </c>
      <c r="BR4649">
        <v>-2.6640767231583502E-2</v>
      </c>
      <c r="BS4649">
        <v>-7.1759760379791204E-2</v>
      </c>
      <c r="BT4649">
        <v>-6.2299542129039702E-2</v>
      </c>
      <c r="BU4649">
        <v>-8.8429294526576899E-2</v>
      </c>
      <c r="BV4649">
        <v>0.137931168079376</v>
      </c>
      <c r="BW4649">
        <v>0.150521010160446</v>
      </c>
      <c r="BX4649">
        <v>-0.28743937611579801</v>
      </c>
      <c r="BY4649">
        <v>-0.26235911250114402</v>
      </c>
      <c r="BZ4649">
        <v>-0.204159915447235</v>
      </c>
      <c r="CA4649">
        <v>-0.15213939547538699</v>
      </c>
      <c r="CB4649">
        <v>-0.16143716871738401</v>
      </c>
      <c r="CC4649">
        <v>-0.13014258444309201</v>
      </c>
      <c r="CD4649">
        <v>-5.6190259754657697E-2</v>
      </c>
      <c r="CE4649">
        <v>8.7627507746219593E-2</v>
      </c>
      <c r="CF4649">
        <v>5.7853784412145601E-2</v>
      </c>
      <c r="CG4649">
        <v>7.4716769158840096E-2</v>
      </c>
      <c r="CH4649">
        <v>7.5802661478519398E-2</v>
      </c>
      <c r="CI4649">
        <v>5.4398246109485598E-2</v>
      </c>
      <c r="CJ4649">
        <v>3.1290732324123299E-2</v>
      </c>
      <c r="CK4649">
        <v>3.0954156070947599E-2</v>
      </c>
      <c r="CL4649">
        <v>9.1878101229667594E-3</v>
      </c>
      <c r="CM4649">
        <v>1.5970833599567399E-2</v>
      </c>
      <c r="CN4649">
        <v>4.6411145478487001E-2</v>
      </c>
      <c r="CO4649">
        <v>3.4371033310890101E-2</v>
      </c>
      <c r="CP4649">
        <v>2.5106398388743401E-2</v>
      </c>
      <c r="CQ4649">
        <v>-9.1831292957067403E-3</v>
      </c>
      <c r="CR4649">
        <v>7.6645207591354804E-3</v>
      </c>
      <c r="CS4649">
        <v>-1.2015248648822301E-2</v>
      </c>
      <c r="CT4649">
        <v>0.209809139370918</v>
      </c>
      <c r="CU4649">
        <v>0.22514870762825001</v>
      </c>
      <c r="CV4649">
        <v>-0.20429050922393699</v>
      </c>
      <c r="CW4649">
        <v>-0.179728418588638</v>
      </c>
      <c r="CX4649">
        <v>-0.12729537487029999</v>
      </c>
      <c r="CY4649">
        <v>-7.9821445047855294E-2</v>
      </c>
      <c r="CZ4649">
        <v>-9.04251113533973E-2</v>
      </c>
      <c r="DA4649">
        <v>-6.27595409750938E-2</v>
      </c>
      <c r="DB4649">
        <v>8.2090310752391798E-3</v>
      </c>
      <c r="DC4649">
        <v>4.2885761708021101E-2</v>
      </c>
      <c r="DD4649">
        <v>4.1447505354881203E-2</v>
      </c>
      <c r="DE4649">
        <v>3.6504067480564097E-2</v>
      </c>
      <c r="DF4649">
        <v>3.30998636782169E-2</v>
      </c>
      <c r="DG4649">
        <v>2.76265852153301E-2</v>
      </c>
      <c r="DH4649">
        <v>2.2509371861815401E-2</v>
      </c>
      <c r="DI4649">
        <v>1.9991960376501E-2</v>
      </c>
      <c r="DJ4649">
        <v>2.0190944895148201E-2</v>
      </c>
      <c r="DK4649">
        <v>2.1170832216739599E-2</v>
      </c>
      <c r="DL4649">
        <v>2.3660890758037501E-2</v>
      </c>
      <c r="DM4649">
        <v>2.8231371194124201E-2</v>
      </c>
      <c r="DN4649">
        <v>3.1460043042898102E-2</v>
      </c>
      <c r="DO4649">
        <v>3.8043890148401198E-2</v>
      </c>
      <c r="DP4649">
        <v>4.2535129934549297E-2</v>
      </c>
      <c r="DQ4649">
        <v>4.6456441283225999E-2</v>
      </c>
      <c r="DR4649">
        <v>4.3698702007532099E-2</v>
      </c>
      <c r="DS4649">
        <v>4.5370422303676598E-2</v>
      </c>
      <c r="DT4649">
        <v>5.05509227514266E-2</v>
      </c>
      <c r="DU4649">
        <v>5.0235893577337203E-2</v>
      </c>
      <c r="DV4649">
        <v>4.67303209006786E-2</v>
      </c>
      <c r="DW4649">
        <v>4.3966192752122803E-2</v>
      </c>
      <c r="DX4649">
        <v>4.3172266334295203E-2</v>
      </c>
      <c r="DY4649">
        <v>4.0965981781482599E-2</v>
      </c>
      <c r="DZ4649">
        <v>3.9151988923549597E-2</v>
      </c>
      <c r="EA4649">
        <v>69.325096130370994</v>
      </c>
      <c r="EB4649">
        <v>68.149810791015597</v>
      </c>
      <c r="EC4649">
        <v>67.105621337890597</v>
      </c>
      <c r="ED4649">
        <v>67.105621337890597</v>
      </c>
      <c r="EE4649">
        <v>66.282394409179602</v>
      </c>
      <c r="EF4649">
        <v>66.280899047851506</v>
      </c>
      <c r="EG4649">
        <v>67.282394409179602</v>
      </c>
      <c r="EH4649">
        <v>71.273406982421804</v>
      </c>
      <c r="EI4649">
        <v>74.877151489257798</v>
      </c>
      <c r="EJ4649">
        <v>77.834457397460895</v>
      </c>
      <c r="EK4649">
        <v>83.4779052734375</v>
      </c>
      <c r="EL4649">
        <v>87.691383361816406</v>
      </c>
      <c r="EM4649">
        <v>90.900375366210895</v>
      </c>
      <c r="EN4649">
        <v>91.898880004882798</v>
      </c>
      <c r="EO4649">
        <v>92.462921142578097</v>
      </c>
      <c r="EP4649">
        <v>91.380523681640597</v>
      </c>
      <c r="EQ4649">
        <v>89.898880004882798</v>
      </c>
      <c r="ER4649">
        <v>86.991760253906193</v>
      </c>
      <c r="ES4649">
        <v>84.385017395019503</v>
      </c>
      <c r="ET4649">
        <v>78.392509460449205</v>
      </c>
      <c r="EU4649">
        <v>75.364791870117102</v>
      </c>
      <c r="EV4649">
        <v>73.192512512207003</v>
      </c>
      <c r="EW4649">
        <v>72.805244445800696</v>
      </c>
      <c r="EX4649">
        <v>73.061424255370994</v>
      </c>
      <c r="EY4649">
        <v>0.41147968173027</v>
      </c>
      <c r="EZ4649">
        <v>3.1496237963437999E-2</v>
      </c>
      <c r="FA4649">
        <v>3.1496237963437999E-2</v>
      </c>
      <c r="FB4649">
        <v>0</v>
      </c>
      <c r="FC4649">
        <v>0</v>
      </c>
    </row>
    <row r="4650" spans="1:159" x14ac:dyDescent="0.25">
      <c r="A4650" t="s">
        <v>61</v>
      </c>
      <c r="B4650" t="s">
        <v>41</v>
      </c>
      <c r="C4650" t="s">
        <v>42</v>
      </c>
      <c r="D4650" s="3">
        <v>45539</v>
      </c>
      <c r="FB4650">
        <v>0</v>
      </c>
      <c r="FC4650">
        <v>1</v>
      </c>
    </row>
    <row r="4651" spans="1:159" x14ac:dyDescent="0.25">
      <c r="A4651" t="s">
        <v>61</v>
      </c>
      <c r="B4651" t="s">
        <v>41</v>
      </c>
      <c r="C4651" t="s">
        <v>42</v>
      </c>
      <c r="D4651" s="3">
        <v>45540</v>
      </c>
      <c r="E4651" s="25">
        <v>17</v>
      </c>
      <c r="F4651">
        <v>18</v>
      </c>
      <c r="G4651">
        <v>17</v>
      </c>
      <c r="H4651">
        <v>18</v>
      </c>
      <c r="I4651">
        <v>1147</v>
      </c>
      <c r="J4651">
        <v>52681</v>
      </c>
      <c r="K4651">
        <v>1.12621092796325</v>
      </c>
      <c r="L4651">
        <v>0.99827140569686801</v>
      </c>
      <c r="M4651">
        <v>0.85664689540863004</v>
      </c>
      <c r="N4651">
        <v>0.77611708641052202</v>
      </c>
      <c r="O4651">
        <v>0.73465079069137496</v>
      </c>
      <c r="P4651">
        <v>0.71346318721771196</v>
      </c>
      <c r="Q4651">
        <v>0.73635268211364702</v>
      </c>
      <c r="R4651">
        <v>0.77848702669143599</v>
      </c>
      <c r="S4651">
        <v>0.72250890731811501</v>
      </c>
      <c r="T4651">
        <v>0.71280968189239502</v>
      </c>
      <c r="U4651">
        <v>0.71464097499847401</v>
      </c>
      <c r="V4651">
        <v>0.73938482999801602</v>
      </c>
      <c r="W4651">
        <v>0.76334631443023604</v>
      </c>
      <c r="X4651">
        <v>0.86894744634628196</v>
      </c>
      <c r="Y4651">
        <v>1.0373570919036801</v>
      </c>
      <c r="Z4651">
        <v>1.3134417533874501</v>
      </c>
      <c r="AA4651">
        <v>1.5661108493804901</v>
      </c>
      <c r="AB4651">
        <v>1.80433309078216</v>
      </c>
      <c r="AC4651">
        <v>1.89261615276336</v>
      </c>
      <c r="AD4651">
        <v>1.8002333641052199</v>
      </c>
      <c r="AE4651">
        <v>1.67839932441711</v>
      </c>
      <c r="AF4651">
        <v>1.5333217382430999</v>
      </c>
      <c r="AG4651">
        <v>1.3056101799011199</v>
      </c>
      <c r="AH4651">
        <v>1.12085509300231</v>
      </c>
      <c r="AI4651">
        <v>-3.7644151598215103E-2</v>
      </c>
      <c r="AJ4651">
        <v>-5.1330249756574603E-2</v>
      </c>
      <c r="AK4651">
        <v>-6.98587521910667E-2</v>
      </c>
      <c r="AL4651">
        <v>-6.68025016784667E-2</v>
      </c>
      <c r="AM4651">
        <v>-4.3281789869069998E-2</v>
      </c>
      <c r="AN4651">
        <v>-2.8790872544050199E-2</v>
      </c>
      <c r="AO4651">
        <v>-1.07019869610667E-2</v>
      </c>
      <c r="AP4651">
        <v>-3.3355109393596601E-2</v>
      </c>
      <c r="AQ4651">
        <v>2.5729987770318902E-2</v>
      </c>
      <c r="AR4651">
        <v>4.3202888220548602E-2</v>
      </c>
      <c r="AS4651">
        <v>-1.7075717449188201E-2</v>
      </c>
      <c r="AT4651">
        <v>-3.1018471345305401E-2</v>
      </c>
      <c r="AU4651">
        <v>-6.5331242978572804E-2</v>
      </c>
      <c r="AV4651">
        <v>-4.0862586349248803E-2</v>
      </c>
      <c r="AW4651">
        <v>-5.3585745394229799E-2</v>
      </c>
      <c r="AX4651">
        <v>-3.0996564775705299E-2</v>
      </c>
      <c r="AY4651">
        <v>6.0290385037660502E-2</v>
      </c>
      <c r="AZ4651">
        <v>7.6480738818645394E-2</v>
      </c>
      <c r="BA4651">
        <v>-7.2413973510265295E-2</v>
      </c>
      <c r="BB4651">
        <v>-5.27906566858291E-2</v>
      </c>
      <c r="BC4651">
        <v>-3.4163691103458398E-2</v>
      </c>
      <c r="BD4651">
        <v>-9.4535931944847107E-2</v>
      </c>
      <c r="BE4651">
        <v>-8.6181528866291005E-2</v>
      </c>
      <c r="BF4651">
        <v>-8.0481894314288996E-2</v>
      </c>
      <c r="BG4651">
        <v>3.19936871528625E-2</v>
      </c>
      <c r="BH4651">
        <v>1.53393000364303E-2</v>
      </c>
      <c r="BI4651">
        <v>-1.1027284897863801E-2</v>
      </c>
      <c r="BJ4651">
        <v>-1.0344476439058699E-2</v>
      </c>
      <c r="BK4651">
        <v>4.4969664886593801E-3</v>
      </c>
      <c r="BL4651">
        <v>1.1852338910102799E-2</v>
      </c>
      <c r="BM4651">
        <v>2.36739553511142E-2</v>
      </c>
      <c r="BN4651">
        <v>1.56394252553582E-3</v>
      </c>
      <c r="BO4651">
        <v>5.6726116687059402E-2</v>
      </c>
      <c r="BP4651">
        <v>7.4702776968479101E-2</v>
      </c>
      <c r="BQ4651">
        <v>2.0597467198967899E-2</v>
      </c>
      <c r="BR4651">
        <v>1.16715729236602E-2</v>
      </c>
      <c r="BS4651">
        <v>-1.7490053549408899E-2</v>
      </c>
      <c r="BT4651">
        <v>8.5841277614235809E-3</v>
      </c>
      <c r="BU4651">
        <v>3.4656492061913E-3</v>
      </c>
      <c r="BV4651">
        <v>3.1541284173727001E-2</v>
      </c>
      <c r="BW4651">
        <v>0.126961484551429</v>
      </c>
      <c r="BX4651">
        <v>0.14412495493888799</v>
      </c>
      <c r="BY4651">
        <v>-3.3295243047177701E-3</v>
      </c>
      <c r="BZ4651">
        <v>1.6016211360692902E-2</v>
      </c>
      <c r="CA4651">
        <v>2.7557641267776399E-2</v>
      </c>
      <c r="CB4651">
        <v>-2.9311792925000101E-2</v>
      </c>
      <c r="CC4651">
        <v>-2.0154584199190102E-2</v>
      </c>
      <c r="CD4651">
        <v>-1.5316846780478901E-2</v>
      </c>
      <c r="CE4651">
        <v>0.101631522178649</v>
      </c>
      <c r="CF4651">
        <v>8.2008853554725605E-2</v>
      </c>
      <c r="CG4651">
        <v>4.7804184257984099E-2</v>
      </c>
      <c r="CH4651">
        <v>4.6113550662994301E-2</v>
      </c>
      <c r="CI4651">
        <v>5.2275724709033897E-2</v>
      </c>
      <c r="CJ4651">
        <v>5.2495550364255898E-2</v>
      </c>
      <c r="CK4651">
        <v>5.8049898594617802E-2</v>
      </c>
      <c r="CL4651">
        <v>3.6482993513345698E-2</v>
      </c>
      <c r="CM4651">
        <v>8.7722241878509494E-2</v>
      </c>
      <c r="CN4651">
        <v>0.106202661991119</v>
      </c>
      <c r="CO4651">
        <v>5.8270651847124003E-2</v>
      </c>
      <c r="CP4651">
        <v>5.43616190552711E-2</v>
      </c>
      <c r="CQ4651">
        <v>3.03511377424001E-2</v>
      </c>
      <c r="CR4651">
        <v>5.8030840009450899E-2</v>
      </c>
      <c r="CS4651">
        <v>6.0517042875289903E-2</v>
      </c>
      <c r="CT4651">
        <v>9.4079136848449693E-2</v>
      </c>
      <c r="CU4651">
        <v>0.193632587790489</v>
      </c>
      <c r="CV4651">
        <v>0.211769178509712</v>
      </c>
      <c r="CW4651">
        <v>6.5754920244216905E-2</v>
      </c>
      <c r="CX4651">
        <v>8.4823079407215105E-2</v>
      </c>
      <c r="CY4651">
        <v>8.92789736390113E-2</v>
      </c>
      <c r="CZ4651">
        <v>3.5912346094846698E-2</v>
      </c>
      <c r="DA4651">
        <v>4.5872364193201003E-2</v>
      </c>
      <c r="DB4651">
        <v>4.9848198890686E-2</v>
      </c>
      <c r="DC4651">
        <v>4.2336799204349497E-2</v>
      </c>
      <c r="DD4651">
        <v>4.0532208979129701E-2</v>
      </c>
      <c r="DE4651">
        <v>3.5766992717981297E-2</v>
      </c>
      <c r="DF4651">
        <v>3.4324042499065302E-2</v>
      </c>
      <c r="DG4651">
        <v>2.90474221110343E-2</v>
      </c>
      <c r="DH4651">
        <v>2.4709317833185099E-2</v>
      </c>
      <c r="DI4651">
        <v>2.0899089053273201E-2</v>
      </c>
      <c r="DJ4651">
        <v>2.1229276433587001E-2</v>
      </c>
      <c r="DK4651">
        <v>1.8844308331608699E-2</v>
      </c>
      <c r="DL4651">
        <v>1.9150571897625899E-2</v>
      </c>
      <c r="DM4651">
        <v>2.2903669625520699E-2</v>
      </c>
      <c r="DN4651">
        <v>2.5953704491257602E-2</v>
      </c>
      <c r="DO4651">
        <v>2.9085379093885401E-2</v>
      </c>
      <c r="DP4651">
        <v>3.0061466619372298E-2</v>
      </c>
      <c r="DQ4651">
        <v>3.4684784710407202E-2</v>
      </c>
      <c r="DR4651">
        <v>3.8020312786102198E-2</v>
      </c>
      <c r="DS4651">
        <v>4.0533151477575302E-2</v>
      </c>
      <c r="DT4651">
        <v>4.1124764829873997E-2</v>
      </c>
      <c r="DU4651">
        <v>4.2000360786914798E-2</v>
      </c>
      <c r="DV4651">
        <v>4.1831605136394501E-2</v>
      </c>
      <c r="DW4651">
        <v>3.7523906677961301E-2</v>
      </c>
      <c r="DX4651">
        <v>3.9653461426496499E-2</v>
      </c>
      <c r="DY4651">
        <v>4.0141534060239702E-2</v>
      </c>
      <c r="DZ4651">
        <v>3.9617534726858097E-2</v>
      </c>
      <c r="EA4651">
        <v>63.812667846679602</v>
      </c>
      <c r="EB4651">
        <v>62.812667846679602</v>
      </c>
      <c r="EC4651">
        <v>62.121265411376903</v>
      </c>
      <c r="ED4651">
        <v>61.12398147583</v>
      </c>
      <c r="EE4651">
        <v>61.120361328125</v>
      </c>
      <c r="EF4651">
        <v>61.284164428710902</v>
      </c>
      <c r="EG4651">
        <v>61.540271759033203</v>
      </c>
      <c r="EH4651">
        <v>61.808143615722599</v>
      </c>
      <c r="EI4651">
        <v>63.0733032226562</v>
      </c>
      <c r="EJ4651">
        <v>68.421722412109304</v>
      </c>
      <c r="EK4651">
        <v>73.419906616210895</v>
      </c>
      <c r="EL4651">
        <v>77.726699829101506</v>
      </c>
      <c r="EM4651">
        <v>82.414482116699205</v>
      </c>
      <c r="EN4651">
        <v>85.933937072753906</v>
      </c>
      <c r="EO4651">
        <v>88.887779235839801</v>
      </c>
      <c r="EP4651">
        <v>88.928504943847599</v>
      </c>
      <c r="EQ4651">
        <v>87.876014709472599</v>
      </c>
      <c r="ER4651">
        <v>85.134841918945298</v>
      </c>
      <c r="ES4651">
        <v>80.190048217773395</v>
      </c>
      <c r="ET4651">
        <v>75.934844970703097</v>
      </c>
      <c r="EU4651">
        <v>72.155654907226506</v>
      </c>
      <c r="EV4651">
        <v>68.8533935546875</v>
      </c>
      <c r="EW4651">
        <v>66.120361328125</v>
      </c>
      <c r="EX4651">
        <v>64.552940368652301</v>
      </c>
      <c r="EY4651">
        <v>0.33470505475997903</v>
      </c>
      <c r="EZ4651">
        <v>2.8871191665530201E-2</v>
      </c>
      <c r="FA4651">
        <v>2.8871191665530201E-2</v>
      </c>
      <c r="FB4651">
        <v>0</v>
      </c>
      <c r="FC4651">
        <v>0</v>
      </c>
    </row>
    <row r="4652" spans="1:159" x14ac:dyDescent="0.25">
      <c r="A4652" t="s">
        <v>61</v>
      </c>
      <c r="B4652" t="s">
        <v>41</v>
      </c>
      <c r="C4652" t="s">
        <v>42</v>
      </c>
      <c r="D4652" s="3">
        <v>45541</v>
      </c>
      <c r="FB4652">
        <v>0</v>
      </c>
      <c r="FC4652">
        <v>1</v>
      </c>
    </row>
    <row r="4653" spans="1:159" x14ac:dyDescent="0.25">
      <c r="A4653" t="s">
        <v>61</v>
      </c>
      <c r="B4653" t="s">
        <v>41</v>
      </c>
      <c r="C4653" t="s">
        <v>42</v>
      </c>
      <c r="D4653" s="3">
        <v>45558</v>
      </c>
      <c r="E4653" s="25">
        <v>18</v>
      </c>
      <c r="F4653">
        <v>20</v>
      </c>
      <c r="G4653">
        <v>18</v>
      </c>
      <c r="H4653">
        <v>20</v>
      </c>
      <c r="I4653">
        <v>2245</v>
      </c>
      <c r="J4653">
        <v>56652</v>
      </c>
      <c r="K4653">
        <v>0.89122444391250599</v>
      </c>
      <c r="L4653">
        <v>0.80965441465377797</v>
      </c>
      <c r="M4653">
        <v>0.73140442371368397</v>
      </c>
      <c r="N4653">
        <v>0.66560578346252397</v>
      </c>
      <c r="O4653">
        <v>0.62355411052703802</v>
      </c>
      <c r="P4653">
        <v>0.59860938787460305</v>
      </c>
      <c r="Q4653">
        <v>0.64677935838699296</v>
      </c>
      <c r="R4653">
        <v>0.70866644382476796</v>
      </c>
      <c r="S4653">
        <v>0.68161046504974299</v>
      </c>
      <c r="T4653">
        <v>0.65513277053832997</v>
      </c>
      <c r="U4653">
        <v>0.67580300569534302</v>
      </c>
      <c r="V4653">
        <v>0.66839003562927202</v>
      </c>
      <c r="W4653">
        <v>0.68104034662246704</v>
      </c>
      <c r="X4653">
        <v>0.73624628782272294</v>
      </c>
      <c r="Y4653">
        <v>0.82247209548950095</v>
      </c>
      <c r="Z4653">
        <v>1.0365138053894001</v>
      </c>
      <c r="AA4653">
        <v>1.31767582893371</v>
      </c>
      <c r="AB4653">
        <v>1.58137106895446</v>
      </c>
      <c r="AC4653">
        <v>1.72657394409179</v>
      </c>
      <c r="AD4653">
        <v>1.6651854515075599</v>
      </c>
      <c r="AE4653">
        <v>1.57226538658142</v>
      </c>
      <c r="AF4653">
        <v>1.4482524394989</v>
      </c>
      <c r="AG4653">
        <v>1.2358248233795099</v>
      </c>
      <c r="AH4653">
        <v>1.02586233615875</v>
      </c>
      <c r="AI4653">
        <v>-5.9415642172098097E-2</v>
      </c>
      <c r="AJ4653">
        <v>-4.9649205058812998E-2</v>
      </c>
      <c r="AK4653">
        <v>-2.8798246756196001E-2</v>
      </c>
      <c r="AL4653">
        <v>-3.9944730699062299E-2</v>
      </c>
      <c r="AM4653">
        <v>-5.0140190869569702E-2</v>
      </c>
      <c r="AN4653">
        <v>-4.13257703185081E-2</v>
      </c>
      <c r="AO4653">
        <v>-3.4428320825099903E-2</v>
      </c>
      <c r="AP4653">
        <v>-2.9268588870763699E-2</v>
      </c>
      <c r="AQ4653">
        <v>-2.6045104488730399E-2</v>
      </c>
      <c r="AR4653">
        <v>-5.4263263940811102E-2</v>
      </c>
      <c r="AS4653">
        <v>-5.5687807500362299E-2</v>
      </c>
      <c r="AT4653">
        <v>-3.2122548669576603E-2</v>
      </c>
      <c r="AU4653">
        <v>-2.19732541590929E-2</v>
      </c>
      <c r="AV4653">
        <v>-6.4773140475153897E-3</v>
      </c>
      <c r="AW4653">
        <v>-5.1036603748798301E-2</v>
      </c>
      <c r="AX4653">
        <v>1.8227517604827801E-2</v>
      </c>
      <c r="AY4653">
        <v>5.2642643451690598E-2</v>
      </c>
      <c r="AZ4653">
        <v>0.127813249826431</v>
      </c>
      <c r="BA4653">
        <v>9.2710241675376795E-2</v>
      </c>
      <c r="BB4653">
        <v>2.5723943486809699E-2</v>
      </c>
      <c r="BC4653">
        <v>-8.0080099403858102E-2</v>
      </c>
      <c r="BD4653">
        <v>-7.5534321367740603E-2</v>
      </c>
      <c r="BE4653">
        <v>-4.2496442794799798E-2</v>
      </c>
      <c r="BF4653">
        <v>-3.6895252764224999E-2</v>
      </c>
      <c r="BG4653">
        <v>1.4538550749421101E-4</v>
      </c>
      <c r="BH4653">
        <v>7.7567109838128003E-3</v>
      </c>
      <c r="BI4653">
        <v>2.14881151914596E-2</v>
      </c>
      <c r="BJ4653">
        <v>5.5592777207493704E-3</v>
      </c>
      <c r="BK4653">
        <v>-8.5482411086559192E-3</v>
      </c>
      <c r="BL4653">
        <v>-9.39990580081939E-3</v>
      </c>
      <c r="BM4653">
        <v>-8.0439029261469806E-3</v>
      </c>
      <c r="BN4653">
        <v>-2.9986691661179001E-3</v>
      </c>
      <c r="BO4653">
        <v>2.4476628750562598E-3</v>
      </c>
      <c r="BP4653">
        <v>-2.09555830806493E-2</v>
      </c>
      <c r="BQ4653">
        <v>-1.7922585830092399E-2</v>
      </c>
      <c r="BR4653">
        <v>5.7145318714901805E-4</v>
      </c>
      <c r="BS4653">
        <v>1.20728900656104E-2</v>
      </c>
      <c r="BT4653">
        <v>3.3827710896730402E-2</v>
      </c>
      <c r="BU4653">
        <v>-4.9325567670166397E-3</v>
      </c>
      <c r="BV4653">
        <v>6.7239396274089799E-2</v>
      </c>
      <c r="BW4653">
        <v>0.108034022152423</v>
      </c>
      <c r="BX4653">
        <v>0.186468690633773</v>
      </c>
      <c r="BY4653">
        <v>0.15236926078796301</v>
      </c>
      <c r="BZ4653">
        <v>8.1278502941131495E-2</v>
      </c>
      <c r="CA4653">
        <v>-2.42090746760368E-2</v>
      </c>
      <c r="CB4653">
        <v>-1.98452025651931E-2</v>
      </c>
      <c r="CC4653">
        <v>9.1690002009272506E-3</v>
      </c>
      <c r="CD4653">
        <v>1.07972044497728E-2</v>
      </c>
      <c r="CE4653">
        <v>5.9706412255764001E-2</v>
      </c>
      <c r="CF4653">
        <v>6.5162628889083807E-2</v>
      </c>
      <c r="CG4653">
        <v>7.1774475276470101E-2</v>
      </c>
      <c r="CH4653">
        <v>5.1063288003206198E-2</v>
      </c>
      <c r="CI4653">
        <v>3.3043708652257898E-2</v>
      </c>
      <c r="CJ4653">
        <v>2.2525956854224202E-2</v>
      </c>
      <c r="CK4653">
        <v>1.8340516835451098E-2</v>
      </c>
      <c r="CL4653">
        <v>2.3271249607205301E-2</v>
      </c>
      <c r="CM4653">
        <v>3.0940430238842902E-2</v>
      </c>
      <c r="CN4653">
        <v>1.2352095916867201E-2</v>
      </c>
      <c r="CO4653">
        <v>1.9842637702822599E-2</v>
      </c>
      <c r="CP4653">
        <v>3.3265452831983497E-2</v>
      </c>
      <c r="CQ4653">
        <v>4.61190342903137E-2</v>
      </c>
      <c r="CR4653">
        <v>7.4132733047008501E-2</v>
      </c>
      <c r="CS4653">
        <v>4.1171491146087598E-2</v>
      </c>
      <c r="CT4653">
        <v>0.116251274943351</v>
      </c>
      <c r="CU4653">
        <v>0.16342540085315699</v>
      </c>
      <c r="CV4653">
        <v>0.245124131441116</v>
      </c>
      <c r="CW4653">
        <v>0.21202827990055001</v>
      </c>
      <c r="CX4653">
        <v>0.13683305680751801</v>
      </c>
      <c r="CY4653">
        <v>3.1661950051784502E-2</v>
      </c>
      <c r="CZ4653">
        <v>3.5843919962644501E-2</v>
      </c>
      <c r="DA4653">
        <v>6.0834441334009101E-2</v>
      </c>
      <c r="DB4653">
        <v>5.8489661663770599E-2</v>
      </c>
      <c r="DC4653">
        <v>3.6210533231496797E-2</v>
      </c>
      <c r="DD4653">
        <v>3.4900318831205299E-2</v>
      </c>
      <c r="DE4653">
        <v>3.0571937561035101E-2</v>
      </c>
      <c r="DF4653">
        <v>2.76644732803106E-2</v>
      </c>
      <c r="DG4653">
        <v>2.5286110118031498E-2</v>
      </c>
      <c r="DH4653">
        <v>1.9409546628594301E-2</v>
      </c>
      <c r="DI4653">
        <v>1.6040587797760901E-2</v>
      </c>
      <c r="DJ4653">
        <v>1.5970977023243901E-2</v>
      </c>
      <c r="DK4653">
        <v>1.7322372645139601E-2</v>
      </c>
      <c r="DL4653">
        <v>2.0249631255865E-2</v>
      </c>
      <c r="DM4653">
        <v>2.2959625348448701E-2</v>
      </c>
      <c r="DN4653">
        <v>1.98765415698289E-2</v>
      </c>
      <c r="DO4653">
        <v>2.0698586478829301E-2</v>
      </c>
      <c r="DP4653">
        <v>2.4503715336322701E-2</v>
      </c>
      <c r="DQ4653">
        <v>2.8029270470142299E-2</v>
      </c>
      <c r="DR4653">
        <v>2.97971069812774E-2</v>
      </c>
      <c r="DS4653">
        <v>3.3675566315650898E-2</v>
      </c>
      <c r="DT4653">
        <v>3.5659972578287097E-2</v>
      </c>
      <c r="DU4653">
        <v>3.62701080739498E-2</v>
      </c>
      <c r="DV4653">
        <v>3.3774774521589203E-2</v>
      </c>
      <c r="DW4653">
        <v>3.3967170864343602E-2</v>
      </c>
      <c r="DX4653">
        <v>3.3856581896543503E-2</v>
      </c>
      <c r="DY4653">
        <v>3.1410358846187501E-2</v>
      </c>
      <c r="DZ4653">
        <v>2.89949551224708E-2</v>
      </c>
      <c r="EA4653">
        <v>61.401393890380803</v>
      </c>
      <c r="EB4653">
        <v>60.40279006958</v>
      </c>
      <c r="EC4653">
        <v>59.6004638671875</v>
      </c>
      <c r="ED4653">
        <v>58.937675476074197</v>
      </c>
      <c r="EE4653">
        <v>58.7386054992675</v>
      </c>
      <c r="EF4653">
        <v>57.934883117675703</v>
      </c>
      <c r="EG4653">
        <v>57.934883117675703</v>
      </c>
      <c r="EH4653">
        <v>60.540931701660099</v>
      </c>
      <c r="EI4653">
        <v>65.274887084960895</v>
      </c>
      <c r="EJ4653">
        <v>68.471160888671804</v>
      </c>
      <c r="EK4653">
        <v>75.743255615234304</v>
      </c>
      <c r="EL4653">
        <v>80.593490600585895</v>
      </c>
      <c r="EM4653">
        <v>85.394416809082003</v>
      </c>
      <c r="EN4653">
        <v>89.464187622070298</v>
      </c>
      <c r="EO4653">
        <v>92.788375854492102</v>
      </c>
      <c r="EP4653">
        <v>93.306510925292898</v>
      </c>
      <c r="EQ4653">
        <v>92.766044616699205</v>
      </c>
      <c r="ER4653">
        <v>90.430229187011705</v>
      </c>
      <c r="ES4653">
        <v>84.900932312011705</v>
      </c>
      <c r="ET4653">
        <v>78.900466918945298</v>
      </c>
      <c r="EU4653">
        <v>75.967445373535099</v>
      </c>
      <c r="EV4653">
        <v>74.641860961914006</v>
      </c>
      <c r="EW4653">
        <v>72.784187316894503</v>
      </c>
      <c r="EX4653">
        <v>71.925117492675696</v>
      </c>
      <c r="EY4653">
        <v>0.29790517687797502</v>
      </c>
      <c r="EZ4653">
        <v>2.0352149382233599E-2</v>
      </c>
      <c r="FA4653">
        <v>2.0352149382233599E-2</v>
      </c>
      <c r="FB4653">
        <v>0</v>
      </c>
      <c r="FC4653">
        <v>0</v>
      </c>
    </row>
    <row r="4654" spans="1:159" x14ac:dyDescent="0.25">
      <c r="A4654" t="s">
        <v>61</v>
      </c>
      <c r="B4654" t="s">
        <v>41</v>
      </c>
      <c r="C4654" t="s">
        <v>42</v>
      </c>
      <c r="D4654" s="3">
        <v>45559</v>
      </c>
      <c r="E4654" s="25">
        <v>19</v>
      </c>
      <c r="F4654">
        <v>20</v>
      </c>
      <c r="G4654">
        <v>19</v>
      </c>
      <c r="H4654">
        <v>20</v>
      </c>
      <c r="I4654">
        <v>2554</v>
      </c>
      <c r="J4654">
        <v>56648</v>
      </c>
      <c r="K4654">
        <v>0.99138331413268999</v>
      </c>
      <c r="L4654">
        <v>0.88476479053497303</v>
      </c>
      <c r="M4654">
        <v>0.80133473873138406</v>
      </c>
      <c r="N4654">
        <v>0.73554825782775801</v>
      </c>
      <c r="O4654">
        <v>0.65842378139495805</v>
      </c>
      <c r="P4654">
        <v>0.65309780836105302</v>
      </c>
      <c r="Q4654">
        <v>0.69599866867065396</v>
      </c>
      <c r="R4654">
        <v>0.77557224035262995</v>
      </c>
      <c r="S4654">
        <v>0.70749014616012496</v>
      </c>
      <c r="T4654">
        <v>0.67275661230087203</v>
      </c>
      <c r="U4654">
        <v>0.70403480529785101</v>
      </c>
      <c r="V4654">
        <v>0.78487682342529197</v>
      </c>
      <c r="W4654">
        <v>0.87829530239105202</v>
      </c>
      <c r="X4654">
        <v>1.02771031856536</v>
      </c>
      <c r="Y4654">
        <v>1.24580514430999</v>
      </c>
      <c r="Z4654">
        <v>1.4053972959518399</v>
      </c>
      <c r="AA4654">
        <v>1.54908430576324</v>
      </c>
      <c r="AB4654">
        <v>1.6900432109832699</v>
      </c>
      <c r="AC4654">
        <v>1.6509357690811099</v>
      </c>
      <c r="AD4654">
        <v>1.48093593120574</v>
      </c>
      <c r="AE4654">
        <v>1.36501359939575</v>
      </c>
      <c r="AF4654">
        <v>1.23698270320892</v>
      </c>
      <c r="AG4654">
        <v>1.13355112075805</v>
      </c>
      <c r="AH4654">
        <v>0.96006292104721003</v>
      </c>
      <c r="AI4654">
        <v>-8.0821938812732599E-2</v>
      </c>
      <c r="AJ4654">
        <v>-8.1708036363124806E-2</v>
      </c>
      <c r="AK4654">
        <v>-5.383837595582E-2</v>
      </c>
      <c r="AL4654">
        <v>-3.51396463811397E-2</v>
      </c>
      <c r="AM4654">
        <v>-6.0151752084493602E-2</v>
      </c>
      <c r="AN4654">
        <v>-2.3890102282166401E-2</v>
      </c>
      <c r="AO4654">
        <v>-2.2360200062394101E-2</v>
      </c>
      <c r="AP4654">
        <v>-1.5407921746373101E-3</v>
      </c>
      <c r="AQ4654">
        <v>-3.4874603152275002E-2</v>
      </c>
      <c r="AR4654">
        <v>-4.7639194875955498E-2</v>
      </c>
      <c r="AS4654">
        <v>-1.6931544989347399E-2</v>
      </c>
      <c r="AT4654">
        <v>2.3539539426565101E-2</v>
      </c>
      <c r="AU4654">
        <v>7.1322731673717403E-3</v>
      </c>
      <c r="AV4654">
        <v>-1.30005774553865E-3</v>
      </c>
      <c r="AW4654">
        <v>2.33002118766307E-2</v>
      </c>
      <c r="AX4654">
        <v>2.3862902075052199E-2</v>
      </c>
      <c r="AY4654">
        <v>1.5892961993813501E-2</v>
      </c>
      <c r="AZ4654">
        <v>4.33308109641075E-2</v>
      </c>
      <c r="BA4654">
        <v>7.4737012386321994E-2</v>
      </c>
      <c r="BB4654">
        <v>2.02982779592275E-2</v>
      </c>
      <c r="BC4654">
        <v>-3.42504680156707E-2</v>
      </c>
      <c r="BD4654">
        <v>-7.3885560035705497E-2</v>
      </c>
      <c r="BE4654">
        <v>-1.43749034032225E-2</v>
      </c>
      <c r="BF4654">
        <v>-4.3952867388725197E-2</v>
      </c>
      <c r="BG4654">
        <v>-2.1534696221351599E-2</v>
      </c>
      <c r="BH4654">
        <v>-2.39155329763889E-2</v>
      </c>
      <c r="BI4654">
        <v>-1.87839986756443E-3</v>
      </c>
      <c r="BJ4654">
        <v>1.14376200363039E-2</v>
      </c>
      <c r="BK4654">
        <v>-2.2506538778543399E-2</v>
      </c>
      <c r="BL4654">
        <v>7.8806234523653897E-3</v>
      </c>
      <c r="BM4654">
        <v>5.8962246403098098E-3</v>
      </c>
      <c r="BN4654">
        <v>2.59001310914754E-2</v>
      </c>
      <c r="BO4654">
        <v>-5.4811667650937999E-3</v>
      </c>
      <c r="BP4654">
        <v>-1.6944186761975202E-2</v>
      </c>
      <c r="BQ4654">
        <v>1.49449966847896E-2</v>
      </c>
      <c r="BR4654">
        <v>5.9308979660272501E-2</v>
      </c>
      <c r="BS4654">
        <v>4.6376455575227703E-2</v>
      </c>
      <c r="BT4654">
        <v>4.5168288052081999E-2</v>
      </c>
      <c r="BU4654">
        <v>7.5469113886356298E-2</v>
      </c>
      <c r="BV4654">
        <v>7.8283771872520405E-2</v>
      </c>
      <c r="BW4654">
        <v>7.2248265147209098E-2</v>
      </c>
      <c r="BX4654">
        <v>0.10282184928655599</v>
      </c>
      <c r="BY4654">
        <v>0.130710393190383</v>
      </c>
      <c r="BZ4654">
        <v>7.06162303686141E-2</v>
      </c>
      <c r="CA4654">
        <v>1.3579148799180899E-2</v>
      </c>
      <c r="CB4654">
        <v>-2.43287235498428E-2</v>
      </c>
      <c r="CC4654">
        <v>3.57109531760215E-2</v>
      </c>
      <c r="CD4654">
        <v>4.0711401961743797E-3</v>
      </c>
      <c r="CE4654">
        <v>3.7752546370029401E-2</v>
      </c>
      <c r="CF4654">
        <v>3.3876970410346902E-2</v>
      </c>
      <c r="CG4654">
        <v>5.0081577152013702E-2</v>
      </c>
      <c r="CH4654">
        <v>5.80148845911026E-2</v>
      </c>
      <c r="CI4654">
        <v>1.51386726647615E-2</v>
      </c>
      <c r="CJ4654">
        <v>3.9651349186897202E-2</v>
      </c>
      <c r="CK4654">
        <v>3.4152649343013701E-2</v>
      </c>
      <c r="CL4654">
        <v>5.3341053426265703E-2</v>
      </c>
      <c r="CM4654">
        <v>2.3912269622087399E-2</v>
      </c>
      <c r="CN4654">
        <v>1.3750821352005E-2</v>
      </c>
      <c r="CO4654">
        <v>4.6821538358926697E-2</v>
      </c>
      <c r="CP4654">
        <v>9.5078423619270297E-2</v>
      </c>
      <c r="CQ4654">
        <v>8.5620641708373996E-2</v>
      </c>
      <c r="CR4654">
        <v>9.1636635363101904E-2</v>
      </c>
      <c r="CS4654">
        <v>0.12763801217079099</v>
      </c>
      <c r="CT4654">
        <v>0.13270464539527799</v>
      </c>
      <c r="CU4654">
        <v>0.12860356271266901</v>
      </c>
      <c r="CV4654">
        <v>0.16231288015842399</v>
      </c>
      <c r="CW4654">
        <v>0.186683773994445</v>
      </c>
      <c r="CX4654">
        <v>0.120934180915355</v>
      </c>
      <c r="CY4654">
        <v>6.1408765614032697E-2</v>
      </c>
      <c r="CZ4654">
        <v>2.5228116661310099E-2</v>
      </c>
      <c r="DA4654">
        <v>8.5796810686588204E-2</v>
      </c>
      <c r="DB4654">
        <v>5.2095148712396601E-2</v>
      </c>
      <c r="DC4654">
        <v>3.6044083535671199E-2</v>
      </c>
      <c r="DD4654">
        <v>3.5135347396135302E-2</v>
      </c>
      <c r="DE4654">
        <v>3.1589422374963698E-2</v>
      </c>
      <c r="DF4654">
        <v>2.8316967189311901E-2</v>
      </c>
      <c r="DG4654">
        <v>2.28866636753082E-2</v>
      </c>
      <c r="DH4654">
        <v>1.9315229728817902E-2</v>
      </c>
      <c r="DI4654">
        <v>1.71786863356828E-2</v>
      </c>
      <c r="DJ4654">
        <v>1.6682896763086302E-2</v>
      </c>
      <c r="DK4654">
        <v>1.78699400275945E-2</v>
      </c>
      <c r="DL4654">
        <v>1.8661240115761701E-2</v>
      </c>
      <c r="DM4654">
        <v>1.9379561766981999E-2</v>
      </c>
      <c r="DN4654">
        <v>2.17462759464979E-2</v>
      </c>
      <c r="DO4654">
        <v>2.3858768865466101E-2</v>
      </c>
      <c r="DP4654">
        <v>2.8250748291611599E-2</v>
      </c>
      <c r="DQ4654">
        <v>3.1716439872980097E-2</v>
      </c>
      <c r="DR4654">
        <v>3.30855399370193E-2</v>
      </c>
      <c r="DS4654">
        <v>3.42615917325019E-2</v>
      </c>
      <c r="DT4654">
        <v>3.6167982965707703E-2</v>
      </c>
      <c r="DU4654">
        <v>3.4029398113489102E-2</v>
      </c>
      <c r="DV4654">
        <v>3.05911432951688E-2</v>
      </c>
      <c r="DW4654">
        <v>2.9078342020511599E-2</v>
      </c>
      <c r="DX4654">
        <v>3.0128419399261398E-2</v>
      </c>
      <c r="DY4654">
        <v>3.0450038611888799E-2</v>
      </c>
      <c r="DZ4654">
        <v>2.9196523129939998E-2</v>
      </c>
      <c r="EA4654">
        <v>71.52294921875</v>
      </c>
      <c r="EB4654">
        <v>69.767623901367102</v>
      </c>
      <c r="EC4654">
        <v>68.572540283203097</v>
      </c>
      <c r="ED4654">
        <v>67.720901489257798</v>
      </c>
      <c r="EE4654">
        <v>65.112701416015597</v>
      </c>
      <c r="EF4654">
        <v>65.102867126464801</v>
      </c>
      <c r="EG4654">
        <v>64.116394042968693</v>
      </c>
      <c r="EH4654">
        <v>68.188117980957003</v>
      </c>
      <c r="EI4654">
        <v>72.763526916503906</v>
      </c>
      <c r="EJ4654">
        <v>77.233200073242102</v>
      </c>
      <c r="EK4654">
        <v>83.296722412109304</v>
      </c>
      <c r="EL4654">
        <v>86.522132873535099</v>
      </c>
      <c r="EM4654">
        <v>87.912292480468693</v>
      </c>
      <c r="EN4654">
        <v>88.436065673828097</v>
      </c>
      <c r="EO4654">
        <v>87.094261169433494</v>
      </c>
      <c r="EP4654">
        <v>84.100410461425696</v>
      </c>
      <c r="EQ4654">
        <v>79.7786865234375</v>
      </c>
      <c r="ER4654">
        <v>76.0401611328125</v>
      </c>
      <c r="ES4654">
        <v>71.851638793945298</v>
      </c>
      <c r="ET4654">
        <v>69.050407409667898</v>
      </c>
      <c r="EU4654">
        <v>67.202461242675696</v>
      </c>
      <c r="EV4654">
        <v>65.206558227539006</v>
      </c>
      <c r="EW4654">
        <v>63.733608245849602</v>
      </c>
      <c r="EX4654">
        <v>62.405326843261697</v>
      </c>
      <c r="EY4654">
        <v>0.29326111078262301</v>
      </c>
      <c r="EZ4654">
        <v>2.2879127413034401E-2</v>
      </c>
      <c r="FA4654">
        <v>2.2879127413034401E-2</v>
      </c>
      <c r="FB4654">
        <v>0</v>
      </c>
      <c r="FC4654">
        <v>0</v>
      </c>
    </row>
    <row r="4655" spans="1:159" x14ac:dyDescent="0.25">
      <c r="A4655" t="s">
        <v>61</v>
      </c>
      <c r="B4655" t="s">
        <v>41</v>
      </c>
      <c r="C4655" t="s">
        <v>42</v>
      </c>
      <c r="D4655" s="3">
        <v>45566</v>
      </c>
      <c r="E4655" s="25">
        <v>17</v>
      </c>
      <c r="F4655">
        <v>18</v>
      </c>
      <c r="G4655">
        <v>17</v>
      </c>
      <c r="H4655">
        <v>18</v>
      </c>
      <c r="I4655">
        <v>2550</v>
      </c>
      <c r="J4655">
        <v>56590</v>
      </c>
      <c r="K4655">
        <v>0.98347574472427302</v>
      </c>
      <c r="L4655">
        <v>0.90766167640686002</v>
      </c>
      <c r="M4655">
        <v>0.80359303951263406</v>
      </c>
      <c r="N4655">
        <v>0.72051757574081399</v>
      </c>
      <c r="O4655">
        <v>0.68733400106429998</v>
      </c>
      <c r="P4655">
        <v>0.65773880481719904</v>
      </c>
      <c r="Q4655">
        <v>0.70834720134735096</v>
      </c>
      <c r="R4655">
        <v>0.76900643110275202</v>
      </c>
      <c r="S4655">
        <v>0.74305570125579801</v>
      </c>
      <c r="T4655">
        <v>0.71087205410003595</v>
      </c>
      <c r="U4655">
        <v>0.72113364934921198</v>
      </c>
      <c r="V4655">
        <v>0.75300592184066695</v>
      </c>
      <c r="W4655">
        <v>0.83130395412445002</v>
      </c>
      <c r="X4655">
        <v>0.99319911003112704</v>
      </c>
      <c r="Y4655">
        <v>1.23760509490966</v>
      </c>
      <c r="Z4655">
        <v>1.4983379840850799</v>
      </c>
      <c r="AA4655">
        <v>1.82739353179931</v>
      </c>
      <c r="AB4655">
        <v>2.1347031593322701</v>
      </c>
      <c r="AC4655">
        <v>2.1650199890136701</v>
      </c>
      <c r="AD4655">
        <v>2.0459709167480402</v>
      </c>
      <c r="AE4655">
        <v>1.85939168930053</v>
      </c>
      <c r="AF4655">
        <v>1.6927062273025499</v>
      </c>
      <c r="AG4655">
        <v>1.4348297119140601</v>
      </c>
      <c r="AH4655">
        <v>1.1823922395706099</v>
      </c>
      <c r="AI4655">
        <v>-1.5485329553484899E-2</v>
      </c>
      <c r="AJ4655">
        <v>-9.3355132266878995E-3</v>
      </c>
      <c r="AK4655">
        <v>-1.7100311815738602E-2</v>
      </c>
      <c r="AL4655">
        <v>-2.3668412119150099E-2</v>
      </c>
      <c r="AM4655">
        <v>-1.26083120703697E-2</v>
      </c>
      <c r="AN4655">
        <v>-1.3843890279531401E-2</v>
      </c>
      <c r="AO4655">
        <v>4.9733128398656802E-3</v>
      </c>
      <c r="AP4655">
        <v>7.2278571315109704E-3</v>
      </c>
      <c r="AQ4655">
        <v>9.5086703076958604E-3</v>
      </c>
      <c r="AR4655">
        <v>-1.05948457494378E-2</v>
      </c>
      <c r="AS4655">
        <v>-1.6128206625580701E-2</v>
      </c>
      <c r="AT4655">
        <v>-2.2890843451023098E-2</v>
      </c>
      <c r="AU4655">
        <v>-1.5239345841109701E-2</v>
      </c>
      <c r="AV4655">
        <v>1.7790675163269001E-2</v>
      </c>
      <c r="AW4655">
        <v>5.8476384729146902E-2</v>
      </c>
      <c r="AX4655">
        <v>-7.7552008442580596E-3</v>
      </c>
      <c r="AY4655">
        <v>0.13473914563655801</v>
      </c>
      <c r="AZ4655">
        <v>0.12957032024860299</v>
      </c>
      <c r="BA4655">
        <v>-9.75006893277168E-2</v>
      </c>
      <c r="BB4655">
        <v>-3.6004073917865698E-2</v>
      </c>
      <c r="BC4655">
        <v>1.15057844668626E-2</v>
      </c>
      <c r="BD4655">
        <v>1.2000857386737999E-3</v>
      </c>
      <c r="BE4655">
        <v>1.97488889098167E-2</v>
      </c>
      <c r="BF4655">
        <v>4.8576532863080502E-3</v>
      </c>
      <c r="BG4655">
        <v>4.2398456484079299E-2</v>
      </c>
      <c r="BH4655">
        <v>4.6854253858327803E-2</v>
      </c>
      <c r="BI4655">
        <v>3.34213152527809E-2</v>
      </c>
      <c r="BJ4655">
        <v>2.2978723049163801E-2</v>
      </c>
      <c r="BK4655">
        <v>2.76467334479093E-2</v>
      </c>
      <c r="BL4655">
        <v>1.9928105175495099E-2</v>
      </c>
      <c r="BM4655">
        <v>3.4126039594411801E-2</v>
      </c>
      <c r="BN4655">
        <v>3.4161798655986703E-2</v>
      </c>
      <c r="BO4655">
        <v>3.9355762302875498E-2</v>
      </c>
      <c r="BP4655">
        <v>2.2192606702446899E-2</v>
      </c>
      <c r="BQ4655">
        <v>1.89995598047971E-2</v>
      </c>
      <c r="BR4655">
        <v>1.44409015774726E-2</v>
      </c>
      <c r="BS4655">
        <v>2.5999402627348799E-2</v>
      </c>
      <c r="BT4655">
        <v>6.4055591821670504E-2</v>
      </c>
      <c r="BU4655">
        <v>0.11037702113389899</v>
      </c>
      <c r="BV4655">
        <v>4.9946706742048201E-2</v>
      </c>
      <c r="BW4655">
        <v>0.196896612644195</v>
      </c>
      <c r="BX4655">
        <v>0.194801330566406</v>
      </c>
      <c r="BY4655">
        <v>-3.2461710274219499E-2</v>
      </c>
      <c r="BZ4655">
        <v>2.47194599360227E-2</v>
      </c>
      <c r="CA4655">
        <v>6.8065062165260301E-2</v>
      </c>
      <c r="CB4655">
        <v>5.8430097997188499E-2</v>
      </c>
      <c r="CC4655">
        <v>7.4020192027091897E-2</v>
      </c>
      <c r="CD4655">
        <v>5.6701291352510397E-2</v>
      </c>
      <c r="CE4655">
        <v>0.100282244384288</v>
      </c>
      <c r="CF4655">
        <v>0.103044018149375</v>
      </c>
      <c r="CG4655">
        <v>8.3942942321300507E-2</v>
      </c>
      <c r="CH4655">
        <v>6.9625861942768E-2</v>
      </c>
      <c r="CI4655">
        <v>6.7901782691478701E-2</v>
      </c>
      <c r="CJ4655">
        <v>5.3700100630521698E-2</v>
      </c>
      <c r="CK4655">
        <v>6.3278764486312797E-2</v>
      </c>
      <c r="CL4655">
        <v>6.1095740646123803E-2</v>
      </c>
      <c r="CM4655">
        <v>6.9202855229377705E-2</v>
      </c>
      <c r="CN4655">
        <v>5.4980058223009103E-2</v>
      </c>
      <c r="CO4655">
        <v>5.41273243725299E-2</v>
      </c>
      <c r="CP4655">
        <v>5.1772646605968399E-2</v>
      </c>
      <c r="CQ4655">
        <v>6.7238152027130099E-2</v>
      </c>
      <c r="CR4655">
        <v>0.11032050848007199</v>
      </c>
      <c r="CS4655">
        <v>0.16227765381336201</v>
      </c>
      <c r="CT4655">
        <v>0.107648611068725</v>
      </c>
      <c r="CU4655">
        <v>0.259054094552993</v>
      </c>
      <c r="CV4655">
        <v>0.26003235578536898</v>
      </c>
      <c r="CW4655">
        <v>3.2577268779277802E-2</v>
      </c>
      <c r="CX4655">
        <v>8.5442997515201499E-2</v>
      </c>
      <c r="CY4655">
        <v>0.124624341726303</v>
      </c>
      <c r="CZ4655">
        <v>0.11566010862588801</v>
      </c>
      <c r="DA4655">
        <v>0.12829148769378601</v>
      </c>
      <c r="DB4655">
        <v>0.10854493081569599</v>
      </c>
      <c r="DC4655">
        <v>3.5190843045711503E-2</v>
      </c>
      <c r="DD4655">
        <v>3.4160953015089E-2</v>
      </c>
      <c r="DE4655">
        <v>3.07149682193994E-2</v>
      </c>
      <c r="DF4655">
        <v>2.83594448119401E-2</v>
      </c>
      <c r="DG4655">
        <v>2.44733300060033E-2</v>
      </c>
      <c r="DH4655">
        <v>2.0531915128231E-2</v>
      </c>
      <c r="DI4655">
        <v>1.77235994488E-2</v>
      </c>
      <c r="DJ4655">
        <v>1.6374673694372101E-2</v>
      </c>
      <c r="DK4655">
        <v>1.8145743757486298E-2</v>
      </c>
      <c r="DL4655">
        <v>1.9933355972170799E-2</v>
      </c>
      <c r="DM4655">
        <v>2.13561654090881E-2</v>
      </c>
      <c r="DN4655">
        <v>2.2696088999509801E-2</v>
      </c>
      <c r="DO4655">
        <v>2.5071378797292699E-2</v>
      </c>
      <c r="DP4655">
        <v>2.8127072378993E-2</v>
      </c>
      <c r="DQ4655">
        <v>3.15533466637134E-2</v>
      </c>
      <c r="DR4655">
        <v>3.5080268979072501E-2</v>
      </c>
      <c r="DS4655">
        <v>3.7789057940244598E-2</v>
      </c>
      <c r="DT4655">
        <v>3.9657641202211297E-2</v>
      </c>
      <c r="DU4655">
        <v>3.95408906042575E-2</v>
      </c>
      <c r="DV4655">
        <v>3.6917287856340401E-2</v>
      </c>
      <c r="DW4655">
        <v>3.4385599195957101E-2</v>
      </c>
      <c r="DX4655">
        <v>3.4793376922607401E-2</v>
      </c>
      <c r="DY4655">
        <v>3.2994609326124101E-2</v>
      </c>
      <c r="DZ4655">
        <v>3.15186940133571E-2</v>
      </c>
      <c r="EA4655">
        <v>68.397384643554602</v>
      </c>
      <c r="EB4655">
        <v>66.122650146484304</v>
      </c>
      <c r="EC4655">
        <v>65.926818847656193</v>
      </c>
      <c r="ED4655">
        <v>64.977104187011705</v>
      </c>
      <c r="EE4655">
        <v>64.452987670898395</v>
      </c>
      <c r="EF4655">
        <v>63.929679870605398</v>
      </c>
      <c r="EG4655">
        <v>62.651268005371001</v>
      </c>
      <c r="EH4655">
        <v>65.732627868652301</v>
      </c>
      <c r="EI4655">
        <v>72.618560791015597</v>
      </c>
      <c r="EJ4655">
        <v>79.914962768554602</v>
      </c>
      <c r="EK4655">
        <v>85.369583129882798</v>
      </c>
      <c r="EL4655">
        <v>89.549057006835895</v>
      </c>
      <c r="EM4655">
        <v>92.884300231933494</v>
      </c>
      <c r="EN4655">
        <v>95.948486328125</v>
      </c>
      <c r="EO4655">
        <v>96.612838745117102</v>
      </c>
      <c r="EP4655">
        <v>98.096481323242102</v>
      </c>
      <c r="EQ4655">
        <v>97.961570739745994</v>
      </c>
      <c r="ER4655">
        <v>96.496726989745994</v>
      </c>
      <c r="ES4655">
        <v>90.4906005859375</v>
      </c>
      <c r="ET4655">
        <v>84.632461547851506</v>
      </c>
      <c r="EU4655">
        <v>80.854454040527301</v>
      </c>
      <c r="EV4655">
        <v>78.383483886718693</v>
      </c>
      <c r="EW4655">
        <v>76.909645080566406</v>
      </c>
      <c r="EX4655">
        <v>74.437042236328097</v>
      </c>
      <c r="EY4655">
        <v>0.31360384821891701</v>
      </c>
      <c r="EZ4655">
        <v>2.7389511466026299E-2</v>
      </c>
      <c r="FA4655">
        <v>2.7389511466026299E-2</v>
      </c>
      <c r="FB4655">
        <v>0</v>
      </c>
      <c r="FC4655">
        <v>0</v>
      </c>
    </row>
    <row r="4656" spans="1:159" x14ac:dyDescent="0.25">
      <c r="A4656" t="s">
        <v>61</v>
      </c>
      <c r="B4656" t="s">
        <v>41</v>
      </c>
      <c r="C4656" t="s">
        <v>42</v>
      </c>
      <c r="D4656" s="3">
        <v>45567</v>
      </c>
      <c r="E4656" s="25">
        <v>18</v>
      </c>
      <c r="F4656">
        <v>20</v>
      </c>
      <c r="G4656">
        <v>18</v>
      </c>
      <c r="H4656">
        <v>20</v>
      </c>
      <c r="I4656">
        <v>2262</v>
      </c>
      <c r="J4656">
        <v>56580</v>
      </c>
      <c r="K4656">
        <v>1.1882090568542401</v>
      </c>
      <c r="L4656">
        <v>1.0393825769424401</v>
      </c>
      <c r="M4656">
        <v>0.91468590497970503</v>
      </c>
      <c r="N4656">
        <v>0.83034747838973899</v>
      </c>
      <c r="O4656">
        <v>0.74105310440063399</v>
      </c>
      <c r="P4656">
        <v>0.69795560836791903</v>
      </c>
      <c r="Q4656">
        <v>0.73228025436401301</v>
      </c>
      <c r="R4656">
        <v>0.80422896146774203</v>
      </c>
      <c r="S4656">
        <v>0.74250280857086104</v>
      </c>
      <c r="T4656">
        <v>0.76105183362960804</v>
      </c>
      <c r="U4656">
        <v>0.80931717157363803</v>
      </c>
      <c r="V4656">
        <v>0.907842397689819</v>
      </c>
      <c r="W4656">
        <v>1.08524990081787</v>
      </c>
      <c r="X4656">
        <v>1.34630322456359</v>
      </c>
      <c r="Y4656">
        <v>1.70557105541229</v>
      </c>
      <c r="Z4656">
        <v>2.0974042415618799</v>
      </c>
      <c r="AA4656">
        <v>2.44710993766784</v>
      </c>
      <c r="AB4656">
        <v>2.66756892204284</v>
      </c>
      <c r="AC4656">
        <v>2.6436176300048801</v>
      </c>
      <c r="AD4656">
        <v>2.4535660743713299</v>
      </c>
      <c r="AE4656">
        <v>2.17365503311157</v>
      </c>
      <c r="AF4656">
        <v>1.9268485307693399</v>
      </c>
      <c r="AG4656">
        <v>1.6223551034927299</v>
      </c>
      <c r="AH4656">
        <v>1.3626236915588299</v>
      </c>
      <c r="AI4656">
        <v>1.4188489876687501E-2</v>
      </c>
      <c r="AJ4656">
        <v>-3.1990028917789397E-2</v>
      </c>
      <c r="AK4656">
        <v>-4.3583545833826003E-2</v>
      </c>
      <c r="AL4656">
        <v>-1.48582616820931E-2</v>
      </c>
      <c r="AM4656">
        <v>-1.4863337390124701E-2</v>
      </c>
      <c r="AN4656">
        <v>-1.3394065201282499E-2</v>
      </c>
      <c r="AO4656">
        <v>-2.0416392013430502E-2</v>
      </c>
      <c r="AP4656">
        <v>5.34479646012187E-3</v>
      </c>
      <c r="AQ4656">
        <v>-1.6376161947846399E-2</v>
      </c>
      <c r="AR4656">
        <v>5.5636526085436301E-3</v>
      </c>
      <c r="AS4656">
        <v>-9.2037016293033903E-4</v>
      </c>
      <c r="AT4656">
        <v>2.3231644183397199E-2</v>
      </c>
      <c r="AU4656">
        <v>3.9473470300435999E-2</v>
      </c>
      <c r="AV4656">
        <v>2.6394575834274198E-2</v>
      </c>
      <c r="AW4656">
        <v>2.50002052634954E-2</v>
      </c>
      <c r="AX4656">
        <v>2.6004679966717902E-3</v>
      </c>
      <c r="AY4656">
        <v>9.4835132360458305E-2</v>
      </c>
      <c r="AZ4656">
        <v>0.24811457097530301</v>
      </c>
      <c r="BA4656">
        <v>0.23628067970275801</v>
      </c>
      <c r="BB4656">
        <v>0.19160570204257901</v>
      </c>
      <c r="BC4656">
        <v>-0.125595152378082</v>
      </c>
      <c r="BD4656">
        <v>-7.0471763610839802E-2</v>
      </c>
      <c r="BE4656">
        <v>-8.9577600359916604E-2</v>
      </c>
      <c r="BF4656">
        <v>-2.8417062014341299E-2</v>
      </c>
      <c r="BG4656">
        <v>7.4593551456928198E-2</v>
      </c>
      <c r="BH4656">
        <v>2.9617117717862101E-2</v>
      </c>
      <c r="BI4656">
        <v>1.37383509427309E-2</v>
      </c>
      <c r="BJ4656">
        <v>3.6042042076587601E-2</v>
      </c>
      <c r="BK4656">
        <v>2.82334331423044E-2</v>
      </c>
      <c r="BL4656">
        <v>1.96575373411178E-2</v>
      </c>
      <c r="BM4656">
        <v>8.5406210273504205E-3</v>
      </c>
      <c r="BN4656">
        <v>3.5815913230180699E-2</v>
      </c>
      <c r="BO4656">
        <v>1.2737412005662901E-2</v>
      </c>
      <c r="BP4656">
        <v>3.9855353534221601E-2</v>
      </c>
      <c r="BQ4656">
        <v>3.6528419703245101E-2</v>
      </c>
      <c r="BR4656">
        <v>6.2706612050533198E-2</v>
      </c>
      <c r="BS4656">
        <v>8.4343746304511996E-2</v>
      </c>
      <c r="BT4656">
        <v>7.9047277569770799E-2</v>
      </c>
      <c r="BU4656">
        <v>8.5391461849212605E-2</v>
      </c>
      <c r="BV4656">
        <v>6.8605877459049197E-2</v>
      </c>
      <c r="BW4656">
        <v>0.164590403437614</v>
      </c>
      <c r="BX4656">
        <v>0.31763330101966802</v>
      </c>
      <c r="BY4656">
        <v>0.30335536599159202</v>
      </c>
      <c r="BZ4656">
        <v>0.25578421354293801</v>
      </c>
      <c r="CA4656">
        <v>-6.2093455344438497E-2</v>
      </c>
      <c r="CB4656">
        <v>-8.7848203256726196E-3</v>
      </c>
      <c r="CC4656">
        <v>-2.8878159821033401E-2</v>
      </c>
      <c r="CD4656">
        <v>2.9060484841465901E-2</v>
      </c>
      <c r="CE4656">
        <v>0.134998619556427</v>
      </c>
      <c r="CF4656">
        <v>9.1224268078804002E-2</v>
      </c>
      <c r="CG4656">
        <v>7.1060247719287803E-2</v>
      </c>
      <c r="CH4656">
        <v>8.6942344903945895E-2</v>
      </c>
      <c r="CI4656">
        <v>7.13302046060562E-2</v>
      </c>
      <c r="CJ4656">
        <v>5.2709139883518198E-2</v>
      </c>
      <c r="CK4656">
        <v>3.74976322054862E-2</v>
      </c>
      <c r="CL4656">
        <v>6.6287033259868594E-2</v>
      </c>
      <c r="CM4656">
        <v>4.1850987821817301E-2</v>
      </c>
      <c r="CN4656">
        <v>7.4147053062915802E-2</v>
      </c>
      <c r="CO4656">
        <v>7.3977209627628299E-2</v>
      </c>
      <c r="CP4656">
        <v>0.102181576192378</v>
      </c>
      <c r="CQ4656">
        <v>0.12921401858329701</v>
      </c>
      <c r="CR4656">
        <v>0.131699979305267</v>
      </c>
      <c r="CS4656">
        <v>0.14578272402286499</v>
      </c>
      <c r="CT4656">
        <v>0.13461129367351499</v>
      </c>
      <c r="CU4656">
        <v>0.23434567451477001</v>
      </c>
      <c r="CV4656">
        <v>0.38715204596519398</v>
      </c>
      <c r="CW4656">
        <v>0.37043005228042603</v>
      </c>
      <c r="CX4656">
        <v>0.31996273994445801</v>
      </c>
      <c r="CY4656">
        <v>1.4082342386245699E-3</v>
      </c>
      <c r="CZ4656">
        <v>5.29021210968494E-2</v>
      </c>
      <c r="DA4656">
        <v>3.1821280717849697E-2</v>
      </c>
      <c r="DB4656">
        <v>8.6538031697273199E-2</v>
      </c>
      <c r="DC4656">
        <v>3.67236696183681E-2</v>
      </c>
      <c r="DD4656">
        <v>3.7454485893249498E-2</v>
      </c>
      <c r="DE4656">
        <v>3.4849237650632803E-2</v>
      </c>
      <c r="DF4656">
        <v>3.09451874345541E-2</v>
      </c>
      <c r="DG4656">
        <v>2.62009762227535E-2</v>
      </c>
      <c r="DH4656">
        <v>2.0093947649001999E-2</v>
      </c>
      <c r="DI4656">
        <v>1.76046136766672E-2</v>
      </c>
      <c r="DJ4656">
        <v>1.8525123596191399E-2</v>
      </c>
      <c r="DK4656">
        <v>1.7699796706437999E-2</v>
      </c>
      <c r="DL4656">
        <v>2.0847873762249901E-2</v>
      </c>
      <c r="DM4656">
        <v>2.2767247632145798E-2</v>
      </c>
      <c r="DN4656">
        <v>2.39990763366222E-2</v>
      </c>
      <c r="DO4656">
        <v>2.72791907191276E-2</v>
      </c>
      <c r="DP4656">
        <v>3.2010570168495102E-2</v>
      </c>
      <c r="DQ4656">
        <v>3.67152765393257E-2</v>
      </c>
      <c r="DR4656">
        <v>4.0128439664840601E-2</v>
      </c>
      <c r="DS4656">
        <v>4.2408194392919499E-2</v>
      </c>
      <c r="DT4656">
        <v>4.2264387011528001E-2</v>
      </c>
      <c r="DU4656">
        <v>4.0778510272502802E-2</v>
      </c>
      <c r="DV4656">
        <v>3.9017766714096E-2</v>
      </c>
      <c r="DW4656">
        <v>3.8606286048889098E-2</v>
      </c>
      <c r="DX4656">
        <v>3.7502996623515999E-2</v>
      </c>
      <c r="DY4656">
        <v>3.6902640014886801E-2</v>
      </c>
      <c r="DZ4656">
        <v>3.4943867474794298E-2</v>
      </c>
      <c r="EA4656">
        <v>72.916778564453097</v>
      </c>
      <c r="EB4656">
        <v>71.921379089355398</v>
      </c>
      <c r="EC4656">
        <v>70.438621520995994</v>
      </c>
      <c r="ED4656">
        <v>69.626663208007798</v>
      </c>
      <c r="EE4656">
        <v>68.301612854003906</v>
      </c>
      <c r="EF4656">
        <v>67.307586669921804</v>
      </c>
      <c r="EG4656">
        <v>67.441375732421804</v>
      </c>
      <c r="EH4656">
        <v>70.539306640625</v>
      </c>
      <c r="EI4656">
        <v>75.154479980468693</v>
      </c>
      <c r="EJ4656">
        <v>80.249656677245994</v>
      </c>
      <c r="EK4656">
        <v>85.724136352539006</v>
      </c>
      <c r="EL4656">
        <v>89.919540405273395</v>
      </c>
      <c r="EM4656">
        <v>94.528274536132798</v>
      </c>
      <c r="EN4656">
        <v>99.177009582519503</v>
      </c>
      <c r="EO4656">
        <v>101.19862365722599</v>
      </c>
      <c r="EP4656">
        <v>102.054710388183</v>
      </c>
      <c r="EQ4656">
        <v>100.227127075195</v>
      </c>
      <c r="ER4656">
        <v>95.8326416015625</v>
      </c>
      <c r="ES4656">
        <v>88.901145935058494</v>
      </c>
      <c r="ET4656">
        <v>85.176551818847599</v>
      </c>
      <c r="EU4656">
        <v>81.701148986816406</v>
      </c>
      <c r="EV4656">
        <v>79.030342102050696</v>
      </c>
      <c r="EW4656">
        <v>76.393104553222599</v>
      </c>
      <c r="EX4656">
        <v>74.588508605957003</v>
      </c>
      <c r="EY4656">
        <v>0.34869736433029103</v>
      </c>
      <c r="EZ4656">
        <v>2.3503076285123801E-2</v>
      </c>
      <c r="FA4656">
        <v>2.3503076285123801E-2</v>
      </c>
      <c r="FB4656">
        <v>0</v>
      </c>
      <c r="FC4656">
        <v>0</v>
      </c>
    </row>
    <row r="4657" spans="1:159" x14ac:dyDescent="0.25">
      <c r="A4657" t="s">
        <v>61</v>
      </c>
      <c r="B4657" t="s">
        <v>41</v>
      </c>
      <c r="C4657" t="s">
        <v>42</v>
      </c>
      <c r="D4657" s="3">
        <v>45568</v>
      </c>
      <c r="E4657" s="25">
        <v>17</v>
      </c>
      <c r="F4657">
        <v>18</v>
      </c>
      <c r="G4657">
        <v>17</v>
      </c>
      <c r="H4657">
        <v>18</v>
      </c>
      <c r="I4657">
        <v>2550</v>
      </c>
      <c r="J4657">
        <v>56573</v>
      </c>
      <c r="K4657">
        <v>1.30726861953735</v>
      </c>
      <c r="L4657">
        <v>1.1602479219436601</v>
      </c>
      <c r="M4657">
        <v>0.979292333126068</v>
      </c>
      <c r="N4657">
        <v>0.86560648679733199</v>
      </c>
      <c r="O4657">
        <v>0.80090379714965798</v>
      </c>
      <c r="P4657">
        <v>0.762870013713836</v>
      </c>
      <c r="Q4657">
        <v>0.78000140190124501</v>
      </c>
      <c r="R4657">
        <v>0.83670181035995395</v>
      </c>
      <c r="S4657">
        <v>0.79900300502777</v>
      </c>
      <c r="T4657">
        <v>0.80639415979385298</v>
      </c>
      <c r="U4657">
        <v>0.87564301490783603</v>
      </c>
      <c r="V4657">
        <v>0.96671509742736805</v>
      </c>
      <c r="W4657">
        <v>1.1514933109283401</v>
      </c>
      <c r="X4657">
        <v>1.4237933158874501</v>
      </c>
      <c r="Y4657">
        <v>1.77497434616088</v>
      </c>
      <c r="Z4657">
        <v>2.07384777069091</v>
      </c>
      <c r="AA4657">
        <v>2.35935974121093</v>
      </c>
      <c r="AB4657">
        <v>2.48553371429443</v>
      </c>
      <c r="AC4657">
        <v>2.3909621238708398</v>
      </c>
      <c r="AD4657">
        <v>2.1412069797515798</v>
      </c>
      <c r="AE4657">
        <v>1.8873609304428101</v>
      </c>
      <c r="AF4657">
        <v>1.6949557065963701</v>
      </c>
      <c r="AG4657">
        <v>1.40946745872497</v>
      </c>
      <c r="AH4657">
        <v>1.1622127294540401</v>
      </c>
      <c r="AI4657">
        <v>-4.4901791960000902E-2</v>
      </c>
      <c r="AJ4657">
        <v>-1.51548106223344E-2</v>
      </c>
      <c r="AK4657">
        <v>-1.7680756747722601E-2</v>
      </c>
      <c r="AL4657">
        <v>-1.0669227689504601E-2</v>
      </c>
      <c r="AM4657">
        <v>1.12041039392352E-2</v>
      </c>
      <c r="AN4657">
        <v>7.5672324746847101E-3</v>
      </c>
      <c r="AO4657">
        <v>4.1034645400941303E-3</v>
      </c>
      <c r="AP4657">
        <v>-1.04695009067654E-2</v>
      </c>
      <c r="AQ4657">
        <v>-1.1660844087600699E-2</v>
      </c>
      <c r="AR4657">
        <v>-2.6728801429271601E-2</v>
      </c>
      <c r="AS4657">
        <v>-9.2880660668015393E-3</v>
      </c>
      <c r="AT4657">
        <v>1.59779358655214E-2</v>
      </c>
      <c r="AU4657">
        <v>-3.4202609676867702E-3</v>
      </c>
      <c r="AV4657">
        <v>5.3741107694804599E-3</v>
      </c>
      <c r="AW4657">
        <v>9.3525312840938499E-3</v>
      </c>
      <c r="AX4657">
        <v>-1.06526389718055E-2</v>
      </c>
      <c r="AY4657">
        <v>8.9651085436344105E-2</v>
      </c>
      <c r="AZ4657">
        <v>6.0152176767587599E-2</v>
      </c>
      <c r="BA4657">
        <v>-6.3404239714145605E-2</v>
      </c>
      <c r="BB4657">
        <v>-5.1984332501888199E-2</v>
      </c>
      <c r="BC4657">
        <v>-7.2729084640741296E-3</v>
      </c>
      <c r="BD4657">
        <v>-4.0499124675989102E-2</v>
      </c>
      <c r="BE4657">
        <v>-7.5773678719997406E-2</v>
      </c>
      <c r="BF4657">
        <v>-5.4297786206006997E-2</v>
      </c>
      <c r="BG4657">
        <v>2.1217159926891299E-2</v>
      </c>
      <c r="BH4657">
        <v>4.9468044191598802E-2</v>
      </c>
      <c r="BI4657">
        <v>3.7899926304817103E-2</v>
      </c>
      <c r="BJ4657">
        <v>3.7901308387517901E-2</v>
      </c>
      <c r="BK4657">
        <v>5.5007532238960197E-2</v>
      </c>
      <c r="BL4657">
        <v>4.5854885131120598E-2</v>
      </c>
      <c r="BM4657">
        <v>3.60160768032073E-2</v>
      </c>
      <c r="BN4657">
        <v>2.1822284907102502E-2</v>
      </c>
      <c r="BO4657">
        <v>2.2132085636258101E-2</v>
      </c>
      <c r="BP4657">
        <v>1.2111348100006501E-2</v>
      </c>
      <c r="BQ4657">
        <v>3.2512668520212097E-2</v>
      </c>
      <c r="BR4657">
        <v>5.8300737291574402E-2</v>
      </c>
      <c r="BS4657">
        <v>4.5965537428855799E-2</v>
      </c>
      <c r="BT4657">
        <v>6.1555642634630203E-2</v>
      </c>
      <c r="BU4657">
        <v>7.0723608136176994E-2</v>
      </c>
      <c r="BV4657">
        <v>5.4627899080514901E-2</v>
      </c>
      <c r="BW4657">
        <v>0.15714660286903301</v>
      </c>
      <c r="BX4657">
        <v>0.129612952470779</v>
      </c>
      <c r="BY4657">
        <v>1.73396244645118E-3</v>
      </c>
      <c r="BZ4657">
        <v>9.7246905788779207E-3</v>
      </c>
      <c r="CA4657">
        <v>5.0015058368444401E-2</v>
      </c>
      <c r="CB4657">
        <v>1.8136572092771499E-2</v>
      </c>
      <c r="CC4657">
        <v>-1.9662806764244999E-2</v>
      </c>
      <c r="CD4657">
        <v>-2.0420639775693399E-3</v>
      </c>
      <c r="CE4657">
        <v>8.7336115539073902E-2</v>
      </c>
      <c r="CF4657">
        <v>0.114090897142887</v>
      </c>
      <c r="CG4657">
        <v>9.3480609357356997E-2</v>
      </c>
      <c r="CH4657">
        <v>8.64718407392501E-2</v>
      </c>
      <c r="CI4657">
        <v>9.8810963332653004E-2</v>
      </c>
      <c r="CJ4657">
        <v>8.4142535924911402E-2</v>
      </c>
      <c r="CK4657">
        <v>6.7928686738014193E-2</v>
      </c>
      <c r="CL4657">
        <v>5.4114069789648001E-2</v>
      </c>
      <c r="CM4657">
        <v>5.5925015360116903E-2</v>
      </c>
      <c r="CN4657">
        <v>5.0951499491930001E-2</v>
      </c>
      <c r="CO4657">
        <v>7.4313402175903306E-2</v>
      </c>
      <c r="CP4657">
        <v>0.10062354058027199</v>
      </c>
      <c r="CQ4657">
        <v>9.5351338386535603E-2</v>
      </c>
      <c r="CR4657">
        <v>0.117737174034118</v>
      </c>
      <c r="CS4657">
        <v>0.132094681262969</v>
      </c>
      <c r="CT4657">
        <v>0.119908437132835</v>
      </c>
      <c r="CU4657">
        <v>0.224642112851142</v>
      </c>
      <c r="CV4657">
        <v>0.199073731899261</v>
      </c>
      <c r="CW4657">
        <v>6.6872164607048007E-2</v>
      </c>
      <c r="CX4657">
        <v>7.1433715522289207E-2</v>
      </c>
      <c r="CY4657">
        <v>0.107303023338317</v>
      </c>
      <c r="CZ4657">
        <v>7.6772272586822496E-2</v>
      </c>
      <c r="DA4657">
        <v>3.6448068916797603E-2</v>
      </c>
      <c r="DB4657">
        <v>5.0213657319545697E-2</v>
      </c>
      <c r="DC4657">
        <v>4.01974692940711E-2</v>
      </c>
      <c r="DD4657">
        <v>3.9287906140089E-2</v>
      </c>
      <c r="DE4657">
        <v>3.3790655434131601E-2</v>
      </c>
      <c r="DF4657">
        <v>2.9528789222240399E-2</v>
      </c>
      <c r="DG4657">
        <v>2.6630593463778399E-2</v>
      </c>
      <c r="DH4657">
        <v>2.32772398740053E-2</v>
      </c>
      <c r="DI4657">
        <v>1.9401490688323898E-2</v>
      </c>
      <c r="DJ4657">
        <v>1.9632011651992701E-2</v>
      </c>
      <c r="DK4657">
        <v>2.0544642582535699E-2</v>
      </c>
      <c r="DL4657">
        <v>2.36131343990564E-2</v>
      </c>
      <c r="DM4657">
        <v>2.5413041934370901E-2</v>
      </c>
      <c r="DN4657">
        <v>2.5730436667799901E-2</v>
      </c>
      <c r="DO4657">
        <v>3.0024433508515299E-2</v>
      </c>
      <c r="DP4657">
        <v>3.4155946224927902E-2</v>
      </c>
      <c r="DQ4657">
        <v>3.7310965359210899E-2</v>
      </c>
      <c r="DR4657">
        <v>3.9687748998403501E-2</v>
      </c>
      <c r="DS4657">
        <v>4.1034359484910903E-2</v>
      </c>
      <c r="DT4657">
        <v>4.22291532158851E-2</v>
      </c>
      <c r="DU4657">
        <v>3.9601214230060501E-2</v>
      </c>
      <c r="DV4657">
        <v>3.7516422569751698E-2</v>
      </c>
      <c r="DW4657">
        <v>3.4828610718250198E-2</v>
      </c>
      <c r="DX4657">
        <v>3.5647973418235702E-2</v>
      </c>
      <c r="DY4657">
        <v>3.4112989902496303E-2</v>
      </c>
      <c r="DZ4657">
        <v>3.1769223511218997E-2</v>
      </c>
      <c r="EA4657">
        <v>72.914657592773395</v>
      </c>
      <c r="EB4657">
        <v>72.195182800292898</v>
      </c>
      <c r="EC4657">
        <v>70.723564147949205</v>
      </c>
      <c r="ED4657">
        <v>68.870147705078097</v>
      </c>
      <c r="EE4657">
        <v>67.726013183593693</v>
      </c>
      <c r="EF4657">
        <v>68.055534362792898</v>
      </c>
      <c r="EG4657">
        <v>67.531234741210895</v>
      </c>
      <c r="EH4657">
        <v>69.389137268066406</v>
      </c>
      <c r="EI4657">
        <v>74.728050231933494</v>
      </c>
      <c r="EJ4657">
        <v>80.188240051269503</v>
      </c>
      <c r="EK4657">
        <v>84.005310058593693</v>
      </c>
      <c r="EL4657">
        <v>88.666397094726506</v>
      </c>
      <c r="EM4657">
        <v>91.661903381347599</v>
      </c>
      <c r="EN4657">
        <v>94.986114501953097</v>
      </c>
      <c r="EO4657">
        <v>96.305427551269503</v>
      </c>
      <c r="EP4657">
        <v>96.976722717285099</v>
      </c>
      <c r="EQ4657">
        <v>93.645980834960895</v>
      </c>
      <c r="ER4657">
        <v>91.144142150878906</v>
      </c>
      <c r="ES4657">
        <v>85.202941894531193</v>
      </c>
      <c r="ET4657">
        <v>78.991836547851506</v>
      </c>
      <c r="EU4657">
        <v>75.615760803222599</v>
      </c>
      <c r="EV4657">
        <v>73.947326660156193</v>
      </c>
      <c r="EW4657">
        <v>71.670883178710895</v>
      </c>
      <c r="EX4657">
        <v>69.538177490234304</v>
      </c>
      <c r="EY4657">
        <v>0.34799954295158297</v>
      </c>
      <c r="EZ4657">
        <v>2.9441127553582101E-2</v>
      </c>
      <c r="FA4657">
        <v>2.9441127553582101E-2</v>
      </c>
      <c r="FB4657">
        <v>0</v>
      </c>
      <c r="FC4657">
        <v>0</v>
      </c>
    </row>
    <row r="4658" spans="1:159" x14ac:dyDescent="0.25">
      <c r="A4658" t="s">
        <v>61</v>
      </c>
      <c r="B4658" t="s">
        <v>41</v>
      </c>
      <c r="C4658" t="s">
        <v>42</v>
      </c>
      <c r="D4658" s="3">
        <v>45570</v>
      </c>
      <c r="E4658" s="25">
        <v>19</v>
      </c>
      <c r="F4658">
        <v>20</v>
      </c>
      <c r="G4658">
        <v>19</v>
      </c>
      <c r="H4658">
        <v>20</v>
      </c>
      <c r="I4658">
        <v>1138</v>
      </c>
      <c r="J4658">
        <v>56562</v>
      </c>
      <c r="K4658">
        <v>1.1887078285217201</v>
      </c>
      <c r="L4658">
        <v>1.07360243797302</v>
      </c>
      <c r="M4658">
        <v>0.94295310974121005</v>
      </c>
      <c r="N4658">
        <v>0.82289952039718595</v>
      </c>
      <c r="O4658">
        <v>0.75601512193679798</v>
      </c>
      <c r="P4658">
        <v>0.71280878782272294</v>
      </c>
      <c r="Q4658">
        <v>0.71262359619140603</v>
      </c>
      <c r="R4658">
        <v>0.76445841789245605</v>
      </c>
      <c r="S4658">
        <v>0.78229975700378396</v>
      </c>
      <c r="T4658">
        <v>0.789537012577056</v>
      </c>
      <c r="U4658">
        <v>0.85018843412399203</v>
      </c>
      <c r="V4658">
        <v>0.96093124151229803</v>
      </c>
      <c r="W4658">
        <v>1.0865381956100399</v>
      </c>
      <c r="X4658">
        <v>1.27801060676574</v>
      </c>
      <c r="Y4658">
        <v>1.58568739891052</v>
      </c>
      <c r="Z4658">
        <v>1.92834413051605</v>
      </c>
      <c r="AA4658">
        <v>2.19389295578002</v>
      </c>
      <c r="AB4658">
        <v>2.3552284240722599</v>
      </c>
      <c r="AC4658">
        <v>2.2821562290191602</v>
      </c>
      <c r="AD4658">
        <v>2.1035263538360498</v>
      </c>
      <c r="AE4658">
        <v>1.8755695819854701</v>
      </c>
      <c r="AF4658">
        <v>1.72782325744628</v>
      </c>
      <c r="AG4658">
        <v>1.5180035829544001</v>
      </c>
      <c r="AH4658">
        <v>1.30716323852539</v>
      </c>
      <c r="AI4658">
        <v>-8.5506983101367895E-2</v>
      </c>
      <c r="AJ4658">
        <v>-7.4517078697681399E-2</v>
      </c>
      <c r="AK4658">
        <v>-6.7305810749530695E-2</v>
      </c>
      <c r="AL4658">
        <v>-6.2750540673732702E-2</v>
      </c>
      <c r="AM4658">
        <v>-5.3379688411951003E-2</v>
      </c>
      <c r="AN4658">
        <v>5.0919665955006998E-3</v>
      </c>
      <c r="AO4658">
        <v>-2.5635080412030199E-2</v>
      </c>
      <c r="AP4658">
        <v>-4.3488014489412301E-2</v>
      </c>
      <c r="AQ4658">
        <v>-4.1947945952415397E-2</v>
      </c>
      <c r="AR4658">
        <v>-2.6521889492869301E-2</v>
      </c>
      <c r="AS4658">
        <v>1.08360787853598E-2</v>
      </c>
      <c r="AT4658">
        <v>2.67800707370042E-2</v>
      </c>
      <c r="AU4658">
        <v>-7.0410810410976396E-2</v>
      </c>
      <c r="AV4658">
        <v>-0.103712901473045</v>
      </c>
      <c r="AW4658">
        <v>-7.4528306722640894E-2</v>
      </c>
      <c r="AX4658">
        <v>-1.61013584583997E-2</v>
      </c>
      <c r="AY4658">
        <v>8.9549580588936806E-3</v>
      </c>
      <c r="AZ4658">
        <v>1.33305806666612E-2</v>
      </c>
      <c r="BA4658">
        <v>9.8429776728153201E-2</v>
      </c>
      <c r="BB4658">
        <v>4.2936064302921198E-2</v>
      </c>
      <c r="BC4658">
        <v>-9.1813340783119202E-2</v>
      </c>
      <c r="BD4658">
        <v>-4.3254941701889003E-2</v>
      </c>
      <c r="BE4658">
        <v>-1.15759037435054E-2</v>
      </c>
      <c r="BF4658">
        <v>-3.9230205118656103E-2</v>
      </c>
      <c r="BG4658">
        <v>-6.7467079497873696E-3</v>
      </c>
      <c r="BH4658">
        <v>1.2114702258258999E-3</v>
      </c>
      <c r="BI4658">
        <v>-1.0014080908149401E-3</v>
      </c>
      <c r="BJ4658">
        <v>-1.2186709791421799E-3</v>
      </c>
      <c r="BK4658">
        <v>8.2419917453080405E-4</v>
      </c>
      <c r="BL4658">
        <v>4.3163325637578902E-2</v>
      </c>
      <c r="BM4658">
        <v>1.1387252248823599E-2</v>
      </c>
      <c r="BN4658">
        <v>-6.9597731344401802E-3</v>
      </c>
      <c r="BO4658">
        <v>-4.9183950759470402E-3</v>
      </c>
      <c r="BP4658">
        <v>1.4455202966928401E-2</v>
      </c>
      <c r="BQ4658">
        <v>5.4588437080383301E-2</v>
      </c>
      <c r="BR4658">
        <v>7.9303972423076602E-2</v>
      </c>
      <c r="BS4658">
        <v>-5.7890396565198803E-3</v>
      </c>
      <c r="BT4658">
        <v>-3.1253077089786502E-2</v>
      </c>
      <c r="BU4658">
        <v>6.4328918233513797E-3</v>
      </c>
      <c r="BV4658">
        <v>6.8444073200225802E-2</v>
      </c>
      <c r="BW4658">
        <v>9.5711052417755099E-2</v>
      </c>
      <c r="BX4658">
        <v>0.100928343832492</v>
      </c>
      <c r="BY4658">
        <v>0.18286530673503801</v>
      </c>
      <c r="BZ4658">
        <v>0.119708284735679</v>
      </c>
      <c r="CA4658">
        <v>-1.90940778702497E-2</v>
      </c>
      <c r="CB4658">
        <v>2.61504705995321E-2</v>
      </c>
      <c r="CC4658">
        <v>5.4139923304319298E-2</v>
      </c>
      <c r="CD4658">
        <v>2.4908695369958801E-2</v>
      </c>
      <c r="CE4658">
        <v>7.2013564407825401E-2</v>
      </c>
      <c r="CF4658">
        <v>7.6940022408962194E-2</v>
      </c>
      <c r="CG4658">
        <v>6.5302997827529893E-2</v>
      </c>
      <c r="CH4658">
        <v>6.0313198715448303E-2</v>
      </c>
      <c r="CI4658">
        <v>5.5028088390827103E-2</v>
      </c>
      <c r="CJ4658">
        <v>8.1234686076640999E-2</v>
      </c>
      <c r="CK4658">
        <v>4.8409584909677499E-2</v>
      </c>
      <c r="CL4658">
        <v>2.95684672892093E-2</v>
      </c>
      <c r="CM4658">
        <v>3.21111567318439E-2</v>
      </c>
      <c r="CN4658">
        <v>5.54322972893714E-2</v>
      </c>
      <c r="CO4658">
        <v>9.8340794444084098E-2</v>
      </c>
      <c r="CP4658">
        <v>0.13182787597179399</v>
      </c>
      <c r="CQ4658">
        <v>5.8832731097936602E-2</v>
      </c>
      <c r="CR4658">
        <v>4.12067472934722E-2</v>
      </c>
      <c r="CS4658">
        <v>8.7394095957279205E-2</v>
      </c>
      <c r="CT4658">
        <v>0.152989506721496</v>
      </c>
      <c r="CU4658">
        <v>0.18246714770793901</v>
      </c>
      <c r="CV4658">
        <v>0.18852610886096899</v>
      </c>
      <c r="CW4658">
        <v>0.26730084419250399</v>
      </c>
      <c r="CX4658">
        <v>0.196480497717857</v>
      </c>
      <c r="CY4658">
        <v>5.3625185042619698E-2</v>
      </c>
      <c r="CZ4658">
        <v>9.5555886626243494E-2</v>
      </c>
      <c r="DA4658">
        <v>0.119855754077434</v>
      </c>
      <c r="DB4658">
        <v>8.90475958585739E-2</v>
      </c>
      <c r="DC4658">
        <v>4.78828474879264E-2</v>
      </c>
      <c r="DD4658">
        <v>4.6039689332246697E-2</v>
      </c>
      <c r="DE4658">
        <v>4.0310215204954099E-2</v>
      </c>
      <c r="DF4658">
        <v>3.74087207019329E-2</v>
      </c>
      <c r="DG4658">
        <v>3.2953623682260499E-2</v>
      </c>
      <c r="DH4658">
        <v>2.3145742714405001E-2</v>
      </c>
      <c r="DI4658">
        <v>2.2507980465888901E-2</v>
      </c>
      <c r="DJ4658">
        <v>2.2207593545317601E-2</v>
      </c>
      <c r="DK4658">
        <v>2.2512368857860499E-2</v>
      </c>
      <c r="DL4658">
        <v>2.49123033136129E-2</v>
      </c>
      <c r="DM4658">
        <v>2.6599545031785899E-2</v>
      </c>
      <c r="DN4658">
        <v>3.1932264566421502E-2</v>
      </c>
      <c r="DO4658">
        <v>3.92872467637062E-2</v>
      </c>
      <c r="DP4658">
        <v>4.4052444398403098E-2</v>
      </c>
      <c r="DQ4658">
        <v>4.9220915883779498E-2</v>
      </c>
      <c r="DR4658">
        <v>5.1399972289800602E-2</v>
      </c>
      <c r="DS4658">
        <v>5.2743960171937901E-2</v>
      </c>
      <c r="DT4658">
        <v>5.3255658596753998E-2</v>
      </c>
      <c r="DU4658">
        <v>5.1333159208297702E-2</v>
      </c>
      <c r="DV4658">
        <v>4.6674195677042001E-2</v>
      </c>
      <c r="DW4658">
        <v>4.4210173189639997E-2</v>
      </c>
      <c r="DX4658">
        <v>4.2195495218038503E-2</v>
      </c>
      <c r="DY4658">
        <v>3.9952386170625603E-2</v>
      </c>
      <c r="DZ4658">
        <v>3.8993682712316499E-2</v>
      </c>
      <c r="EA4658">
        <v>69.811820983886705</v>
      </c>
      <c r="EB4658">
        <v>67.817276000976506</v>
      </c>
      <c r="EC4658">
        <v>67.507270812988196</v>
      </c>
      <c r="ED4658">
        <v>66.818183898925696</v>
      </c>
      <c r="EE4658">
        <v>65.769996643066406</v>
      </c>
      <c r="EF4658">
        <v>64.821815490722599</v>
      </c>
      <c r="EG4658">
        <v>64.296363830566406</v>
      </c>
      <c r="EH4658">
        <v>67.130912780761705</v>
      </c>
      <c r="EI4658">
        <v>74.610000610351506</v>
      </c>
      <c r="EJ4658">
        <v>78.297271728515597</v>
      </c>
      <c r="EK4658">
        <v>83.332725524902301</v>
      </c>
      <c r="EL4658">
        <v>86.540908813476506</v>
      </c>
      <c r="EM4658">
        <v>91.220909118652301</v>
      </c>
      <c r="EN4658">
        <v>93.940002441406193</v>
      </c>
      <c r="EO4658">
        <v>95.412727355957003</v>
      </c>
      <c r="EP4658">
        <v>96.663635253906193</v>
      </c>
      <c r="EQ4658">
        <v>97.3963623046875</v>
      </c>
      <c r="ER4658">
        <v>94.875457763671804</v>
      </c>
      <c r="ES4658">
        <v>89.624542236328097</v>
      </c>
      <c r="ET4658">
        <v>85.107269287109304</v>
      </c>
      <c r="EU4658">
        <v>81.427268981933494</v>
      </c>
      <c r="EV4658">
        <v>78.747276306152301</v>
      </c>
      <c r="EW4658">
        <v>77.229087829589801</v>
      </c>
      <c r="EX4658">
        <v>75.231819152832003</v>
      </c>
      <c r="EY4658">
        <v>0.42939078807830799</v>
      </c>
      <c r="EZ4658">
        <v>3.4689962863922098E-2</v>
      </c>
      <c r="FA4658">
        <v>3.4689962863922098E-2</v>
      </c>
      <c r="FB4658">
        <v>0</v>
      </c>
      <c r="FC4658">
        <v>0</v>
      </c>
    </row>
    <row r="4659" spans="1:159" x14ac:dyDescent="0.25">
      <c r="A4659" t="s">
        <v>61</v>
      </c>
      <c r="B4659" t="s">
        <v>41</v>
      </c>
      <c r="C4659" t="s">
        <v>42</v>
      </c>
      <c r="D4659" s="3">
        <v>45571</v>
      </c>
      <c r="E4659" s="25">
        <v>19</v>
      </c>
      <c r="F4659">
        <v>20</v>
      </c>
      <c r="G4659">
        <v>19</v>
      </c>
      <c r="H4659">
        <v>20</v>
      </c>
      <c r="I4659">
        <v>1138</v>
      </c>
      <c r="J4659">
        <v>56562</v>
      </c>
      <c r="K4659">
        <v>1.31677758693695</v>
      </c>
      <c r="L4659">
        <v>1.1728832721710201</v>
      </c>
      <c r="M4659">
        <v>1.0058888196945099</v>
      </c>
      <c r="N4659">
        <v>0.88998621702194203</v>
      </c>
      <c r="O4659">
        <v>0.81044358015060403</v>
      </c>
      <c r="P4659">
        <v>0.76039803028106601</v>
      </c>
      <c r="Q4659">
        <v>0.73751664161682096</v>
      </c>
      <c r="R4659">
        <v>0.77116757631301802</v>
      </c>
      <c r="S4659">
        <v>0.78809911012649503</v>
      </c>
      <c r="T4659">
        <v>0.84265452623367298</v>
      </c>
      <c r="U4659">
        <v>0.96377587318420399</v>
      </c>
      <c r="V4659">
        <v>1.1425652503967201</v>
      </c>
      <c r="W4659">
        <v>1.35644006729125</v>
      </c>
      <c r="X4659">
        <v>1.6493958234786901</v>
      </c>
      <c r="Y4659">
        <v>1.9835997819900499</v>
      </c>
      <c r="Z4659">
        <v>2.2962005138397199</v>
      </c>
      <c r="AA4659">
        <v>2.52823710441589</v>
      </c>
      <c r="AB4659">
        <v>2.74870681762695</v>
      </c>
      <c r="AC4659">
        <v>2.65842509269714</v>
      </c>
      <c r="AD4659">
        <v>2.4392344951629599</v>
      </c>
      <c r="AE4659">
        <v>2.2313568592071502</v>
      </c>
      <c r="AF4659">
        <v>2.0178246498107901</v>
      </c>
      <c r="AG4659">
        <v>1.6824935674667301</v>
      </c>
      <c r="AH4659">
        <v>1.41479063034057</v>
      </c>
      <c r="AI4659">
        <v>-1.42381442710757E-2</v>
      </c>
      <c r="AJ4659">
        <v>-4.0405131876468598E-3</v>
      </c>
      <c r="AK4659">
        <v>2.2942349314689602E-2</v>
      </c>
      <c r="AL4659">
        <v>1.3511696830391801E-2</v>
      </c>
      <c r="AM4659">
        <v>-1.24404868111014E-2</v>
      </c>
      <c r="AN4659">
        <v>2.6318205520510601E-2</v>
      </c>
      <c r="AO4659">
        <v>-2.2654242813587099E-2</v>
      </c>
      <c r="AP4659">
        <v>-3.7446156144142102E-2</v>
      </c>
      <c r="AQ4659">
        <v>-8.25615748763084E-2</v>
      </c>
      <c r="AR4659">
        <v>-5.7339567691087702E-2</v>
      </c>
      <c r="AS4659">
        <v>-5.4545499384403201E-2</v>
      </c>
      <c r="AT4659">
        <v>1.90444160252809E-2</v>
      </c>
      <c r="AU4659">
        <v>-1.7797736451029701E-2</v>
      </c>
      <c r="AV4659">
        <v>-1.8391646444797499E-2</v>
      </c>
      <c r="AW4659">
        <v>-4.0277164429426103E-2</v>
      </c>
      <c r="AX4659">
        <v>-6.5655991435050895E-2</v>
      </c>
      <c r="AY4659">
        <v>-8.9940026402473394E-2</v>
      </c>
      <c r="AZ4659">
        <v>3.8359747268259499E-3</v>
      </c>
      <c r="BA4659">
        <v>3.2446287572383797E-2</v>
      </c>
      <c r="BB4659">
        <v>-8.3664879202842699E-2</v>
      </c>
      <c r="BC4659">
        <v>-8.5771866142749703E-2</v>
      </c>
      <c r="BD4659">
        <v>-9.4604738056659601E-2</v>
      </c>
      <c r="BE4659">
        <v>-9.4225272536277702E-2</v>
      </c>
      <c r="BF4659">
        <v>-5.7969063520431498E-2</v>
      </c>
      <c r="BG4659">
        <v>6.3984155654907199E-2</v>
      </c>
      <c r="BH4659">
        <v>6.94619566202163E-2</v>
      </c>
      <c r="BI4659">
        <v>8.6453028023242895E-2</v>
      </c>
      <c r="BJ4659">
        <v>7.3252849280834101E-2</v>
      </c>
      <c r="BK4659">
        <v>4.0516369044780703E-2</v>
      </c>
      <c r="BL4659">
        <v>6.36009201407432E-2</v>
      </c>
      <c r="BM4659">
        <v>1.1119899339973901E-2</v>
      </c>
      <c r="BN4659">
        <v>-2.2355341352522299E-3</v>
      </c>
      <c r="BO4659">
        <v>-4.0627021342515897E-2</v>
      </c>
      <c r="BP4659">
        <v>-1.1995128355920299E-2</v>
      </c>
      <c r="BQ4659">
        <v>-5.0071987789124196E-4</v>
      </c>
      <c r="BR4659">
        <v>8.1273131072521196E-2</v>
      </c>
      <c r="BS4659">
        <v>5.4847672581672599E-2</v>
      </c>
      <c r="BT4659">
        <v>5.9523180127143797E-2</v>
      </c>
      <c r="BU4659">
        <v>4.32267524302005E-2</v>
      </c>
      <c r="BV4659">
        <v>2.0176909863948801E-2</v>
      </c>
      <c r="BW4659">
        <v>-1.0713554220274E-3</v>
      </c>
      <c r="BX4659">
        <v>9.7069062292575795E-2</v>
      </c>
      <c r="BY4659">
        <v>0.121300525963306</v>
      </c>
      <c r="BZ4659">
        <v>0</v>
      </c>
      <c r="CA4659">
        <v>-5.3765741176903196E-3</v>
      </c>
      <c r="CB4659">
        <v>-1.5132552012801099E-2</v>
      </c>
      <c r="CC4659">
        <v>-2.1592011675238599E-2</v>
      </c>
      <c r="CD4659">
        <v>8.7851826101541502E-3</v>
      </c>
      <c r="CE4659">
        <v>0.142206460237503</v>
      </c>
      <c r="CF4659">
        <v>0.142964422702789</v>
      </c>
      <c r="CG4659">
        <v>0.14996370673179599</v>
      </c>
      <c r="CH4659">
        <v>0.13299399614334101</v>
      </c>
      <c r="CI4659">
        <v>9.3473225831985404E-2</v>
      </c>
      <c r="CJ4659">
        <v>0.10088363289832999</v>
      </c>
      <c r="CK4659">
        <v>4.4894043356180101E-2</v>
      </c>
      <c r="CL4659">
        <v>3.2975088804960202E-2</v>
      </c>
      <c r="CM4659">
        <v>1.3075356837361999E-3</v>
      </c>
      <c r="CN4659">
        <v>3.3349309116601902E-2</v>
      </c>
      <c r="CO4659">
        <v>5.35440593957901E-2</v>
      </c>
      <c r="CP4659">
        <v>0.14350184798240601</v>
      </c>
      <c r="CQ4659">
        <v>0.12749308347701999</v>
      </c>
      <c r="CR4659">
        <v>0.137437999248504</v>
      </c>
      <c r="CS4659">
        <v>0.12673066556453699</v>
      </c>
      <c r="CT4659">
        <v>0.106009811162948</v>
      </c>
      <c r="CU4659">
        <v>8.7797321379184695E-2</v>
      </c>
      <c r="CV4659">
        <v>0.190302148461341</v>
      </c>
      <c r="CW4659">
        <v>0.21015475690364799</v>
      </c>
      <c r="CX4659">
        <v>8.3664879202842699E-2</v>
      </c>
      <c r="CY4659">
        <v>7.5018718838691698E-2</v>
      </c>
      <c r="CZ4659">
        <v>6.4339637756347601E-2</v>
      </c>
      <c r="DA4659">
        <v>5.1041245460510198E-2</v>
      </c>
      <c r="DB4659">
        <v>7.5539425015449496E-2</v>
      </c>
      <c r="DC4659">
        <v>4.75557819008827E-2</v>
      </c>
      <c r="DD4659">
        <v>4.4686328619718503E-2</v>
      </c>
      <c r="DE4659">
        <v>3.8611751049756997E-2</v>
      </c>
      <c r="DF4659">
        <v>3.63200418651103E-2</v>
      </c>
      <c r="DG4659">
        <v>3.2195482403039898E-2</v>
      </c>
      <c r="DH4659">
        <v>2.2666281089186599E-2</v>
      </c>
      <c r="DI4659">
        <v>2.0533220842480601E-2</v>
      </c>
      <c r="DJ4659">
        <v>2.1406538784503899E-2</v>
      </c>
      <c r="DK4659">
        <v>2.5494400411844201E-2</v>
      </c>
      <c r="DL4659">
        <v>2.75674611330032E-2</v>
      </c>
      <c r="DM4659">
        <v>3.2856892794370603E-2</v>
      </c>
      <c r="DN4659">
        <v>3.7832371890544801E-2</v>
      </c>
      <c r="DO4659">
        <v>4.41652722656726E-2</v>
      </c>
      <c r="DP4659">
        <v>4.7368850558996201E-2</v>
      </c>
      <c r="DQ4659">
        <v>5.0766777247190399E-2</v>
      </c>
      <c r="DR4659">
        <v>5.2182700484990997E-2</v>
      </c>
      <c r="DS4659">
        <v>5.4028317332267699E-2</v>
      </c>
      <c r="DT4659">
        <v>5.6681692600250203E-2</v>
      </c>
      <c r="DU4659">
        <v>5.4019540548324502E-2</v>
      </c>
      <c r="DV4659">
        <v>5.0864633172750397E-2</v>
      </c>
      <c r="DW4659">
        <v>4.8876866698264999E-2</v>
      </c>
      <c r="DX4659">
        <v>4.8315659165382302E-2</v>
      </c>
      <c r="DY4659">
        <v>4.4157885015010799E-2</v>
      </c>
      <c r="DZ4659">
        <v>4.0583699941635097E-2</v>
      </c>
      <c r="EA4659">
        <v>73.287536621093693</v>
      </c>
      <c r="EB4659">
        <v>72.504096984863196</v>
      </c>
      <c r="EC4659">
        <v>71.501365661620994</v>
      </c>
      <c r="ED4659">
        <v>70.242034912109304</v>
      </c>
      <c r="EE4659">
        <v>69.4549560546875</v>
      </c>
      <c r="EF4659">
        <v>68.672431945800696</v>
      </c>
      <c r="EG4659">
        <v>67.720657348632798</v>
      </c>
      <c r="EH4659">
        <v>69.819839477539006</v>
      </c>
      <c r="EI4659">
        <v>77.037307739257798</v>
      </c>
      <c r="EJ4659">
        <v>81.564147949218693</v>
      </c>
      <c r="EK4659">
        <v>87.888076782226506</v>
      </c>
      <c r="EL4659">
        <v>92.100997924804602</v>
      </c>
      <c r="EM4659">
        <v>96.243858337402301</v>
      </c>
      <c r="EN4659">
        <v>98.237487792968693</v>
      </c>
      <c r="EO4659">
        <v>99.742492675781193</v>
      </c>
      <c r="EP4659">
        <v>100.20473480224599</v>
      </c>
      <c r="EQ4659">
        <v>99.412193298339801</v>
      </c>
      <c r="ER4659">
        <v>96.623291015625</v>
      </c>
      <c r="ES4659">
        <v>92.152862548828097</v>
      </c>
      <c r="ET4659">
        <v>87.376708984375</v>
      </c>
      <c r="EU4659">
        <v>83.909919738769503</v>
      </c>
      <c r="EV4659">
        <v>80.919929504394503</v>
      </c>
      <c r="EW4659">
        <v>79.749771118164006</v>
      </c>
      <c r="EX4659">
        <v>77.3466796875</v>
      </c>
      <c r="EY4659">
        <v>0.43520084023475603</v>
      </c>
      <c r="EZ4659">
        <v>3.70989255607128E-2</v>
      </c>
      <c r="FA4659">
        <v>3.70989255607128E-2</v>
      </c>
      <c r="FB4659">
        <v>0</v>
      </c>
      <c r="FC4659">
        <v>0</v>
      </c>
    </row>
    <row r="4660" spans="1:159" x14ac:dyDescent="0.25">
      <c r="A4660" t="s">
        <v>61</v>
      </c>
      <c r="B4660" t="s">
        <v>41</v>
      </c>
      <c r="C4660" t="s">
        <v>74</v>
      </c>
      <c r="D4660" s="3">
        <v>45475</v>
      </c>
      <c r="FB4660">
        <v>0</v>
      </c>
      <c r="FC4660">
        <v>1</v>
      </c>
    </row>
    <row r="4661" spans="1:159" x14ac:dyDescent="0.25">
      <c r="A4661" t="s">
        <v>61</v>
      </c>
      <c r="B4661" t="s">
        <v>41</v>
      </c>
      <c r="C4661" t="s">
        <v>74</v>
      </c>
      <c r="D4661" s="3">
        <v>45476</v>
      </c>
      <c r="FB4661">
        <v>0</v>
      </c>
      <c r="FC4661">
        <v>1</v>
      </c>
    </row>
    <row r="4662" spans="1:159" x14ac:dyDescent="0.25">
      <c r="A4662" t="s">
        <v>61</v>
      </c>
      <c r="B4662" t="s">
        <v>41</v>
      </c>
      <c r="C4662" t="s">
        <v>74</v>
      </c>
      <c r="D4662" s="3">
        <v>45478</v>
      </c>
      <c r="FB4662">
        <v>0</v>
      </c>
      <c r="FC4662">
        <v>1</v>
      </c>
    </row>
    <row r="4663" spans="1:159" x14ac:dyDescent="0.25">
      <c r="A4663" t="s">
        <v>61</v>
      </c>
      <c r="B4663" t="s">
        <v>41</v>
      </c>
      <c r="C4663" t="s">
        <v>74</v>
      </c>
      <c r="D4663" s="3">
        <v>45479</v>
      </c>
      <c r="FB4663">
        <v>0</v>
      </c>
      <c r="FC4663">
        <v>1</v>
      </c>
    </row>
    <row r="4664" spans="1:159" x14ac:dyDescent="0.25">
      <c r="A4664" t="s">
        <v>61</v>
      </c>
      <c r="B4664" t="s">
        <v>41</v>
      </c>
      <c r="C4664" t="s">
        <v>74</v>
      </c>
      <c r="D4664" s="3">
        <v>45484</v>
      </c>
      <c r="FB4664">
        <v>0</v>
      </c>
      <c r="FC4664">
        <v>1</v>
      </c>
    </row>
    <row r="4665" spans="1:159" x14ac:dyDescent="0.25">
      <c r="A4665" t="s">
        <v>61</v>
      </c>
      <c r="B4665" t="s">
        <v>41</v>
      </c>
      <c r="C4665" t="s">
        <v>74</v>
      </c>
      <c r="D4665" s="3">
        <v>45485</v>
      </c>
      <c r="FB4665">
        <v>0</v>
      </c>
      <c r="FC4665">
        <v>1</v>
      </c>
    </row>
    <row r="4666" spans="1:159" x14ac:dyDescent="0.25">
      <c r="A4666" t="s">
        <v>61</v>
      </c>
      <c r="B4666" t="s">
        <v>41</v>
      </c>
      <c r="C4666" t="s">
        <v>74</v>
      </c>
      <c r="D4666" s="3">
        <v>45496</v>
      </c>
      <c r="FB4666">
        <v>0</v>
      </c>
      <c r="FC4666">
        <v>1</v>
      </c>
    </row>
    <row r="4667" spans="1:159" x14ac:dyDescent="0.25">
      <c r="A4667" t="s">
        <v>61</v>
      </c>
      <c r="B4667" t="s">
        <v>41</v>
      </c>
      <c r="C4667" t="s">
        <v>74</v>
      </c>
      <c r="D4667" s="3">
        <v>45539</v>
      </c>
      <c r="FB4667">
        <v>0</v>
      </c>
      <c r="FC4667">
        <v>1</v>
      </c>
    </row>
    <row r="4668" spans="1:159" x14ac:dyDescent="0.25">
      <c r="A4668" t="s">
        <v>61</v>
      </c>
      <c r="B4668" t="s">
        <v>41</v>
      </c>
      <c r="C4668" t="s">
        <v>74</v>
      </c>
      <c r="D4668" s="3">
        <v>45540</v>
      </c>
      <c r="FB4668">
        <v>0</v>
      </c>
      <c r="FC4668">
        <v>1</v>
      </c>
    </row>
    <row r="4669" spans="1:159" x14ac:dyDescent="0.25">
      <c r="A4669" t="s">
        <v>61</v>
      </c>
      <c r="B4669" t="s">
        <v>41</v>
      </c>
      <c r="C4669" t="s">
        <v>74</v>
      </c>
      <c r="D4669" s="3">
        <v>45541</v>
      </c>
      <c r="FB4669">
        <v>0</v>
      </c>
      <c r="FC4669">
        <v>1</v>
      </c>
    </row>
    <row r="4670" spans="1:159" x14ac:dyDescent="0.25">
      <c r="A4670" t="s">
        <v>61</v>
      </c>
      <c r="B4670" t="s">
        <v>41</v>
      </c>
      <c r="C4670" t="s">
        <v>74</v>
      </c>
      <c r="D4670" s="3">
        <v>45558</v>
      </c>
      <c r="FB4670">
        <v>0</v>
      </c>
      <c r="FC4670">
        <v>1</v>
      </c>
    </row>
    <row r="4671" spans="1:159" x14ac:dyDescent="0.25">
      <c r="A4671" t="s">
        <v>61</v>
      </c>
      <c r="B4671" t="s">
        <v>41</v>
      </c>
      <c r="C4671" t="s">
        <v>74</v>
      </c>
      <c r="D4671" s="3">
        <v>45559</v>
      </c>
      <c r="FB4671">
        <v>0</v>
      </c>
      <c r="FC4671">
        <v>1</v>
      </c>
    </row>
    <row r="4672" spans="1:159" x14ac:dyDescent="0.25">
      <c r="A4672" t="s">
        <v>61</v>
      </c>
      <c r="B4672" t="s">
        <v>41</v>
      </c>
      <c r="C4672" t="s">
        <v>74</v>
      </c>
      <c r="D4672" s="3">
        <v>45566</v>
      </c>
      <c r="FB4672">
        <v>0</v>
      </c>
      <c r="FC4672">
        <v>1</v>
      </c>
    </row>
    <row r="4673" spans="1:159" x14ac:dyDescent="0.25">
      <c r="A4673" t="s">
        <v>61</v>
      </c>
      <c r="B4673" t="s">
        <v>41</v>
      </c>
      <c r="C4673" t="s">
        <v>74</v>
      </c>
      <c r="D4673" s="3">
        <v>45567</v>
      </c>
      <c r="FB4673">
        <v>0</v>
      </c>
      <c r="FC4673">
        <v>1</v>
      </c>
    </row>
    <row r="4674" spans="1:159" x14ac:dyDescent="0.25">
      <c r="A4674" t="s">
        <v>61</v>
      </c>
      <c r="B4674" t="s">
        <v>41</v>
      </c>
      <c r="C4674" t="s">
        <v>74</v>
      </c>
      <c r="D4674" s="3">
        <v>45568</v>
      </c>
      <c r="FB4674">
        <v>0</v>
      </c>
      <c r="FC4674">
        <v>1</v>
      </c>
    </row>
    <row r="4675" spans="1:159" x14ac:dyDescent="0.25">
      <c r="A4675" t="s">
        <v>61</v>
      </c>
      <c r="B4675" t="s">
        <v>41</v>
      </c>
      <c r="C4675" t="s">
        <v>74</v>
      </c>
      <c r="D4675" s="3">
        <v>45570</v>
      </c>
      <c r="FB4675">
        <v>0</v>
      </c>
      <c r="FC4675">
        <v>1</v>
      </c>
    </row>
    <row r="4676" spans="1:159" x14ac:dyDescent="0.25">
      <c r="A4676" t="s">
        <v>61</v>
      </c>
      <c r="B4676" t="s">
        <v>41</v>
      </c>
      <c r="C4676" t="s">
        <v>74</v>
      </c>
      <c r="D4676" s="3">
        <v>45571</v>
      </c>
      <c r="FB4676">
        <v>0</v>
      </c>
      <c r="FC4676">
        <v>1</v>
      </c>
    </row>
    <row r="4677" spans="1:159" x14ac:dyDescent="0.25">
      <c r="A4677" t="s">
        <v>61</v>
      </c>
      <c r="B4677" t="s">
        <v>41</v>
      </c>
      <c r="C4677" t="s">
        <v>83</v>
      </c>
      <c r="D4677" s="3">
        <v>45475</v>
      </c>
      <c r="FB4677">
        <v>0</v>
      </c>
      <c r="FC4677">
        <v>1</v>
      </c>
    </row>
    <row r="4678" spans="1:159" x14ac:dyDescent="0.25">
      <c r="A4678" t="s">
        <v>61</v>
      </c>
      <c r="B4678" t="s">
        <v>41</v>
      </c>
      <c r="C4678" t="s">
        <v>83</v>
      </c>
      <c r="D4678" s="3">
        <v>45476</v>
      </c>
      <c r="FB4678">
        <v>0</v>
      </c>
      <c r="FC4678">
        <v>1</v>
      </c>
    </row>
    <row r="4679" spans="1:159" x14ac:dyDescent="0.25">
      <c r="A4679" t="s">
        <v>61</v>
      </c>
      <c r="B4679" t="s">
        <v>41</v>
      </c>
      <c r="C4679" t="s">
        <v>83</v>
      </c>
      <c r="D4679" s="3">
        <v>45478</v>
      </c>
      <c r="FB4679">
        <v>0</v>
      </c>
      <c r="FC4679">
        <v>1</v>
      </c>
    </row>
    <row r="4680" spans="1:159" x14ac:dyDescent="0.25">
      <c r="A4680" t="s">
        <v>61</v>
      </c>
      <c r="B4680" t="s">
        <v>41</v>
      </c>
      <c r="C4680" t="s">
        <v>83</v>
      </c>
      <c r="D4680" s="3">
        <v>45479</v>
      </c>
      <c r="FB4680">
        <v>0</v>
      </c>
      <c r="FC4680">
        <v>1</v>
      </c>
    </row>
    <row r="4681" spans="1:159" x14ac:dyDescent="0.25">
      <c r="A4681" t="s">
        <v>61</v>
      </c>
      <c r="B4681" t="s">
        <v>41</v>
      </c>
      <c r="C4681" t="s">
        <v>83</v>
      </c>
      <c r="D4681" s="3">
        <v>45484</v>
      </c>
      <c r="FB4681">
        <v>0</v>
      </c>
      <c r="FC4681">
        <v>1</v>
      </c>
    </row>
    <row r="4682" spans="1:159" x14ac:dyDescent="0.25">
      <c r="A4682" t="s">
        <v>61</v>
      </c>
      <c r="B4682" t="s">
        <v>41</v>
      </c>
      <c r="C4682" t="s">
        <v>83</v>
      </c>
      <c r="D4682" s="3">
        <v>45485</v>
      </c>
      <c r="FB4682">
        <v>0</v>
      </c>
      <c r="FC4682">
        <v>1</v>
      </c>
    </row>
    <row r="4683" spans="1:159" x14ac:dyDescent="0.25">
      <c r="A4683" t="s">
        <v>61</v>
      </c>
      <c r="B4683" t="s">
        <v>41</v>
      </c>
      <c r="C4683" t="s">
        <v>83</v>
      </c>
      <c r="D4683" s="3">
        <v>45496</v>
      </c>
      <c r="FB4683">
        <v>0</v>
      </c>
      <c r="FC4683">
        <v>1</v>
      </c>
    </row>
    <row r="4684" spans="1:159" x14ac:dyDescent="0.25">
      <c r="A4684" t="s">
        <v>61</v>
      </c>
      <c r="B4684" t="s">
        <v>41</v>
      </c>
      <c r="C4684" t="s">
        <v>83</v>
      </c>
      <c r="D4684" s="3">
        <v>45539</v>
      </c>
      <c r="FB4684">
        <v>0</v>
      </c>
      <c r="FC4684">
        <v>1</v>
      </c>
    </row>
    <row r="4685" spans="1:159" x14ac:dyDescent="0.25">
      <c r="A4685" t="s">
        <v>61</v>
      </c>
      <c r="B4685" t="s">
        <v>41</v>
      </c>
      <c r="C4685" t="s">
        <v>83</v>
      </c>
      <c r="D4685" s="3">
        <v>45540</v>
      </c>
      <c r="FB4685">
        <v>0</v>
      </c>
      <c r="FC4685">
        <v>1</v>
      </c>
    </row>
    <row r="4686" spans="1:159" x14ac:dyDescent="0.25">
      <c r="A4686" t="s">
        <v>61</v>
      </c>
      <c r="B4686" t="s">
        <v>41</v>
      </c>
      <c r="C4686" t="s">
        <v>83</v>
      </c>
      <c r="D4686" s="3">
        <v>45541</v>
      </c>
      <c r="FB4686">
        <v>0</v>
      </c>
      <c r="FC4686">
        <v>1</v>
      </c>
    </row>
    <row r="4687" spans="1:159" x14ac:dyDescent="0.25">
      <c r="A4687" t="s">
        <v>61</v>
      </c>
      <c r="B4687" t="s">
        <v>41</v>
      </c>
      <c r="C4687" t="s">
        <v>83</v>
      </c>
      <c r="D4687" s="3">
        <v>45558</v>
      </c>
      <c r="FB4687">
        <v>0</v>
      </c>
      <c r="FC4687">
        <v>1</v>
      </c>
    </row>
    <row r="4688" spans="1:159" x14ac:dyDescent="0.25">
      <c r="A4688" t="s">
        <v>61</v>
      </c>
      <c r="B4688" t="s">
        <v>41</v>
      </c>
      <c r="C4688" t="s">
        <v>83</v>
      </c>
      <c r="D4688" s="3">
        <v>45559</v>
      </c>
      <c r="FB4688">
        <v>0</v>
      </c>
      <c r="FC4688">
        <v>1</v>
      </c>
    </row>
    <row r="4689" spans="1:159" x14ac:dyDescent="0.25">
      <c r="A4689" t="s">
        <v>61</v>
      </c>
      <c r="B4689" t="s">
        <v>41</v>
      </c>
      <c r="C4689" t="s">
        <v>83</v>
      </c>
      <c r="D4689" s="3">
        <v>45566</v>
      </c>
      <c r="FB4689">
        <v>0</v>
      </c>
      <c r="FC4689">
        <v>1</v>
      </c>
    </row>
    <row r="4690" spans="1:159" x14ac:dyDescent="0.25">
      <c r="A4690" t="s">
        <v>61</v>
      </c>
      <c r="B4690" t="s">
        <v>41</v>
      </c>
      <c r="C4690" t="s">
        <v>83</v>
      </c>
      <c r="D4690" s="3">
        <v>45567</v>
      </c>
      <c r="FB4690">
        <v>0</v>
      </c>
      <c r="FC4690">
        <v>1</v>
      </c>
    </row>
    <row r="4691" spans="1:159" x14ac:dyDescent="0.25">
      <c r="A4691" t="s">
        <v>61</v>
      </c>
      <c r="B4691" t="s">
        <v>41</v>
      </c>
      <c r="C4691" t="s">
        <v>83</v>
      </c>
      <c r="D4691" s="3">
        <v>45568</v>
      </c>
      <c r="FB4691">
        <v>0</v>
      </c>
      <c r="FC4691">
        <v>1</v>
      </c>
    </row>
    <row r="4692" spans="1:159" x14ac:dyDescent="0.25">
      <c r="A4692" t="s">
        <v>61</v>
      </c>
      <c r="B4692" t="s">
        <v>41</v>
      </c>
      <c r="C4692" t="s">
        <v>83</v>
      </c>
      <c r="D4692" s="3">
        <v>45570</v>
      </c>
      <c r="FB4692">
        <v>0</v>
      </c>
      <c r="FC4692">
        <v>1</v>
      </c>
    </row>
    <row r="4693" spans="1:159" x14ac:dyDescent="0.25">
      <c r="A4693" t="s">
        <v>61</v>
      </c>
      <c r="B4693" t="s">
        <v>41</v>
      </c>
      <c r="C4693" t="s">
        <v>83</v>
      </c>
      <c r="D4693" s="3">
        <v>45571</v>
      </c>
      <c r="FB4693">
        <v>0</v>
      </c>
      <c r="FC4693">
        <v>1</v>
      </c>
    </row>
    <row r="4694" spans="1:159" x14ac:dyDescent="0.25">
      <c r="A4694" t="s">
        <v>61</v>
      </c>
      <c r="B4694" t="s">
        <v>41</v>
      </c>
      <c r="C4694" t="s">
        <v>73</v>
      </c>
      <c r="D4694" s="3">
        <v>45475</v>
      </c>
      <c r="FB4694">
        <v>0</v>
      </c>
      <c r="FC4694">
        <v>1</v>
      </c>
    </row>
    <row r="4695" spans="1:159" x14ac:dyDescent="0.25">
      <c r="A4695" t="s">
        <v>61</v>
      </c>
      <c r="B4695" t="s">
        <v>41</v>
      </c>
      <c r="C4695" t="s">
        <v>73</v>
      </c>
      <c r="D4695" s="3">
        <v>45476</v>
      </c>
      <c r="FB4695">
        <v>0</v>
      </c>
      <c r="FC4695">
        <v>1</v>
      </c>
    </row>
    <row r="4696" spans="1:159" x14ac:dyDescent="0.25">
      <c r="A4696" t="s">
        <v>61</v>
      </c>
      <c r="B4696" t="s">
        <v>41</v>
      </c>
      <c r="C4696" t="s">
        <v>73</v>
      </c>
      <c r="D4696" s="3">
        <v>45478</v>
      </c>
      <c r="FB4696">
        <v>0</v>
      </c>
      <c r="FC4696">
        <v>1</v>
      </c>
    </row>
    <row r="4697" spans="1:159" x14ac:dyDescent="0.25">
      <c r="A4697" t="s">
        <v>61</v>
      </c>
      <c r="B4697" t="s">
        <v>41</v>
      </c>
      <c r="C4697" t="s">
        <v>73</v>
      </c>
      <c r="D4697" s="3">
        <v>45479</v>
      </c>
      <c r="FB4697">
        <v>0</v>
      </c>
      <c r="FC4697">
        <v>1</v>
      </c>
    </row>
    <row r="4698" spans="1:159" x14ac:dyDescent="0.25">
      <c r="A4698" t="s">
        <v>61</v>
      </c>
      <c r="B4698" t="s">
        <v>41</v>
      </c>
      <c r="C4698" t="s">
        <v>73</v>
      </c>
      <c r="D4698" s="3">
        <v>45484</v>
      </c>
      <c r="FB4698">
        <v>0</v>
      </c>
      <c r="FC4698">
        <v>1</v>
      </c>
    </row>
    <row r="4699" spans="1:159" x14ac:dyDescent="0.25">
      <c r="A4699" t="s">
        <v>61</v>
      </c>
      <c r="B4699" t="s">
        <v>41</v>
      </c>
      <c r="C4699" t="s">
        <v>73</v>
      </c>
      <c r="D4699" s="3">
        <v>45485</v>
      </c>
      <c r="FB4699">
        <v>0</v>
      </c>
      <c r="FC4699">
        <v>1</v>
      </c>
    </row>
    <row r="4700" spans="1:159" x14ac:dyDescent="0.25">
      <c r="A4700" t="s">
        <v>61</v>
      </c>
      <c r="B4700" t="s">
        <v>41</v>
      </c>
      <c r="C4700" t="s">
        <v>73</v>
      </c>
      <c r="D4700" s="3">
        <v>45496</v>
      </c>
      <c r="FB4700">
        <v>0</v>
      </c>
      <c r="FC4700">
        <v>1</v>
      </c>
    </row>
    <row r="4701" spans="1:159" x14ac:dyDescent="0.25">
      <c r="A4701" t="s">
        <v>61</v>
      </c>
      <c r="B4701" t="s">
        <v>41</v>
      </c>
      <c r="C4701" t="s">
        <v>73</v>
      </c>
      <c r="D4701" s="3">
        <v>45539</v>
      </c>
      <c r="FB4701">
        <v>0</v>
      </c>
      <c r="FC4701">
        <v>1</v>
      </c>
    </row>
    <row r="4702" spans="1:159" x14ac:dyDescent="0.25">
      <c r="A4702" t="s">
        <v>61</v>
      </c>
      <c r="B4702" t="s">
        <v>41</v>
      </c>
      <c r="C4702" t="s">
        <v>73</v>
      </c>
      <c r="D4702" s="3">
        <v>45540</v>
      </c>
      <c r="FB4702">
        <v>0</v>
      </c>
      <c r="FC4702">
        <v>1</v>
      </c>
    </row>
    <row r="4703" spans="1:159" x14ac:dyDescent="0.25">
      <c r="A4703" t="s">
        <v>61</v>
      </c>
      <c r="B4703" t="s">
        <v>41</v>
      </c>
      <c r="C4703" t="s">
        <v>73</v>
      </c>
      <c r="D4703" s="3">
        <v>45541</v>
      </c>
      <c r="FB4703">
        <v>0</v>
      </c>
      <c r="FC4703">
        <v>1</v>
      </c>
    </row>
    <row r="4704" spans="1:159" x14ac:dyDescent="0.25">
      <c r="A4704" t="s">
        <v>61</v>
      </c>
      <c r="B4704" t="s">
        <v>41</v>
      </c>
      <c r="C4704" t="s">
        <v>73</v>
      </c>
      <c r="D4704" s="3">
        <v>45558</v>
      </c>
      <c r="FB4704">
        <v>0</v>
      </c>
      <c r="FC4704">
        <v>1</v>
      </c>
    </row>
    <row r="4705" spans="1:159" x14ac:dyDescent="0.25">
      <c r="A4705" t="s">
        <v>61</v>
      </c>
      <c r="B4705" t="s">
        <v>41</v>
      </c>
      <c r="C4705" t="s">
        <v>73</v>
      </c>
      <c r="D4705" s="3">
        <v>45559</v>
      </c>
      <c r="FB4705">
        <v>0</v>
      </c>
      <c r="FC4705">
        <v>1</v>
      </c>
    </row>
    <row r="4706" spans="1:159" x14ac:dyDescent="0.25">
      <c r="A4706" t="s">
        <v>61</v>
      </c>
      <c r="B4706" t="s">
        <v>41</v>
      </c>
      <c r="C4706" t="s">
        <v>73</v>
      </c>
      <c r="D4706" s="3">
        <v>45566</v>
      </c>
      <c r="FB4706">
        <v>0</v>
      </c>
      <c r="FC4706">
        <v>1</v>
      </c>
    </row>
    <row r="4707" spans="1:159" x14ac:dyDescent="0.25">
      <c r="A4707" t="s">
        <v>61</v>
      </c>
      <c r="B4707" t="s">
        <v>41</v>
      </c>
      <c r="C4707" t="s">
        <v>73</v>
      </c>
      <c r="D4707" s="3">
        <v>45567</v>
      </c>
      <c r="FB4707">
        <v>0</v>
      </c>
      <c r="FC4707">
        <v>1</v>
      </c>
    </row>
    <row r="4708" spans="1:159" x14ac:dyDescent="0.25">
      <c r="A4708" t="s">
        <v>61</v>
      </c>
      <c r="B4708" t="s">
        <v>41</v>
      </c>
      <c r="C4708" t="s">
        <v>73</v>
      </c>
      <c r="D4708" s="3">
        <v>45568</v>
      </c>
      <c r="FB4708">
        <v>0</v>
      </c>
      <c r="FC4708">
        <v>1</v>
      </c>
    </row>
    <row r="4709" spans="1:159" x14ac:dyDescent="0.25">
      <c r="A4709" t="s">
        <v>61</v>
      </c>
      <c r="B4709" t="s">
        <v>41</v>
      </c>
      <c r="C4709" t="s">
        <v>73</v>
      </c>
      <c r="D4709" s="3">
        <v>45570</v>
      </c>
      <c r="FB4709">
        <v>0</v>
      </c>
      <c r="FC4709">
        <v>1</v>
      </c>
    </row>
    <row r="4710" spans="1:159" x14ac:dyDescent="0.25">
      <c r="A4710" t="s">
        <v>61</v>
      </c>
      <c r="B4710" t="s">
        <v>41</v>
      </c>
      <c r="C4710" t="s">
        <v>73</v>
      </c>
      <c r="D4710" s="3">
        <v>45571</v>
      </c>
      <c r="FB4710">
        <v>0</v>
      </c>
      <c r="FC4710">
        <v>1</v>
      </c>
    </row>
    <row r="4711" spans="1:159" x14ac:dyDescent="0.25">
      <c r="A4711" t="s">
        <v>61</v>
      </c>
      <c r="B4711" t="s">
        <v>41</v>
      </c>
      <c r="C4711" t="s">
        <v>81</v>
      </c>
      <c r="D4711" s="3">
        <v>45475</v>
      </c>
      <c r="FB4711">
        <v>0</v>
      </c>
      <c r="FC4711">
        <v>1</v>
      </c>
    </row>
    <row r="4712" spans="1:159" x14ac:dyDescent="0.25">
      <c r="A4712" t="s">
        <v>61</v>
      </c>
      <c r="B4712" t="s">
        <v>41</v>
      </c>
      <c r="C4712" t="s">
        <v>81</v>
      </c>
      <c r="D4712" s="3">
        <v>45476</v>
      </c>
      <c r="FB4712">
        <v>0</v>
      </c>
      <c r="FC4712">
        <v>1</v>
      </c>
    </row>
    <row r="4713" spans="1:159" x14ac:dyDescent="0.25">
      <c r="A4713" t="s">
        <v>61</v>
      </c>
      <c r="B4713" t="s">
        <v>41</v>
      </c>
      <c r="C4713" t="s">
        <v>81</v>
      </c>
      <c r="D4713" s="3">
        <v>45478</v>
      </c>
      <c r="FB4713">
        <v>0</v>
      </c>
      <c r="FC4713">
        <v>1</v>
      </c>
    </row>
    <row r="4714" spans="1:159" x14ac:dyDescent="0.25">
      <c r="A4714" t="s">
        <v>61</v>
      </c>
      <c r="B4714" t="s">
        <v>41</v>
      </c>
      <c r="C4714" t="s">
        <v>81</v>
      </c>
      <c r="D4714" s="3">
        <v>45479</v>
      </c>
      <c r="FB4714">
        <v>0</v>
      </c>
      <c r="FC4714">
        <v>1</v>
      </c>
    </row>
    <row r="4715" spans="1:159" x14ac:dyDescent="0.25">
      <c r="A4715" t="s">
        <v>61</v>
      </c>
      <c r="B4715" t="s">
        <v>41</v>
      </c>
      <c r="C4715" t="s">
        <v>81</v>
      </c>
      <c r="D4715" s="3">
        <v>45484</v>
      </c>
      <c r="FB4715">
        <v>0</v>
      </c>
      <c r="FC4715">
        <v>1</v>
      </c>
    </row>
    <row r="4716" spans="1:159" x14ac:dyDescent="0.25">
      <c r="A4716" t="s">
        <v>61</v>
      </c>
      <c r="B4716" t="s">
        <v>41</v>
      </c>
      <c r="C4716" t="s">
        <v>81</v>
      </c>
      <c r="D4716" s="3">
        <v>45485</v>
      </c>
      <c r="FB4716">
        <v>0</v>
      </c>
      <c r="FC4716">
        <v>1</v>
      </c>
    </row>
    <row r="4717" spans="1:159" x14ac:dyDescent="0.25">
      <c r="A4717" t="s">
        <v>61</v>
      </c>
      <c r="B4717" t="s">
        <v>41</v>
      </c>
      <c r="C4717" t="s">
        <v>81</v>
      </c>
      <c r="D4717" s="3">
        <v>45496</v>
      </c>
      <c r="FB4717">
        <v>0</v>
      </c>
      <c r="FC4717">
        <v>1</v>
      </c>
    </row>
    <row r="4718" spans="1:159" x14ac:dyDescent="0.25">
      <c r="A4718" t="s">
        <v>61</v>
      </c>
      <c r="B4718" t="s">
        <v>41</v>
      </c>
      <c r="C4718" t="s">
        <v>81</v>
      </c>
      <c r="D4718" s="3">
        <v>45539</v>
      </c>
      <c r="FB4718">
        <v>0</v>
      </c>
      <c r="FC4718">
        <v>1</v>
      </c>
    </row>
    <row r="4719" spans="1:159" x14ac:dyDescent="0.25">
      <c r="A4719" t="s">
        <v>61</v>
      </c>
      <c r="B4719" t="s">
        <v>41</v>
      </c>
      <c r="C4719" t="s">
        <v>81</v>
      </c>
      <c r="D4719" s="3">
        <v>45540</v>
      </c>
      <c r="FB4719">
        <v>0</v>
      </c>
      <c r="FC4719">
        <v>1</v>
      </c>
    </row>
    <row r="4720" spans="1:159" x14ac:dyDescent="0.25">
      <c r="A4720" t="s">
        <v>61</v>
      </c>
      <c r="B4720" t="s">
        <v>41</v>
      </c>
      <c r="C4720" t="s">
        <v>81</v>
      </c>
      <c r="D4720" s="3">
        <v>45541</v>
      </c>
      <c r="FB4720">
        <v>0</v>
      </c>
      <c r="FC4720">
        <v>1</v>
      </c>
    </row>
    <row r="4721" spans="1:159" x14ac:dyDescent="0.25">
      <c r="A4721" t="s">
        <v>61</v>
      </c>
      <c r="B4721" t="s">
        <v>41</v>
      </c>
      <c r="C4721" t="s">
        <v>81</v>
      </c>
      <c r="D4721" s="3">
        <v>45558</v>
      </c>
      <c r="FB4721">
        <v>0</v>
      </c>
      <c r="FC4721">
        <v>1</v>
      </c>
    </row>
    <row r="4722" spans="1:159" x14ac:dyDescent="0.25">
      <c r="A4722" t="s">
        <v>61</v>
      </c>
      <c r="B4722" t="s">
        <v>41</v>
      </c>
      <c r="C4722" t="s">
        <v>81</v>
      </c>
      <c r="D4722" s="3">
        <v>45559</v>
      </c>
      <c r="FB4722">
        <v>0</v>
      </c>
      <c r="FC4722">
        <v>1</v>
      </c>
    </row>
    <row r="4723" spans="1:159" x14ac:dyDescent="0.25">
      <c r="A4723" t="s">
        <v>61</v>
      </c>
      <c r="B4723" t="s">
        <v>41</v>
      </c>
      <c r="C4723" t="s">
        <v>81</v>
      </c>
      <c r="D4723" s="3">
        <v>45566</v>
      </c>
      <c r="FB4723">
        <v>0</v>
      </c>
      <c r="FC4723">
        <v>1</v>
      </c>
    </row>
    <row r="4724" spans="1:159" x14ac:dyDescent="0.25">
      <c r="A4724" t="s">
        <v>61</v>
      </c>
      <c r="B4724" t="s">
        <v>41</v>
      </c>
      <c r="C4724" t="s">
        <v>81</v>
      </c>
      <c r="D4724" s="3">
        <v>45567</v>
      </c>
      <c r="FB4724">
        <v>0</v>
      </c>
      <c r="FC4724">
        <v>1</v>
      </c>
    </row>
    <row r="4725" spans="1:159" x14ac:dyDescent="0.25">
      <c r="A4725" t="s">
        <v>61</v>
      </c>
      <c r="B4725" t="s">
        <v>41</v>
      </c>
      <c r="C4725" t="s">
        <v>81</v>
      </c>
      <c r="D4725" s="3">
        <v>45568</v>
      </c>
      <c r="FB4725">
        <v>0</v>
      </c>
      <c r="FC4725">
        <v>1</v>
      </c>
    </row>
    <row r="4726" spans="1:159" x14ac:dyDescent="0.25">
      <c r="A4726" t="s">
        <v>61</v>
      </c>
      <c r="B4726" t="s">
        <v>41</v>
      </c>
      <c r="C4726" t="s">
        <v>81</v>
      </c>
      <c r="D4726" s="3">
        <v>45570</v>
      </c>
      <c r="FB4726">
        <v>0</v>
      </c>
      <c r="FC4726">
        <v>1</v>
      </c>
    </row>
    <row r="4727" spans="1:159" x14ac:dyDescent="0.25">
      <c r="A4727" t="s">
        <v>61</v>
      </c>
      <c r="B4727" t="s">
        <v>41</v>
      </c>
      <c r="C4727" t="s">
        <v>81</v>
      </c>
      <c r="D4727" s="3">
        <v>45571</v>
      </c>
      <c r="FB4727">
        <v>0</v>
      </c>
      <c r="FC4727">
        <v>1</v>
      </c>
    </row>
    <row r="4728" spans="1:159" x14ac:dyDescent="0.25">
      <c r="A4728" t="s">
        <v>61</v>
      </c>
      <c r="B4728" t="s">
        <v>41</v>
      </c>
      <c r="C4728" t="s">
        <v>82</v>
      </c>
      <c r="D4728" s="3">
        <v>45475</v>
      </c>
      <c r="FB4728">
        <v>0</v>
      </c>
      <c r="FC4728">
        <v>1</v>
      </c>
    </row>
    <row r="4729" spans="1:159" x14ac:dyDescent="0.25">
      <c r="A4729" t="s">
        <v>61</v>
      </c>
      <c r="B4729" t="s">
        <v>41</v>
      </c>
      <c r="C4729" t="s">
        <v>82</v>
      </c>
      <c r="D4729" s="3">
        <v>45476</v>
      </c>
      <c r="FB4729">
        <v>0</v>
      </c>
      <c r="FC4729">
        <v>1</v>
      </c>
    </row>
    <row r="4730" spans="1:159" x14ac:dyDescent="0.25">
      <c r="A4730" t="s">
        <v>61</v>
      </c>
      <c r="B4730" t="s">
        <v>41</v>
      </c>
      <c r="C4730" t="s">
        <v>82</v>
      </c>
      <c r="D4730" s="3">
        <v>45478</v>
      </c>
      <c r="FB4730">
        <v>0</v>
      </c>
      <c r="FC4730">
        <v>1</v>
      </c>
    </row>
    <row r="4731" spans="1:159" x14ac:dyDescent="0.25">
      <c r="A4731" t="s">
        <v>61</v>
      </c>
      <c r="B4731" t="s">
        <v>41</v>
      </c>
      <c r="C4731" t="s">
        <v>82</v>
      </c>
      <c r="D4731" s="3">
        <v>45479</v>
      </c>
      <c r="FB4731">
        <v>0</v>
      </c>
      <c r="FC4731">
        <v>1</v>
      </c>
    </row>
    <row r="4732" spans="1:159" x14ac:dyDescent="0.25">
      <c r="A4732" t="s">
        <v>61</v>
      </c>
      <c r="B4732" t="s">
        <v>41</v>
      </c>
      <c r="C4732" t="s">
        <v>82</v>
      </c>
      <c r="D4732" s="3">
        <v>45484</v>
      </c>
      <c r="FB4732">
        <v>0</v>
      </c>
      <c r="FC4732">
        <v>1</v>
      </c>
    </row>
    <row r="4733" spans="1:159" x14ac:dyDescent="0.25">
      <c r="A4733" t="s">
        <v>61</v>
      </c>
      <c r="B4733" t="s">
        <v>41</v>
      </c>
      <c r="C4733" t="s">
        <v>82</v>
      </c>
      <c r="D4733" s="3">
        <v>45485</v>
      </c>
      <c r="FB4733">
        <v>0</v>
      </c>
      <c r="FC4733">
        <v>1</v>
      </c>
    </row>
    <row r="4734" spans="1:159" x14ac:dyDescent="0.25">
      <c r="A4734" t="s">
        <v>61</v>
      </c>
      <c r="B4734" t="s">
        <v>41</v>
      </c>
      <c r="C4734" t="s">
        <v>82</v>
      </c>
      <c r="D4734" s="3">
        <v>45496</v>
      </c>
      <c r="FB4734">
        <v>0</v>
      </c>
      <c r="FC4734">
        <v>1</v>
      </c>
    </row>
    <row r="4735" spans="1:159" x14ac:dyDescent="0.25">
      <c r="A4735" t="s">
        <v>61</v>
      </c>
      <c r="B4735" t="s">
        <v>41</v>
      </c>
      <c r="C4735" t="s">
        <v>82</v>
      </c>
      <c r="D4735" s="3">
        <v>45539</v>
      </c>
      <c r="FB4735">
        <v>0</v>
      </c>
      <c r="FC4735">
        <v>1</v>
      </c>
    </row>
    <row r="4736" spans="1:159" x14ac:dyDescent="0.25">
      <c r="A4736" t="s">
        <v>61</v>
      </c>
      <c r="B4736" t="s">
        <v>41</v>
      </c>
      <c r="C4736" t="s">
        <v>82</v>
      </c>
      <c r="D4736" s="3">
        <v>45540</v>
      </c>
      <c r="FB4736">
        <v>0</v>
      </c>
      <c r="FC4736">
        <v>1</v>
      </c>
    </row>
    <row r="4737" spans="1:159" x14ac:dyDescent="0.25">
      <c r="A4737" t="s">
        <v>61</v>
      </c>
      <c r="B4737" t="s">
        <v>41</v>
      </c>
      <c r="C4737" t="s">
        <v>82</v>
      </c>
      <c r="D4737" s="3">
        <v>45541</v>
      </c>
      <c r="FB4737">
        <v>0</v>
      </c>
      <c r="FC4737">
        <v>1</v>
      </c>
    </row>
    <row r="4738" spans="1:159" x14ac:dyDescent="0.25">
      <c r="A4738" t="s">
        <v>61</v>
      </c>
      <c r="B4738" t="s">
        <v>41</v>
      </c>
      <c r="C4738" t="s">
        <v>82</v>
      </c>
      <c r="D4738" s="3">
        <v>45558</v>
      </c>
      <c r="FB4738">
        <v>0</v>
      </c>
      <c r="FC4738">
        <v>1</v>
      </c>
    </row>
    <row r="4739" spans="1:159" x14ac:dyDescent="0.25">
      <c r="A4739" t="s">
        <v>61</v>
      </c>
      <c r="B4739" t="s">
        <v>41</v>
      </c>
      <c r="C4739" t="s">
        <v>82</v>
      </c>
      <c r="D4739" s="3">
        <v>45559</v>
      </c>
      <c r="FB4739">
        <v>0</v>
      </c>
      <c r="FC4739">
        <v>1</v>
      </c>
    </row>
    <row r="4740" spans="1:159" x14ac:dyDescent="0.25">
      <c r="A4740" t="s">
        <v>61</v>
      </c>
      <c r="B4740" t="s">
        <v>41</v>
      </c>
      <c r="C4740" t="s">
        <v>82</v>
      </c>
      <c r="D4740" s="3">
        <v>45566</v>
      </c>
      <c r="FB4740">
        <v>0</v>
      </c>
      <c r="FC4740">
        <v>1</v>
      </c>
    </row>
    <row r="4741" spans="1:159" x14ac:dyDescent="0.25">
      <c r="A4741" t="s">
        <v>61</v>
      </c>
      <c r="B4741" t="s">
        <v>41</v>
      </c>
      <c r="C4741" t="s">
        <v>82</v>
      </c>
      <c r="D4741" s="3">
        <v>45567</v>
      </c>
      <c r="FB4741">
        <v>0</v>
      </c>
      <c r="FC4741">
        <v>1</v>
      </c>
    </row>
    <row r="4742" spans="1:159" x14ac:dyDescent="0.25">
      <c r="A4742" t="s">
        <v>61</v>
      </c>
      <c r="B4742" t="s">
        <v>41</v>
      </c>
      <c r="C4742" t="s">
        <v>82</v>
      </c>
      <c r="D4742" s="3">
        <v>45568</v>
      </c>
      <c r="FB4742">
        <v>0</v>
      </c>
      <c r="FC4742">
        <v>1</v>
      </c>
    </row>
    <row r="4743" spans="1:159" x14ac:dyDescent="0.25">
      <c r="A4743" t="s">
        <v>61</v>
      </c>
      <c r="B4743" t="s">
        <v>41</v>
      </c>
      <c r="C4743" t="s">
        <v>82</v>
      </c>
      <c r="D4743" s="3">
        <v>45570</v>
      </c>
      <c r="FB4743">
        <v>0</v>
      </c>
      <c r="FC4743">
        <v>1</v>
      </c>
    </row>
    <row r="4744" spans="1:159" x14ac:dyDescent="0.25">
      <c r="A4744" t="s">
        <v>61</v>
      </c>
      <c r="B4744" t="s">
        <v>41</v>
      </c>
      <c r="C4744" t="s">
        <v>82</v>
      </c>
      <c r="D4744" s="3">
        <v>45571</v>
      </c>
      <c r="FB4744">
        <v>0</v>
      </c>
      <c r="FC4744">
        <v>1</v>
      </c>
    </row>
    <row r="4745" spans="1:159" x14ac:dyDescent="0.25">
      <c r="A4745" t="s">
        <v>61</v>
      </c>
      <c r="B4745" t="s">
        <v>41</v>
      </c>
      <c r="C4745" t="s">
        <v>87</v>
      </c>
      <c r="D4745" s="3">
        <v>45475</v>
      </c>
      <c r="FB4745">
        <v>0</v>
      </c>
      <c r="FC4745">
        <v>1</v>
      </c>
    </row>
    <row r="4746" spans="1:159" x14ac:dyDescent="0.25">
      <c r="A4746" t="s">
        <v>61</v>
      </c>
      <c r="B4746" t="s">
        <v>41</v>
      </c>
      <c r="C4746" t="s">
        <v>87</v>
      </c>
      <c r="D4746" s="3">
        <v>45476</v>
      </c>
      <c r="FB4746">
        <v>0</v>
      </c>
      <c r="FC4746">
        <v>1</v>
      </c>
    </row>
    <row r="4747" spans="1:159" x14ac:dyDescent="0.25">
      <c r="A4747" t="s">
        <v>61</v>
      </c>
      <c r="B4747" t="s">
        <v>41</v>
      </c>
      <c r="C4747" t="s">
        <v>87</v>
      </c>
      <c r="D4747" s="3">
        <v>45478</v>
      </c>
      <c r="FB4747">
        <v>0</v>
      </c>
      <c r="FC4747">
        <v>1</v>
      </c>
    </row>
    <row r="4748" spans="1:159" x14ac:dyDescent="0.25">
      <c r="A4748" t="s">
        <v>61</v>
      </c>
      <c r="B4748" t="s">
        <v>41</v>
      </c>
      <c r="C4748" t="s">
        <v>87</v>
      </c>
      <c r="D4748" s="3">
        <v>45479</v>
      </c>
      <c r="FB4748">
        <v>0</v>
      </c>
      <c r="FC4748">
        <v>1</v>
      </c>
    </row>
    <row r="4749" spans="1:159" x14ac:dyDescent="0.25">
      <c r="A4749" t="s">
        <v>61</v>
      </c>
      <c r="B4749" t="s">
        <v>41</v>
      </c>
      <c r="C4749" t="s">
        <v>87</v>
      </c>
      <c r="D4749" s="3">
        <v>45484</v>
      </c>
      <c r="FB4749">
        <v>0</v>
      </c>
      <c r="FC4749">
        <v>1</v>
      </c>
    </row>
    <row r="4750" spans="1:159" x14ac:dyDescent="0.25">
      <c r="A4750" t="s">
        <v>61</v>
      </c>
      <c r="B4750" t="s">
        <v>41</v>
      </c>
      <c r="C4750" t="s">
        <v>87</v>
      </c>
      <c r="D4750" s="3">
        <v>45485</v>
      </c>
      <c r="FB4750">
        <v>0</v>
      </c>
      <c r="FC4750">
        <v>1</v>
      </c>
    </row>
    <row r="4751" spans="1:159" x14ac:dyDescent="0.25">
      <c r="A4751" t="s">
        <v>61</v>
      </c>
      <c r="B4751" t="s">
        <v>41</v>
      </c>
      <c r="C4751" t="s">
        <v>87</v>
      </c>
      <c r="D4751" s="3">
        <v>45496</v>
      </c>
      <c r="FB4751">
        <v>0</v>
      </c>
      <c r="FC4751">
        <v>1</v>
      </c>
    </row>
    <row r="4752" spans="1:159" x14ac:dyDescent="0.25">
      <c r="A4752" t="s">
        <v>61</v>
      </c>
      <c r="B4752" t="s">
        <v>41</v>
      </c>
      <c r="C4752" t="s">
        <v>87</v>
      </c>
      <c r="D4752" s="3">
        <v>45539</v>
      </c>
      <c r="FB4752">
        <v>0</v>
      </c>
      <c r="FC4752">
        <v>1</v>
      </c>
    </row>
    <row r="4753" spans="1:159" x14ac:dyDescent="0.25">
      <c r="A4753" t="s">
        <v>61</v>
      </c>
      <c r="B4753" t="s">
        <v>41</v>
      </c>
      <c r="C4753" t="s">
        <v>87</v>
      </c>
      <c r="D4753" s="3">
        <v>45540</v>
      </c>
      <c r="FB4753">
        <v>0</v>
      </c>
      <c r="FC4753">
        <v>1</v>
      </c>
    </row>
    <row r="4754" spans="1:159" x14ac:dyDescent="0.25">
      <c r="A4754" t="s">
        <v>61</v>
      </c>
      <c r="B4754" t="s">
        <v>41</v>
      </c>
      <c r="C4754" t="s">
        <v>87</v>
      </c>
      <c r="D4754" s="3">
        <v>45541</v>
      </c>
      <c r="FB4754">
        <v>0</v>
      </c>
      <c r="FC4754">
        <v>1</v>
      </c>
    </row>
    <row r="4755" spans="1:159" x14ac:dyDescent="0.25">
      <c r="A4755" t="s">
        <v>61</v>
      </c>
      <c r="B4755" t="s">
        <v>41</v>
      </c>
      <c r="C4755" t="s">
        <v>87</v>
      </c>
      <c r="D4755" s="3">
        <v>45558</v>
      </c>
      <c r="FB4755">
        <v>0</v>
      </c>
      <c r="FC4755">
        <v>1</v>
      </c>
    </row>
    <row r="4756" spans="1:159" x14ac:dyDescent="0.25">
      <c r="A4756" t="s">
        <v>61</v>
      </c>
      <c r="B4756" t="s">
        <v>41</v>
      </c>
      <c r="C4756" t="s">
        <v>87</v>
      </c>
      <c r="D4756" s="3">
        <v>45559</v>
      </c>
      <c r="FB4756">
        <v>0</v>
      </c>
      <c r="FC4756">
        <v>1</v>
      </c>
    </row>
    <row r="4757" spans="1:159" x14ac:dyDescent="0.25">
      <c r="A4757" t="s">
        <v>61</v>
      </c>
      <c r="B4757" t="s">
        <v>41</v>
      </c>
      <c r="C4757" t="s">
        <v>87</v>
      </c>
      <c r="D4757" s="3">
        <v>45566</v>
      </c>
      <c r="FB4757">
        <v>0</v>
      </c>
      <c r="FC4757">
        <v>1</v>
      </c>
    </row>
    <row r="4758" spans="1:159" x14ac:dyDescent="0.25">
      <c r="A4758" t="s">
        <v>61</v>
      </c>
      <c r="B4758" t="s">
        <v>41</v>
      </c>
      <c r="C4758" t="s">
        <v>87</v>
      </c>
      <c r="D4758" s="3">
        <v>45567</v>
      </c>
      <c r="FB4758">
        <v>0</v>
      </c>
      <c r="FC4758">
        <v>1</v>
      </c>
    </row>
    <row r="4759" spans="1:159" x14ac:dyDescent="0.25">
      <c r="A4759" t="s">
        <v>61</v>
      </c>
      <c r="B4759" t="s">
        <v>41</v>
      </c>
      <c r="C4759" t="s">
        <v>87</v>
      </c>
      <c r="D4759" s="3">
        <v>45568</v>
      </c>
      <c r="FB4759">
        <v>0</v>
      </c>
      <c r="FC4759">
        <v>1</v>
      </c>
    </row>
    <row r="4760" spans="1:159" x14ac:dyDescent="0.25">
      <c r="A4760" t="s">
        <v>61</v>
      </c>
      <c r="B4760" t="s">
        <v>41</v>
      </c>
      <c r="C4760" t="s">
        <v>87</v>
      </c>
      <c r="D4760" s="3">
        <v>45570</v>
      </c>
      <c r="FB4760">
        <v>0</v>
      </c>
      <c r="FC4760">
        <v>1</v>
      </c>
    </row>
    <row r="4761" spans="1:159" x14ac:dyDescent="0.25">
      <c r="A4761" t="s">
        <v>61</v>
      </c>
      <c r="B4761" t="s">
        <v>41</v>
      </c>
      <c r="C4761" t="s">
        <v>87</v>
      </c>
      <c r="D4761" s="3">
        <v>45571</v>
      </c>
      <c r="FB4761">
        <v>0</v>
      </c>
      <c r="FC4761">
        <v>1</v>
      </c>
    </row>
    <row r="4762" spans="1:159" x14ac:dyDescent="0.25">
      <c r="A4762" t="s">
        <v>61</v>
      </c>
      <c r="B4762" t="s">
        <v>41</v>
      </c>
      <c r="C4762" t="s">
        <v>85</v>
      </c>
      <c r="D4762" s="3">
        <v>45475</v>
      </c>
      <c r="FB4762">
        <v>0</v>
      </c>
      <c r="FC4762">
        <v>1</v>
      </c>
    </row>
    <row r="4763" spans="1:159" x14ac:dyDescent="0.25">
      <c r="A4763" t="s">
        <v>61</v>
      </c>
      <c r="B4763" t="s">
        <v>41</v>
      </c>
      <c r="C4763" t="s">
        <v>85</v>
      </c>
      <c r="D4763" s="3">
        <v>45476</v>
      </c>
      <c r="FB4763">
        <v>0</v>
      </c>
      <c r="FC4763">
        <v>1</v>
      </c>
    </row>
    <row r="4764" spans="1:159" x14ac:dyDescent="0.25">
      <c r="A4764" t="s">
        <v>61</v>
      </c>
      <c r="B4764" t="s">
        <v>41</v>
      </c>
      <c r="C4764" t="s">
        <v>85</v>
      </c>
      <c r="D4764" s="3">
        <v>45478</v>
      </c>
      <c r="FB4764">
        <v>0</v>
      </c>
      <c r="FC4764">
        <v>1</v>
      </c>
    </row>
    <row r="4765" spans="1:159" x14ac:dyDescent="0.25">
      <c r="A4765" t="s">
        <v>61</v>
      </c>
      <c r="B4765" t="s">
        <v>41</v>
      </c>
      <c r="C4765" t="s">
        <v>85</v>
      </c>
      <c r="D4765" s="3">
        <v>45479</v>
      </c>
      <c r="FB4765">
        <v>0</v>
      </c>
      <c r="FC4765">
        <v>1</v>
      </c>
    </row>
    <row r="4766" spans="1:159" x14ac:dyDescent="0.25">
      <c r="A4766" t="s">
        <v>61</v>
      </c>
      <c r="B4766" t="s">
        <v>41</v>
      </c>
      <c r="C4766" t="s">
        <v>85</v>
      </c>
      <c r="D4766" s="3">
        <v>45484</v>
      </c>
      <c r="FB4766">
        <v>0</v>
      </c>
      <c r="FC4766">
        <v>1</v>
      </c>
    </row>
    <row r="4767" spans="1:159" x14ac:dyDescent="0.25">
      <c r="A4767" t="s">
        <v>61</v>
      </c>
      <c r="B4767" t="s">
        <v>41</v>
      </c>
      <c r="C4767" t="s">
        <v>85</v>
      </c>
      <c r="D4767" s="3">
        <v>45485</v>
      </c>
      <c r="FB4767">
        <v>0</v>
      </c>
      <c r="FC4767">
        <v>1</v>
      </c>
    </row>
    <row r="4768" spans="1:159" x14ac:dyDescent="0.25">
      <c r="A4768" t="s">
        <v>61</v>
      </c>
      <c r="B4768" t="s">
        <v>41</v>
      </c>
      <c r="C4768" t="s">
        <v>85</v>
      </c>
      <c r="D4768" s="3">
        <v>45496</v>
      </c>
      <c r="FB4768">
        <v>0</v>
      </c>
      <c r="FC4768">
        <v>1</v>
      </c>
    </row>
    <row r="4769" spans="1:159" x14ac:dyDescent="0.25">
      <c r="A4769" t="s">
        <v>61</v>
      </c>
      <c r="B4769" t="s">
        <v>41</v>
      </c>
      <c r="C4769" t="s">
        <v>85</v>
      </c>
      <c r="D4769" s="3">
        <v>45539</v>
      </c>
      <c r="FB4769">
        <v>0</v>
      </c>
      <c r="FC4769">
        <v>1</v>
      </c>
    </row>
    <row r="4770" spans="1:159" x14ac:dyDescent="0.25">
      <c r="A4770" t="s">
        <v>61</v>
      </c>
      <c r="B4770" t="s">
        <v>41</v>
      </c>
      <c r="C4770" t="s">
        <v>85</v>
      </c>
      <c r="D4770" s="3">
        <v>45540</v>
      </c>
      <c r="FB4770">
        <v>0</v>
      </c>
      <c r="FC4770">
        <v>1</v>
      </c>
    </row>
    <row r="4771" spans="1:159" x14ac:dyDescent="0.25">
      <c r="A4771" t="s">
        <v>61</v>
      </c>
      <c r="B4771" t="s">
        <v>41</v>
      </c>
      <c r="C4771" t="s">
        <v>85</v>
      </c>
      <c r="D4771" s="3">
        <v>45541</v>
      </c>
      <c r="FB4771">
        <v>0</v>
      </c>
      <c r="FC4771">
        <v>1</v>
      </c>
    </row>
    <row r="4772" spans="1:159" x14ac:dyDescent="0.25">
      <c r="A4772" t="s">
        <v>61</v>
      </c>
      <c r="B4772" t="s">
        <v>41</v>
      </c>
      <c r="C4772" t="s">
        <v>85</v>
      </c>
      <c r="D4772" s="3">
        <v>45558</v>
      </c>
      <c r="FB4772">
        <v>0</v>
      </c>
      <c r="FC4772">
        <v>1</v>
      </c>
    </row>
    <row r="4773" spans="1:159" x14ac:dyDescent="0.25">
      <c r="A4773" t="s">
        <v>61</v>
      </c>
      <c r="B4773" t="s">
        <v>41</v>
      </c>
      <c r="C4773" t="s">
        <v>85</v>
      </c>
      <c r="D4773" s="3">
        <v>45559</v>
      </c>
      <c r="FB4773">
        <v>0</v>
      </c>
      <c r="FC4773">
        <v>1</v>
      </c>
    </row>
    <row r="4774" spans="1:159" x14ac:dyDescent="0.25">
      <c r="A4774" t="s">
        <v>61</v>
      </c>
      <c r="B4774" t="s">
        <v>41</v>
      </c>
      <c r="C4774" t="s">
        <v>85</v>
      </c>
      <c r="D4774" s="3">
        <v>45566</v>
      </c>
      <c r="FB4774">
        <v>0</v>
      </c>
      <c r="FC4774">
        <v>1</v>
      </c>
    </row>
    <row r="4775" spans="1:159" x14ac:dyDescent="0.25">
      <c r="A4775" t="s">
        <v>61</v>
      </c>
      <c r="B4775" t="s">
        <v>41</v>
      </c>
      <c r="C4775" t="s">
        <v>85</v>
      </c>
      <c r="D4775" s="3">
        <v>45567</v>
      </c>
      <c r="FB4775">
        <v>0</v>
      </c>
      <c r="FC4775">
        <v>1</v>
      </c>
    </row>
    <row r="4776" spans="1:159" x14ac:dyDescent="0.25">
      <c r="A4776" t="s">
        <v>61</v>
      </c>
      <c r="B4776" t="s">
        <v>41</v>
      </c>
      <c r="C4776" t="s">
        <v>85</v>
      </c>
      <c r="D4776" s="3">
        <v>45568</v>
      </c>
      <c r="FB4776">
        <v>0</v>
      </c>
      <c r="FC4776">
        <v>1</v>
      </c>
    </row>
    <row r="4777" spans="1:159" x14ac:dyDescent="0.25">
      <c r="A4777" t="s">
        <v>61</v>
      </c>
      <c r="B4777" t="s">
        <v>41</v>
      </c>
      <c r="C4777" t="s">
        <v>85</v>
      </c>
      <c r="D4777" s="3">
        <v>45570</v>
      </c>
      <c r="FB4777">
        <v>0</v>
      </c>
      <c r="FC4777">
        <v>1</v>
      </c>
    </row>
    <row r="4778" spans="1:159" x14ac:dyDescent="0.25">
      <c r="A4778" t="s">
        <v>61</v>
      </c>
      <c r="B4778" t="s">
        <v>41</v>
      </c>
      <c r="C4778" t="s">
        <v>85</v>
      </c>
      <c r="D4778" s="3">
        <v>45571</v>
      </c>
      <c r="FB4778">
        <v>0</v>
      </c>
      <c r="FC4778">
        <v>1</v>
      </c>
    </row>
    <row r="4779" spans="1:159" x14ac:dyDescent="0.25">
      <c r="A4779" t="s">
        <v>61</v>
      </c>
      <c r="B4779" t="s">
        <v>41</v>
      </c>
      <c r="C4779" t="s">
        <v>86</v>
      </c>
      <c r="D4779" s="3">
        <v>45475</v>
      </c>
      <c r="FB4779">
        <v>0</v>
      </c>
      <c r="FC4779">
        <v>1</v>
      </c>
    </row>
    <row r="4780" spans="1:159" x14ac:dyDescent="0.25">
      <c r="A4780" t="s">
        <v>61</v>
      </c>
      <c r="B4780" t="s">
        <v>41</v>
      </c>
      <c r="C4780" t="s">
        <v>86</v>
      </c>
      <c r="D4780" s="3">
        <v>45476</v>
      </c>
      <c r="FB4780">
        <v>0</v>
      </c>
      <c r="FC4780">
        <v>1</v>
      </c>
    </row>
    <row r="4781" spans="1:159" x14ac:dyDescent="0.25">
      <c r="A4781" t="s">
        <v>61</v>
      </c>
      <c r="B4781" t="s">
        <v>41</v>
      </c>
      <c r="C4781" t="s">
        <v>86</v>
      </c>
      <c r="D4781" s="3">
        <v>45478</v>
      </c>
      <c r="FB4781">
        <v>0</v>
      </c>
      <c r="FC4781">
        <v>1</v>
      </c>
    </row>
    <row r="4782" spans="1:159" x14ac:dyDescent="0.25">
      <c r="A4782" t="s">
        <v>61</v>
      </c>
      <c r="B4782" t="s">
        <v>41</v>
      </c>
      <c r="C4782" t="s">
        <v>86</v>
      </c>
      <c r="D4782" s="3">
        <v>45479</v>
      </c>
      <c r="FB4782">
        <v>0</v>
      </c>
      <c r="FC4782">
        <v>1</v>
      </c>
    </row>
    <row r="4783" spans="1:159" x14ac:dyDescent="0.25">
      <c r="A4783" t="s">
        <v>61</v>
      </c>
      <c r="B4783" t="s">
        <v>41</v>
      </c>
      <c r="C4783" t="s">
        <v>86</v>
      </c>
      <c r="D4783" s="3">
        <v>45484</v>
      </c>
      <c r="FB4783">
        <v>0</v>
      </c>
      <c r="FC4783">
        <v>1</v>
      </c>
    </row>
    <row r="4784" spans="1:159" x14ac:dyDescent="0.25">
      <c r="A4784" t="s">
        <v>61</v>
      </c>
      <c r="B4784" t="s">
        <v>41</v>
      </c>
      <c r="C4784" t="s">
        <v>86</v>
      </c>
      <c r="D4784" s="3">
        <v>45485</v>
      </c>
      <c r="FB4784">
        <v>0</v>
      </c>
      <c r="FC4784">
        <v>1</v>
      </c>
    </row>
    <row r="4785" spans="1:159" x14ac:dyDescent="0.25">
      <c r="A4785" t="s">
        <v>61</v>
      </c>
      <c r="B4785" t="s">
        <v>41</v>
      </c>
      <c r="C4785" t="s">
        <v>86</v>
      </c>
      <c r="D4785" s="3">
        <v>45496</v>
      </c>
      <c r="FB4785">
        <v>0</v>
      </c>
      <c r="FC4785">
        <v>1</v>
      </c>
    </row>
    <row r="4786" spans="1:159" x14ac:dyDescent="0.25">
      <c r="A4786" t="s">
        <v>61</v>
      </c>
      <c r="B4786" t="s">
        <v>41</v>
      </c>
      <c r="C4786" t="s">
        <v>86</v>
      </c>
      <c r="D4786" s="3">
        <v>45539</v>
      </c>
      <c r="FB4786">
        <v>0</v>
      </c>
      <c r="FC4786">
        <v>1</v>
      </c>
    </row>
    <row r="4787" spans="1:159" x14ac:dyDescent="0.25">
      <c r="A4787" t="s">
        <v>61</v>
      </c>
      <c r="B4787" t="s">
        <v>41</v>
      </c>
      <c r="C4787" t="s">
        <v>86</v>
      </c>
      <c r="D4787" s="3">
        <v>45540</v>
      </c>
      <c r="FB4787">
        <v>0</v>
      </c>
      <c r="FC4787">
        <v>1</v>
      </c>
    </row>
    <row r="4788" spans="1:159" x14ac:dyDescent="0.25">
      <c r="A4788" t="s">
        <v>61</v>
      </c>
      <c r="B4788" t="s">
        <v>41</v>
      </c>
      <c r="C4788" t="s">
        <v>86</v>
      </c>
      <c r="D4788" s="3">
        <v>45541</v>
      </c>
      <c r="FB4788">
        <v>0</v>
      </c>
      <c r="FC4788">
        <v>1</v>
      </c>
    </row>
    <row r="4789" spans="1:159" x14ac:dyDescent="0.25">
      <c r="A4789" t="s">
        <v>61</v>
      </c>
      <c r="B4789" t="s">
        <v>41</v>
      </c>
      <c r="C4789" t="s">
        <v>86</v>
      </c>
      <c r="D4789" s="3">
        <v>45558</v>
      </c>
      <c r="FB4789">
        <v>0</v>
      </c>
      <c r="FC4789">
        <v>1</v>
      </c>
    </row>
    <row r="4790" spans="1:159" x14ac:dyDescent="0.25">
      <c r="A4790" t="s">
        <v>61</v>
      </c>
      <c r="B4790" t="s">
        <v>41</v>
      </c>
      <c r="C4790" t="s">
        <v>86</v>
      </c>
      <c r="D4790" s="3">
        <v>45559</v>
      </c>
      <c r="FB4790">
        <v>0</v>
      </c>
      <c r="FC4790">
        <v>1</v>
      </c>
    </row>
    <row r="4791" spans="1:159" x14ac:dyDescent="0.25">
      <c r="A4791" t="s">
        <v>61</v>
      </c>
      <c r="B4791" t="s">
        <v>41</v>
      </c>
      <c r="C4791" t="s">
        <v>86</v>
      </c>
      <c r="D4791" s="3">
        <v>45566</v>
      </c>
      <c r="FB4791">
        <v>0</v>
      </c>
      <c r="FC4791">
        <v>1</v>
      </c>
    </row>
    <row r="4792" spans="1:159" x14ac:dyDescent="0.25">
      <c r="A4792" t="s">
        <v>61</v>
      </c>
      <c r="B4792" t="s">
        <v>41</v>
      </c>
      <c r="C4792" t="s">
        <v>86</v>
      </c>
      <c r="D4792" s="3">
        <v>45567</v>
      </c>
      <c r="FB4792">
        <v>0</v>
      </c>
      <c r="FC4792">
        <v>1</v>
      </c>
    </row>
    <row r="4793" spans="1:159" x14ac:dyDescent="0.25">
      <c r="A4793" t="s">
        <v>61</v>
      </c>
      <c r="B4793" t="s">
        <v>41</v>
      </c>
      <c r="C4793" t="s">
        <v>86</v>
      </c>
      <c r="D4793" s="3">
        <v>45568</v>
      </c>
      <c r="FB4793">
        <v>0</v>
      </c>
      <c r="FC4793">
        <v>1</v>
      </c>
    </row>
    <row r="4794" spans="1:159" x14ac:dyDescent="0.25">
      <c r="A4794" t="s">
        <v>61</v>
      </c>
      <c r="B4794" t="s">
        <v>41</v>
      </c>
      <c r="C4794" t="s">
        <v>86</v>
      </c>
      <c r="D4794" s="3">
        <v>45570</v>
      </c>
      <c r="FB4794">
        <v>0</v>
      </c>
      <c r="FC4794">
        <v>1</v>
      </c>
    </row>
    <row r="4795" spans="1:159" x14ac:dyDescent="0.25">
      <c r="A4795" t="s">
        <v>61</v>
      </c>
      <c r="B4795" t="s">
        <v>41</v>
      </c>
      <c r="C4795" t="s">
        <v>86</v>
      </c>
      <c r="D4795" s="3">
        <v>45571</v>
      </c>
      <c r="FB4795">
        <v>0</v>
      </c>
      <c r="FC4795">
        <v>1</v>
      </c>
    </row>
    <row r="4796" spans="1:159" x14ac:dyDescent="0.25">
      <c r="A4796" t="s">
        <v>61</v>
      </c>
      <c r="B4796" t="s">
        <v>41</v>
      </c>
      <c r="C4796" t="s">
        <v>76</v>
      </c>
      <c r="D4796" s="3">
        <v>45475</v>
      </c>
      <c r="FB4796">
        <v>0</v>
      </c>
      <c r="FC4796">
        <v>1</v>
      </c>
    </row>
    <row r="4797" spans="1:159" x14ac:dyDescent="0.25">
      <c r="A4797" t="s">
        <v>61</v>
      </c>
      <c r="B4797" t="s">
        <v>41</v>
      </c>
      <c r="C4797" t="s">
        <v>76</v>
      </c>
      <c r="D4797" s="3">
        <v>45476</v>
      </c>
      <c r="FB4797">
        <v>0</v>
      </c>
      <c r="FC4797">
        <v>1</v>
      </c>
    </row>
    <row r="4798" spans="1:159" x14ac:dyDescent="0.25">
      <c r="A4798" t="s">
        <v>61</v>
      </c>
      <c r="B4798" t="s">
        <v>41</v>
      </c>
      <c r="C4798" t="s">
        <v>76</v>
      </c>
      <c r="D4798" s="3">
        <v>45478</v>
      </c>
      <c r="FB4798">
        <v>0</v>
      </c>
      <c r="FC4798">
        <v>1</v>
      </c>
    </row>
    <row r="4799" spans="1:159" x14ac:dyDescent="0.25">
      <c r="A4799" t="s">
        <v>61</v>
      </c>
      <c r="B4799" t="s">
        <v>41</v>
      </c>
      <c r="C4799" t="s">
        <v>76</v>
      </c>
      <c r="D4799" s="3">
        <v>45479</v>
      </c>
      <c r="FB4799">
        <v>0</v>
      </c>
      <c r="FC4799">
        <v>1</v>
      </c>
    </row>
    <row r="4800" spans="1:159" x14ac:dyDescent="0.25">
      <c r="A4800" t="s">
        <v>61</v>
      </c>
      <c r="B4800" t="s">
        <v>41</v>
      </c>
      <c r="C4800" t="s">
        <v>76</v>
      </c>
      <c r="D4800" s="3">
        <v>45484</v>
      </c>
      <c r="FB4800">
        <v>0</v>
      </c>
      <c r="FC4800">
        <v>1</v>
      </c>
    </row>
    <row r="4801" spans="1:159" x14ac:dyDescent="0.25">
      <c r="A4801" t="s">
        <v>61</v>
      </c>
      <c r="B4801" t="s">
        <v>41</v>
      </c>
      <c r="C4801" t="s">
        <v>76</v>
      </c>
      <c r="D4801" s="3">
        <v>45485</v>
      </c>
      <c r="FB4801">
        <v>0</v>
      </c>
      <c r="FC4801">
        <v>1</v>
      </c>
    </row>
    <row r="4802" spans="1:159" x14ac:dyDescent="0.25">
      <c r="A4802" t="s">
        <v>61</v>
      </c>
      <c r="B4802" t="s">
        <v>41</v>
      </c>
      <c r="C4802" t="s">
        <v>76</v>
      </c>
      <c r="D4802" s="3">
        <v>45496</v>
      </c>
      <c r="CF4802" s="20"/>
      <c r="FB4802">
        <v>0</v>
      </c>
      <c r="FC4802">
        <v>1</v>
      </c>
    </row>
    <row r="4803" spans="1:159" x14ac:dyDescent="0.25">
      <c r="A4803" t="s">
        <v>61</v>
      </c>
      <c r="B4803" t="s">
        <v>41</v>
      </c>
      <c r="C4803" t="s">
        <v>76</v>
      </c>
      <c r="D4803" s="3">
        <v>45539</v>
      </c>
      <c r="FB4803">
        <v>0</v>
      </c>
      <c r="FC4803">
        <v>1</v>
      </c>
    </row>
    <row r="4804" spans="1:159" x14ac:dyDescent="0.25">
      <c r="A4804" t="s">
        <v>61</v>
      </c>
      <c r="B4804" t="s">
        <v>41</v>
      </c>
      <c r="C4804" t="s">
        <v>76</v>
      </c>
      <c r="D4804" s="3">
        <v>45540</v>
      </c>
      <c r="FB4804">
        <v>0</v>
      </c>
      <c r="FC4804">
        <v>1</v>
      </c>
    </row>
    <row r="4805" spans="1:159" x14ac:dyDescent="0.25">
      <c r="A4805" t="s">
        <v>61</v>
      </c>
      <c r="B4805" t="s">
        <v>41</v>
      </c>
      <c r="C4805" t="s">
        <v>76</v>
      </c>
      <c r="D4805" s="3">
        <v>45541</v>
      </c>
      <c r="FB4805">
        <v>0</v>
      </c>
      <c r="FC4805">
        <v>1</v>
      </c>
    </row>
    <row r="4806" spans="1:159" x14ac:dyDescent="0.25">
      <c r="A4806" t="s">
        <v>61</v>
      </c>
      <c r="B4806" t="s">
        <v>41</v>
      </c>
      <c r="C4806" t="s">
        <v>76</v>
      </c>
      <c r="D4806" s="3">
        <v>45558</v>
      </c>
      <c r="FB4806">
        <v>0</v>
      </c>
      <c r="FC4806">
        <v>1</v>
      </c>
    </row>
    <row r="4807" spans="1:159" x14ac:dyDescent="0.25">
      <c r="A4807" t="s">
        <v>61</v>
      </c>
      <c r="B4807" t="s">
        <v>41</v>
      </c>
      <c r="C4807" t="s">
        <v>76</v>
      </c>
      <c r="D4807" s="3">
        <v>45559</v>
      </c>
      <c r="FB4807">
        <v>0</v>
      </c>
      <c r="FC4807">
        <v>1</v>
      </c>
    </row>
    <row r="4808" spans="1:159" x14ac:dyDescent="0.25">
      <c r="A4808" t="s">
        <v>61</v>
      </c>
      <c r="B4808" t="s">
        <v>41</v>
      </c>
      <c r="C4808" t="s">
        <v>76</v>
      </c>
      <c r="D4808" s="3">
        <v>45566</v>
      </c>
      <c r="FB4808">
        <v>0</v>
      </c>
      <c r="FC4808">
        <v>1</v>
      </c>
    </row>
    <row r="4809" spans="1:159" x14ac:dyDescent="0.25">
      <c r="A4809" t="s">
        <v>61</v>
      </c>
      <c r="B4809" t="s">
        <v>41</v>
      </c>
      <c r="C4809" t="s">
        <v>76</v>
      </c>
      <c r="D4809" s="3">
        <v>45567</v>
      </c>
      <c r="FB4809">
        <v>0</v>
      </c>
      <c r="FC4809">
        <v>1</v>
      </c>
    </row>
    <row r="4810" spans="1:159" x14ac:dyDescent="0.25">
      <c r="A4810" t="s">
        <v>61</v>
      </c>
      <c r="B4810" t="s">
        <v>41</v>
      </c>
      <c r="C4810" t="s">
        <v>76</v>
      </c>
      <c r="D4810" s="3">
        <v>45568</v>
      </c>
      <c r="FB4810">
        <v>0</v>
      </c>
      <c r="FC4810">
        <v>1</v>
      </c>
    </row>
    <row r="4811" spans="1:159" x14ac:dyDescent="0.25">
      <c r="A4811" t="s">
        <v>61</v>
      </c>
      <c r="B4811" t="s">
        <v>41</v>
      </c>
      <c r="C4811" t="s">
        <v>76</v>
      </c>
      <c r="D4811" s="3">
        <v>45570</v>
      </c>
      <c r="FB4811">
        <v>0</v>
      </c>
      <c r="FC4811">
        <v>1</v>
      </c>
    </row>
    <row r="4812" spans="1:159" x14ac:dyDescent="0.25">
      <c r="A4812" t="s">
        <v>61</v>
      </c>
      <c r="B4812" t="s">
        <v>41</v>
      </c>
      <c r="C4812" t="s">
        <v>76</v>
      </c>
      <c r="D4812" s="3">
        <v>45571</v>
      </c>
      <c r="FB4812">
        <v>0</v>
      </c>
      <c r="FC4812">
        <v>1</v>
      </c>
    </row>
    <row r="4813" spans="1:159" x14ac:dyDescent="0.25">
      <c r="A4813" t="s">
        <v>61</v>
      </c>
      <c r="B4813" t="s">
        <v>41</v>
      </c>
      <c r="C4813" t="s">
        <v>75</v>
      </c>
      <c r="D4813" s="3">
        <v>45475</v>
      </c>
      <c r="FB4813">
        <v>0</v>
      </c>
      <c r="FC4813">
        <v>1</v>
      </c>
    </row>
    <row r="4814" spans="1:159" x14ac:dyDescent="0.25">
      <c r="A4814" t="s">
        <v>61</v>
      </c>
      <c r="B4814" t="s">
        <v>41</v>
      </c>
      <c r="C4814" t="s">
        <v>75</v>
      </c>
      <c r="D4814" s="3">
        <v>45476</v>
      </c>
      <c r="FB4814">
        <v>0</v>
      </c>
      <c r="FC4814">
        <v>1</v>
      </c>
    </row>
    <row r="4815" spans="1:159" x14ac:dyDescent="0.25">
      <c r="A4815" t="s">
        <v>61</v>
      </c>
      <c r="B4815" t="s">
        <v>41</v>
      </c>
      <c r="C4815" t="s">
        <v>75</v>
      </c>
      <c r="D4815" s="3">
        <v>45478</v>
      </c>
      <c r="FB4815">
        <v>0</v>
      </c>
      <c r="FC4815">
        <v>1</v>
      </c>
    </row>
    <row r="4816" spans="1:159" x14ac:dyDescent="0.25">
      <c r="A4816" t="s">
        <v>61</v>
      </c>
      <c r="B4816" t="s">
        <v>41</v>
      </c>
      <c r="C4816" t="s">
        <v>75</v>
      </c>
      <c r="D4816" s="3">
        <v>45479</v>
      </c>
      <c r="FB4816">
        <v>0</v>
      </c>
      <c r="FC4816">
        <v>1</v>
      </c>
    </row>
    <row r="4817" spans="1:159" x14ac:dyDescent="0.25">
      <c r="A4817" t="s">
        <v>61</v>
      </c>
      <c r="B4817" t="s">
        <v>41</v>
      </c>
      <c r="C4817" t="s">
        <v>75</v>
      </c>
      <c r="D4817" s="3">
        <v>45484</v>
      </c>
      <c r="FB4817">
        <v>0</v>
      </c>
      <c r="FC4817">
        <v>1</v>
      </c>
    </row>
    <row r="4818" spans="1:159" x14ac:dyDescent="0.25">
      <c r="A4818" t="s">
        <v>61</v>
      </c>
      <c r="B4818" t="s">
        <v>41</v>
      </c>
      <c r="C4818" t="s">
        <v>75</v>
      </c>
      <c r="D4818" s="3">
        <v>45485</v>
      </c>
      <c r="FB4818">
        <v>0</v>
      </c>
      <c r="FC4818">
        <v>1</v>
      </c>
    </row>
    <row r="4819" spans="1:159" x14ac:dyDescent="0.25">
      <c r="A4819" t="s">
        <v>61</v>
      </c>
      <c r="B4819" t="s">
        <v>41</v>
      </c>
      <c r="C4819" t="s">
        <v>75</v>
      </c>
      <c r="D4819" s="3">
        <v>45496</v>
      </c>
      <c r="FB4819">
        <v>0</v>
      </c>
      <c r="FC4819">
        <v>1</v>
      </c>
    </row>
    <row r="4820" spans="1:159" x14ac:dyDescent="0.25">
      <c r="A4820" t="s">
        <v>61</v>
      </c>
      <c r="B4820" t="s">
        <v>41</v>
      </c>
      <c r="C4820" t="s">
        <v>75</v>
      </c>
      <c r="D4820" s="3">
        <v>45539</v>
      </c>
      <c r="FB4820">
        <v>0</v>
      </c>
      <c r="FC4820">
        <v>1</v>
      </c>
    </row>
    <row r="4821" spans="1:159" x14ac:dyDescent="0.25">
      <c r="A4821" t="s">
        <v>61</v>
      </c>
      <c r="B4821" t="s">
        <v>41</v>
      </c>
      <c r="C4821" t="s">
        <v>75</v>
      </c>
      <c r="D4821" s="3">
        <v>45540</v>
      </c>
      <c r="FB4821">
        <v>0</v>
      </c>
      <c r="FC4821">
        <v>1</v>
      </c>
    </row>
    <row r="4822" spans="1:159" x14ac:dyDescent="0.25">
      <c r="A4822" t="s">
        <v>61</v>
      </c>
      <c r="B4822" t="s">
        <v>41</v>
      </c>
      <c r="C4822" t="s">
        <v>75</v>
      </c>
      <c r="D4822" s="3">
        <v>45541</v>
      </c>
      <c r="FB4822">
        <v>0</v>
      </c>
      <c r="FC4822">
        <v>1</v>
      </c>
    </row>
    <row r="4823" spans="1:159" x14ac:dyDescent="0.25">
      <c r="A4823" t="s">
        <v>61</v>
      </c>
      <c r="B4823" t="s">
        <v>41</v>
      </c>
      <c r="C4823" t="s">
        <v>75</v>
      </c>
      <c r="D4823" s="3">
        <v>45558</v>
      </c>
      <c r="FB4823">
        <v>0</v>
      </c>
      <c r="FC4823">
        <v>1</v>
      </c>
    </row>
    <row r="4824" spans="1:159" x14ac:dyDescent="0.25">
      <c r="A4824" t="s">
        <v>61</v>
      </c>
      <c r="B4824" t="s">
        <v>41</v>
      </c>
      <c r="C4824" t="s">
        <v>75</v>
      </c>
      <c r="D4824" s="3">
        <v>45559</v>
      </c>
      <c r="FB4824">
        <v>0</v>
      </c>
      <c r="FC4824">
        <v>1</v>
      </c>
    </row>
    <row r="4825" spans="1:159" x14ac:dyDescent="0.25">
      <c r="A4825" t="s">
        <v>61</v>
      </c>
      <c r="B4825" t="s">
        <v>41</v>
      </c>
      <c r="C4825" t="s">
        <v>75</v>
      </c>
      <c r="D4825" s="3">
        <v>45566</v>
      </c>
      <c r="FB4825">
        <v>0</v>
      </c>
      <c r="FC4825">
        <v>1</v>
      </c>
    </row>
    <row r="4826" spans="1:159" x14ac:dyDescent="0.25">
      <c r="A4826" t="s">
        <v>61</v>
      </c>
      <c r="B4826" t="s">
        <v>41</v>
      </c>
      <c r="C4826" t="s">
        <v>75</v>
      </c>
      <c r="D4826" s="3">
        <v>45567</v>
      </c>
      <c r="FB4826">
        <v>0</v>
      </c>
      <c r="FC4826">
        <v>1</v>
      </c>
    </row>
    <row r="4827" spans="1:159" x14ac:dyDescent="0.25">
      <c r="A4827" t="s">
        <v>61</v>
      </c>
      <c r="B4827" t="s">
        <v>41</v>
      </c>
      <c r="C4827" t="s">
        <v>75</v>
      </c>
      <c r="D4827" s="3">
        <v>45568</v>
      </c>
      <c r="FB4827">
        <v>0</v>
      </c>
      <c r="FC4827">
        <v>1</v>
      </c>
    </row>
    <row r="4828" spans="1:159" x14ac:dyDescent="0.25">
      <c r="A4828" t="s">
        <v>61</v>
      </c>
      <c r="B4828" t="s">
        <v>41</v>
      </c>
      <c r="C4828" t="s">
        <v>75</v>
      </c>
      <c r="D4828" s="3">
        <v>45570</v>
      </c>
      <c r="FB4828">
        <v>0</v>
      </c>
      <c r="FC4828">
        <v>1</v>
      </c>
    </row>
    <row r="4829" spans="1:159" x14ac:dyDescent="0.25">
      <c r="A4829" t="s">
        <v>61</v>
      </c>
      <c r="B4829" t="s">
        <v>41</v>
      </c>
      <c r="C4829" t="s">
        <v>75</v>
      </c>
      <c r="D4829" s="3">
        <v>45571</v>
      </c>
      <c r="FB4829">
        <v>0</v>
      </c>
      <c r="FC4829">
        <v>1</v>
      </c>
    </row>
    <row r="4830" spans="1:159" x14ac:dyDescent="0.25">
      <c r="A4830" t="s">
        <v>61</v>
      </c>
      <c r="B4830" t="s">
        <v>41</v>
      </c>
      <c r="C4830" t="s">
        <v>77</v>
      </c>
      <c r="D4830" s="3">
        <v>45475</v>
      </c>
      <c r="FB4830">
        <v>0</v>
      </c>
      <c r="FC4830">
        <v>1</v>
      </c>
    </row>
    <row r="4831" spans="1:159" x14ac:dyDescent="0.25">
      <c r="A4831" t="s">
        <v>61</v>
      </c>
      <c r="B4831" t="s">
        <v>41</v>
      </c>
      <c r="C4831" t="s">
        <v>77</v>
      </c>
      <c r="D4831" s="3">
        <v>45476</v>
      </c>
      <c r="FB4831">
        <v>0</v>
      </c>
      <c r="FC4831">
        <v>1</v>
      </c>
    </row>
    <row r="4832" spans="1:159" x14ac:dyDescent="0.25">
      <c r="A4832" t="s">
        <v>61</v>
      </c>
      <c r="B4832" t="s">
        <v>41</v>
      </c>
      <c r="C4832" t="s">
        <v>77</v>
      </c>
      <c r="D4832" s="3">
        <v>45478</v>
      </c>
      <c r="FB4832">
        <v>0</v>
      </c>
      <c r="FC4832">
        <v>1</v>
      </c>
    </row>
    <row r="4833" spans="1:159" x14ac:dyDescent="0.25">
      <c r="A4833" t="s">
        <v>61</v>
      </c>
      <c r="B4833" t="s">
        <v>41</v>
      </c>
      <c r="C4833" t="s">
        <v>77</v>
      </c>
      <c r="D4833" s="3">
        <v>45479</v>
      </c>
      <c r="FB4833">
        <v>0</v>
      </c>
      <c r="FC4833">
        <v>1</v>
      </c>
    </row>
    <row r="4834" spans="1:159" x14ac:dyDescent="0.25">
      <c r="A4834" t="s">
        <v>61</v>
      </c>
      <c r="B4834" t="s">
        <v>41</v>
      </c>
      <c r="C4834" t="s">
        <v>77</v>
      </c>
      <c r="D4834" s="3">
        <v>45484</v>
      </c>
      <c r="FB4834">
        <v>0</v>
      </c>
      <c r="FC4834">
        <v>1</v>
      </c>
    </row>
    <row r="4835" spans="1:159" x14ac:dyDescent="0.25">
      <c r="A4835" t="s">
        <v>61</v>
      </c>
      <c r="B4835" t="s">
        <v>41</v>
      </c>
      <c r="C4835" t="s">
        <v>77</v>
      </c>
      <c r="D4835" s="3">
        <v>45485</v>
      </c>
      <c r="FB4835">
        <v>0</v>
      </c>
      <c r="FC4835">
        <v>1</v>
      </c>
    </row>
    <row r="4836" spans="1:159" x14ac:dyDescent="0.25">
      <c r="A4836" t="s">
        <v>61</v>
      </c>
      <c r="B4836" t="s">
        <v>41</v>
      </c>
      <c r="C4836" t="s">
        <v>77</v>
      </c>
      <c r="D4836" s="3">
        <v>45496</v>
      </c>
      <c r="FB4836">
        <v>0</v>
      </c>
      <c r="FC4836">
        <v>1</v>
      </c>
    </row>
    <row r="4837" spans="1:159" x14ac:dyDescent="0.25">
      <c r="A4837" t="s">
        <v>61</v>
      </c>
      <c r="B4837" t="s">
        <v>41</v>
      </c>
      <c r="C4837" t="s">
        <v>77</v>
      </c>
      <c r="D4837" s="3">
        <v>45539</v>
      </c>
      <c r="FB4837">
        <v>0</v>
      </c>
      <c r="FC4837">
        <v>1</v>
      </c>
    </row>
    <row r="4838" spans="1:159" x14ac:dyDescent="0.25">
      <c r="A4838" t="s">
        <v>61</v>
      </c>
      <c r="B4838" t="s">
        <v>41</v>
      </c>
      <c r="C4838" t="s">
        <v>77</v>
      </c>
      <c r="D4838" s="3">
        <v>45540</v>
      </c>
      <c r="FB4838">
        <v>0</v>
      </c>
      <c r="FC4838">
        <v>1</v>
      </c>
    </row>
    <row r="4839" spans="1:159" x14ac:dyDescent="0.25">
      <c r="A4839" t="s">
        <v>61</v>
      </c>
      <c r="B4839" t="s">
        <v>41</v>
      </c>
      <c r="C4839" t="s">
        <v>77</v>
      </c>
      <c r="D4839" s="3">
        <v>45541</v>
      </c>
      <c r="FB4839">
        <v>0</v>
      </c>
      <c r="FC4839">
        <v>1</v>
      </c>
    </row>
    <row r="4840" spans="1:159" x14ac:dyDescent="0.25">
      <c r="A4840" t="s">
        <v>61</v>
      </c>
      <c r="B4840" t="s">
        <v>41</v>
      </c>
      <c r="C4840" t="s">
        <v>77</v>
      </c>
      <c r="D4840" s="3">
        <v>45558</v>
      </c>
      <c r="FB4840">
        <v>0</v>
      </c>
      <c r="FC4840">
        <v>1</v>
      </c>
    </row>
    <row r="4841" spans="1:159" x14ac:dyDescent="0.25">
      <c r="A4841" t="s">
        <v>61</v>
      </c>
      <c r="B4841" t="s">
        <v>41</v>
      </c>
      <c r="C4841" t="s">
        <v>77</v>
      </c>
      <c r="D4841" s="3">
        <v>45559</v>
      </c>
      <c r="FB4841">
        <v>0</v>
      </c>
      <c r="FC4841">
        <v>1</v>
      </c>
    </row>
    <row r="4842" spans="1:159" x14ac:dyDescent="0.25">
      <c r="A4842" t="s">
        <v>61</v>
      </c>
      <c r="B4842" t="s">
        <v>41</v>
      </c>
      <c r="C4842" t="s">
        <v>77</v>
      </c>
      <c r="D4842" s="3">
        <v>45566</v>
      </c>
      <c r="FB4842">
        <v>0</v>
      </c>
      <c r="FC4842">
        <v>1</v>
      </c>
    </row>
    <row r="4843" spans="1:159" x14ac:dyDescent="0.25">
      <c r="A4843" t="s">
        <v>61</v>
      </c>
      <c r="B4843" t="s">
        <v>41</v>
      </c>
      <c r="C4843" t="s">
        <v>77</v>
      </c>
      <c r="D4843" s="3">
        <v>45567</v>
      </c>
      <c r="FB4843">
        <v>0</v>
      </c>
      <c r="FC4843">
        <v>1</v>
      </c>
    </row>
    <row r="4844" spans="1:159" x14ac:dyDescent="0.25">
      <c r="A4844" t="s">
        <v>61</v>
      </c>
      <c r="B4844" t="s">
        <v>41</v>
      </c>
      <c r="C4844" t="s">
        <v>77</v>
      </c>
      <c r="D4844" s="3">
        <v>45568</v>
      </c>
      <c r="FB4844">
        <v>0</v>
      </c>
      <c r="FC4844">
        <v>1</v>
      </c>
    </row>
    <row r="4845" spans="1:159" x14ac:dyDescent="0.25">
      <c r="A4845" t="s">
        <v>61</v>
      </c>
      <c r="B4845" t="s">
        <v>41</v>
      </c>
      <c r="C4845" t="s">
        <v>77</v>
      </c>
      <c r="D4845" s="3">
        <v>45570</v>
      </c>
      <c r="FB4845">
        <v>0</v>
      </c>
      <c r="FC4845">
        <v>1</v>
      </c>
    </row>
    <row r="4846" spans="1:159" x14ac:dyDescent="0.25">
      <c r="A4846" t="s">
        <v>61</v>
      </c>
      <c r="B4846" t="s">
        <v>41</v>
      </c>
      <c r="C4846" t="s">
        <v>77</v>
      </c>
      <c r="D4846" s="3">
        <v>45571</v>
      </c>
      <c r="FB4846">
        <v>0</v>
      </c>
      <c r="FC4846">
        <v>1</v>
      </c>
    </row>
    <row r="4847" spans="1:159" x14ac:dyDescent="0.25">
      <c r="A4847" t="s">
        <v>61</v>
      </c>
      <c r="B4847" t="s">
        <v>41</v>
      </c>
      <c r="C4847" t="s">
        <v>84</v>
      </c>
      <c r="D4847" s="3">
        <v>45475</v>
      </c>
      <c r="FB4847">
        <v>0</v>
      </c>
      <c r="FC4847">
        <v>1</v>
      </c>
    </row>
    <row r="4848" spans="1:159" x14ac:dyDescent="0.25">
      <c r="A4848" t="s">
        <v>61</v>
      </c>
      <c r="B4848" t="s">
        <v>41</v>
      </c>
      <c r="C4848" t="s">
        <v>84</v>
      </c>
      <c r="D4848" s="3">
        <v>45476</v>
      </c>
      <c r="FB4848">
        <v>0</v>
      </c>
      <c r="FC4848">
        <v>1</v>
      </c>
    </row>
    <row r="4849" spans="1:159" x14ac:dyDescent="0.25">
      <c r="A4849" t="s">
        <v>61</v>
      </c>
      <c r="B4849" t="s">
        <v>41</v>
      </c>
      <c r="C4849" t="s">
        <v>84</v>
      </c>
      <c r="D4849" s="3">
        <v>45478</v>
      </c>
      <c r="FB4849">
        <v>0</v>
      </c>
      <c r="FC4849">
        <v>1</v>
      </c>
    </row>
    <row r="4850" spans="1:159" x14ac:dyDescent="0.25">
      <c r="A4850" t="s">
        <v>61</v>
      </c>
      <c r="B4850" t="s">
        <v>41</v>
      </c>
      <c r="C4850" t="s">
        <v>84</v>
      </c>
      <c r="D4850" s="3">
        <v>45479</v>
      </c>
      <c r="FB4850">
        <v>0</v>
      </c>
      <c r="FC4850">
        <v>1</v>
      </c>
    </row>
    <row r="4851" spans="1:159" x14ac:dyDescent="0.25">
      <c r="A4851" t="s">
        <v>61</v>
      </c>
      <c r="B4851" t="s">
        <v>41</v>
      </c>
      <c r="C4851" t="s">
        <v>84</v>
      </c>
      <c r="D4851" s="3">
        <v>45484</v>
      </c>
      <c r="FB4851">
        <v>0</v>
      </c>
      <c r="FC4851">
        <v>1</v>
      </c>
    </row>
    <row r="4852" spans="1:159" x14ac:dyDescent="0.25">
      <c r="A4852" t="s">
        <v>61</v>
      </c>
      <c r="B4852" t="s">
        <v>41</v>
      </c>
      <c r="C4852" t="s">
        <v>84</v>
      </c>
      <c r="D4852" s="3">
        <v>45485</v>
      </c>
      <c r="FB4852">
        <v>0</v>
      </c>
      <c r="FC4852">
        <v>1</v>
      </c>
    </row>
    <row r="4853" spans="1:159" x14ac:dyDescent="0.25">
      <c r="A4853" t="s">
        <v>61</v>
      </c>
      <c r="B4853" t="s">
        <v>41</v>
      </c>
      <c r="C4853" t="s">
        <v>84</v>
      </c>
      <c r="D4853" s="3">
        <v>45496</v>
      </c>
      <c r="FB4853">
        <v>0</v>
      </c>
      <c r="FC4853">
        <v>1</v>
      </c>
    </row>
    <row r="4854" spans="1:159" x14ac:dyDescent="0.25">
      <c r="A4854" t="s">
        <v>61</v>
      </c>
      <c r="B4854" t="s">
        <v>41</v>
      </c>
      <c r="C4854" t="s">
        <v>84</v>
      </c>
      <c r="D4854" s="3">
        <v>45539</v>
      </c>
      <c r="FB4854">
        <v>0</v>
      </c>
      <c r="FC4854">
        <v>1</v>
      </c>
    </row>
    <row r="4855" spans="1:159" x14ac:dyDescent="0.25">
      <c r="A4855" t="s">
        <v>61</v>
      </c>
      <c r="B4855" t="s">
        <v>41</v>
      </c>
      <c r="C4855" t="s">
        <v>84</v>
      </c>
      <c r="D4855" s="3">
        <v>45540</v>
      </c>
      <c r="FB4855">
        <v>0</v>
      </c>
      <c r="FC4855">
        <v>1</v>
      </c>
    </row>
    <row r="4856" spans="1:159" x14ac:dyDescent="0.25">
      <c r="A4856" t="s">
        <v>61</v>
      </c>
      <c r="B4856" t="s">
        <v>41</v>
      </c>
      <c r="C4856" t="s">
        <v>84</v>
      </c>
      <c r="D4856" s="3">
        <v>45541</v>
      </c>
      <c r="FB4856">
        <v>0</v>
      </c>
      <c r="FC4856">
        <v>1</v>
      </c>
    </row>
    <row r="4857" spans="1:159" x14ac:dyDescent="0.25">
      <c r="A4857" t="s">
        <v>61</v>
      </c>
      <c r="B4857" t="s">
        <v>41</v>
      </c>
      <c r="C4857" t="s">
        <v>84</v>
      </c>
      <c r="D4857" s="3">
        <v>45558</v>
      </c>
      <c r="FB4857">
        <v>0</v>
      </c>
      <c r="FC4857">
        <v>1</v>
      </c>
    </row>
    <row r="4858" spans="1:159" x14ac:dyDescent="0.25">
      <c r="A4858" t="s">
        <v>61</v>
      </c>
      <c r="B4858" t="s">
        <v>41</v>
      </c>
      <c r="C4858" t="s">
        <v>84</v>
      </c>
      <c r="D4858" s="3">
        <v>45559</v>
      </c>
      <c r="FB4858">
        <v>0</v>
      </c>
      <c r="FC4858">
        <v>1</v>
      </c>
    </row>
    <row r="4859" spans="1:159" x14ac:dyDescent="0.25">
      <c r="A4859" t="s">
        <v>61</v>
      </c>
      <c r="B4859" t="s">
        <v>41</v>
      </c>
      <c r="C4859" t="s">
        <v>84</v>
      </c>
      <c r="D4859" s="3">
        <v>45566</v>
      </c>
      <c r="FB4859">
        <v>0</v>
      </c>
      <c r="FC4859">
        <v>1</v>
      </c>
    </row>
    <row r="4860" spans="1:159" x14ac:dyDescent="0.25">
      <c r="A4860" t="s">
        <v>61</v>
      </c>
      <c r="B4860" t="s">
        <v>41</v>
      </c>
      <c r="C4860" t="s">
        <v>84</v>
      </c>
      <c r="D4860" s="3">
        <v>45567</v>
      </c>
      <c r="FB4860">
        <v>0</v>
      </c>
      <c r="FC4860">
        <v>1</v>
      </c>
    </row>
    <row r="4861" spans="1:159" x14ac:dyDescent="0.25">
      <c r="A4861" t="s">
        <v>61</v>
      </c>
      <c r="B4861" t="s">
        <v>41</v>
      </c>
      <c r="C4861" t="s">
        <v>84</v>
      </c>
      <c r="D4861" s="3">
        <v>45568</v>
      </c>
      <c r="FB4861">
        <v>0</v>
      </c>
      <c r="FC4861">
        <v>1</v>
      </c>
    </row>
    <row r="4862" spans="1:159" x14ac:dyDescent="0.25">
      <c r="A4862" t="s">
        <v>61</v>
      </c>
      <c r="B4862" t="s">
        <v>41</v>
      </c>
      <c r="C4862" t="s">
        <v>84</v>
      </c>
      <c r="D4862" s="3">
        <v>45570</v>
      </c>
      <c r="FB4862">
        <v>0</v>
      </c>
      <c r="FC4862">
        <v>1</v>
      </c>
    </row>
    <row r="4863" spans="1:159" x14ac:dyDescent="0.25">
      <c r="A4863" t="s">
        <v>61</v>
      </c>
      <c r="B4863" t="s">
        <v>41</v>
      </c>
      <c r="C4863" t="s">
        <v>84</v>
      </c>
      <c r="D4863" s="3">
        <v>45571</v>
      </c>
      <c r="FB4863">
        <v>0</v>
      </c>
      <c r="FC4863">
        <v>1</v>
      </c>
    </row>
    <row r="4864" spans="1:159" x14ac:dyDescent="0.25">
      <c r="A4864" t="s">
        <v>61</v>
      </c>
      <c r="B4864" t="s">
        <v>41</v>
      </c>
      <c r="C4864" t="s">
        <v>72</v>
      </c>
      <c r="D4864" s="3">
        <v>45475</v>
      </c>
      <c r="FB4864">
        <v>0</v>
      </c>
      <c r="FC4864">
        <v>1</v>
      </c>
    </row>
    <row r="4865" spans="1:159" x14ac:dyDescent="0.25">
      <c r="A4865" t="s">
        <v>61</v>
      </c>
      <c r="B4865" t="s">
        <v>41</v>
      </c>
      <c r="C4865" t="s">
        <v>72</v>
      </c>
      <c r="D4865" s="3">
        <v>45476</v>
      </c>
      <c r="FB4865">
        <v>0</v>
      </c>
      <c r="FC4865">
        <v>1</v>
      </c>
    </row>
    <row r="4866" spans="1:159" x14ac:dyDescent="0.25">
      <c r="A4866" t="s">
        <v>61</v>
      </c>
      <c r="B4866" t="s">
        <v>41</v>
      </c>
      <c r="C4866" t="s">
        <v>72</v>
      </c>
      <c r="D4866" s="3">
        <v>45478</v>
      </c>
      <c r="FB4866">
        <v>0</v>
      </c>
      <c r="FC4866">
        <v>1</v>
      </c>
    </row>
    <row r="4867" spans="1:159" x14ac:dyDescent="0.25">
      <c r="A4867" t="s">
        <v>61</v>
      </c>
      <c r="B4867" t="s">
        <v>41</v>
      </c>
      <c r="C4867" t="s">
        <v>72</v>
      </c>
      <c r="D4867" s="3">
        <v>45479</v>
      </c>
      <c r="FB4867">
        <v>0</v>
      </c>
      <c r="FC4867">
        <v>1</v>
      </c>
    </row>
    <row r="4868" spans="1:159" x14ac:dyDescent="0.25">
      <c r="A4868" t="s">
        <v>61</v>
      </c>
      <c r="B4868" t="s">
        <v>41</v>
      </c>
      <c r="C4868" t="s">
        <v>72</v>
      </c>
      <c r="D4868" s="3">
        <v>45484</v>
      </c>
      <c r="FB4868">
        <v>0</v>
      </c>
      <c r="FC4868">
        <v>1</v>
      </c>
    </row>
    <row r="4869" spans="1:159" x14ac:dyDescent="0.25">
      <c r="A4869" t="s">
        <v>61</v>
      </c>
      <c r="B4869" t="s">
        <v>41</v>
      </c>
      <c r="C4869" t="s">
        <v>72</v>
      </c>
      <c r="D4869" s="3">
        <v>45485</v>
      </c>
      <c r="FB4869">
        <v>0</v>
      </c>
      <c r="FC4869">
        <v>1</v>
      </c>
    </row>
    <row r="4870" spans="1:159" x14ac:dyDescent="0.25">
      <c r="A4870" t="s">
        <v>61</v>
      </c>
      <c r="B4870" t="s">
        <v>41</v>
      </c>
      <c r="C4870" t="s">
        <v>72</v>
      </c>
      <c r="D4870" s="3">
        <v>45496</v>
      </c>
      <c r="FB4870">
        <v>0</v>
      </c>
      <c r="FC4870">
        <v>1</v>
      </c>
    </row>
    <row r="4871" spans="1:159" x14ac:dyDescent="0.25">
      <c r="A4871" t="s">
        <v>61</v>
      </c>
      <c r="B4871" t="s">
        <v>41</v>
      </c>
      <c r="C4871" t="s">
        <v>72</v>
      </c>
      <c r="D4871" s="3">
        <v>45539</v>
      </c>
      <c r="FB4871">
        <v>0</v>
      </c>
      <c r="FC4871">
        <v>1</v>
      </c>
    </row>
    <row r="4872" spans="1:159" x14ac:dyDescent="0.25">
      <c r="A4872" t="s">
        <v>61</v>
      </c>
      <c r="B4872" t="s">
        <v>41</v>
      </c>
      <c r="C4872" t="s">
        <v>72</v>
      </c>
      <c r="D4872" s="3">
        <v>45540</v>
      </c>
      <c r="FB4872">
        <v>0</v>
      </c>
      <c r="FC4872">
        <v>1</v>
      </c>
    </row>
    <row r="4873" spans="1:159" x14ac:dyDescent="0.25">
      <c r="A4873" t="s">
        <v>61</v>
      </c>
      <c r="B4873" t="s">
        <v>41</v>
      </c>
      <c r="C4873" t="s">
        <v>72</v>
      </c>
      <c r="D4873" s="3">
        <v>45541</v>
      </c>
      <c r="FB4873">
        <v>0</v>
      </c>
      <c r="FC4873">
        <v>1</v>
      </c>
    </row>
    <row r="4874" spans="1:159" x14ac:dyDescent="0.25">
      <c r="A4874" t="s">
        <v>61</v>
      </c>
      <c r="B4874" t="s">
        <v>41</v>
      </c>
      <c r="C4874" t="s">
        <v>72</v>
      </c>
      <c r="D4874" s="3">
        <v>45558</v>
      </c>
      <c r="FB4874">
        <v>0</v>
      </c>
      <c r="FC4874">
        <v>1</v>
      </c>
    </row>
    <row r="4875" spans="1:159" x14ac:dyDescent="0.25">
      <c r="A4875" t="s">
        <v>61</v>
      </c>
      <c r="B4875" t="s">
        <v>41</v>
      </c>
      <c r="C4875" t="s">
        <v>72</v>
      </c>
      <c r="D4875" s="3">
        <v>45559</v>
      </c>
      <c r="FB4875">
        <v>0</v>
      </c>
      <c r="FC4875">
        <v>1</v>
      </c>
    </row>
    <row r="4876" spans="1:159" x14ac:dyDescent="0.25">
      <c r="A4876" t="s">
        <v>61</v>
      </c>
      <c r="B4876" t="s">
        <v>41</v>
      </c>
      <c r="C4876" t="s">
        <v>72</v>
      </c>
      <c r="D4876" s="3">
        <v>45566</v>
      </c>
      <c r="FB4876">
        <v>0</v>
      </c>
      <c r="FC4876">
        <v>1</v>
      </c>
    </row>
    <row r="4877" spans="1:159" x14ac:dyDescent="0.25">
      <c r="A4877" t="s">
        <v>61</v>
      </c>
      <c r="B4877" t="s">
        <v>41</v>
      </c>
      <c r="C4877" t="s">
        <v>72</v>
      </c>
      <c r="D4877" s="3">
        <v>45567</v>
      </c>
      <c r="FB4877">
        <v>0</v>
      </c>
      <c r="FC4877">
        <v>1</v>
      </c>
    </row>
    <row r="4878" spans="1:159" x14ac:dyDescent="0.25">
      <c r="A4878" t="s">
        <v>61</v>
      </c>
      <c r="B4878" t="s">
        <v>41</v>
      </c>
      <c r="C4878" t="s">
        <v>72</v>
      </c>
      <c r="D4878" s="3">
        <v>45568</v>
      </c>
      <c r="FB4878">
        <v>0</v>
      </c>
      <c r="FC4878">
        <v>1</v>
      </c>
    </row>
    <row r="4879" spans="1:159" x14ac:dyDescent="0.25">
      <c r="A4879" t="s">
        <v>61</v>
      </c>
      <c r="B4879" t="s">
        <v>41</v>
      </c>
      <c r="C4879" t="s">
        <v>72</v>
      </c>
      <c r="D4879" s="3">
        <v>45570</v>
      </c>
      <c r="FB4879">
        <v>0</v>
      </c>
      <c r="FC4879">
        <v>1</v>
      </c>
    </row>
    <row r="4880" spans="1:159" x14ac:dyDescent="0.25">
      <c r="A4880" t="s">
        <v>61</v>
      </c>
      <c r="B4880" t="s">
        <v>41</v>
      </c>
      <c r="C4880" t="s">
        <v>72</v>
      </c>
      <c r="D4880" s="3">
        <v>45571</v>
      </c>
      <c r="DE4880" s="20"/>
      <c r="FB4880">
        <v>0</v>
      </c>
      <c r="FC4880">
        <v>1</v>
      </c>
    </row>
    <row r="4881" spans="1:159" x14ac:dyDescent="0.25">
      <c r="A4881" t="s">
        <v>61</v>
      </c>
      <c r="B4881" t="s">
        <v>41</v>
      </c>
      <c r="C4881" t="s">
        <v>80</v>
      </c>
      <c r="D4881" s="3">
        <v>45475</v>
      </c>
      <c r="FB4881">
        <v>0</v>
      </c>
      <c r="FC4881">
        <v>1</v>
      </c>
    </row>
    <row r="4882" spans="1:159" x14ac:dyDescent="0.25">
      <c r="A4882" t="s">
        <v>61</v>
      </c>
      <c r="B4882" t="s">
        <v>41</v>
      </c>
      <c r="C4882" t="s">
        <v>80</v>
      </c>
      <c r="D4882" s="3">
        <v>45476</v>
      </c>
      <c r="FB4882">
        <v>0</v>
      </c>
      <c r="FC4882">
        <v>1</v>
      </c>
    </row>
    <row r="4883" spans="1:159" x14ac:dyDescent="0.25">
      <c r="A4883" t="s">
        <v>61</v>
      </c>
      <c r="B4883" t="s">
        <v>41</v>
      </c>
      <c r="C4883" t="s">
        <v>80</v>
      </c>
      <c r="D4883" s="3">
        <v>45478</v>
      </c>
      <c r="FB4883">
        <v>0</v>
      </c>
      <c r="FC4883">
        <v>1</v>
      </c>
    </row>
    <row r="4884" spans="1:159" x14ac:dyDescent="0.25">
      <c r="A4884" t="s">
        <v>61</v>
      </c>
      <c r="B4884" t="s">
        <v>41</v>
      </c>
      <c r="C4884" t="s">
        <v>80</v>
      </c>
      <c r="D4884" s="3">
        <v>45479</v>
      </c>
      <c r="FB4884">
        <v>0</v>
      </c>
      <c r="FC4884">
        <v>1</v>
      </c>
    </row>
    <row r="4885" spans="1:159" x14ac:dyDescent="0.25">
      <c r="A4885" t="s">
        <v>61</v>
      </c>
      <c r="B4885" t="s">
        <v>41</v>
      </c>
      <c r="C4885" t="s">
        <v>80</v>
      </c>
      <c r="D4885" s="3">
        <v>45484</v>
      </c>
      <c r="FB4885">
        <v>0</v>
      </c>
      <c r="FC4885">
        <v>1</v>
      </c>
    </row>
    <row r="4886" spans="1:159" x14ac:dyDescent="0.25">
      <c r="A4886" t="s">
        <v>61</v>
      </c>
      <c r="B4886" t="s">
        <v>41</v>
      </c>
      <c r="C4886" t="s">
        <v>80</v>
      </c>
      <c r="D4886" s="3">
        <v>45485</v>
      </c>
      <c r="FB4886">
        <v>0</v>
      </c>
      <c r="FC4886">
        <v>1</v>
      </c>
    </row>
    <row r="4887" spans="1:159" x14ac:dyDescent="0.25">
      <c r="A4887" t="s">
        <v>61</v>
      </c>
      <c r="B4887" t="s">
        <v>41</v>
      </c>
      <c r="C4887" t="s">
        <v>80</v>
      </c>
      <c r="D4887" s="3">
        <v>45496</v>
      </c>
      <c r="FB4887">
        <v>0</v>
      </c>
      <c r="FC4887">
        <v>1</v>
      </c>
    </row>
    <row r="4888" spans="1:159" x14ac:dyDescent="0.25">
      <c r="A4888" t="s">
        <v>61</v>
      </c>
      <c r="B4888" t="s">
        <v>41</v>
      </c>
      <c r="C4888" t="s">
        <v>80</v>
      </c>
      <c r="D4888" s="3">
        <v>45539</v>
      </c>
      <c r="FB4888">
        <v>0</v>
      </c>
      <c r="FC4888">
        <v>1</v>
      </c>
    </row>
    <row r="4889" spans="1:159" x14ac:dyDescent="0.25">
      <c r="A4889" t="s">
        <v>61</v>
      </c>
      <c r="B4889" t="s">
        <v>41</v>
      </c>
      <c r="C4889" t="s">
        <v>80</v>
      </c>
      <c r="D4889" s="3">
        <v>45540</v>
      </c>
      <c r="FB4889">
        <v>0</v>
      </c>
      <c r="FC4889">
        <v>1</v>
      </c>
    </row>
    <row r="4890" spans="1:159" x14ac:dyDescent="0.25">
      <c r="A4890" t="s">
        <v>61</v>
      </c>
      <c r="B4890" t="s">
        <v>41</v>
      </c>
      <c r="C4890" t="s">
        <v>80</v>
      </c>
      <c r="D4890" s="3">
        <v>45541</v>
      </c>
      <c r="FB4890">
        <v>0</v>
      </c>
      <c r="FC4890">
        <v>1</v>
      </c>
    </row>
    <row r="4891" spans="1:159" x14ac:dyDescent="0.25">
      <c r="A4891" t="s">
        <v>61</v>
      </c>
      <c r="B4891" t="s">
        <v>41</v>
      </c>
      <c r="C4891" t="s">
        <v>80</v>
      </c>
      <c r="D4891" s="3">
        <v>45558</v>
      </c>
      <c r="FB4891">
        <v>0</v>
      </c>
      <c r="FC4891">
        <v>1</v>
      </c>
    </row>
    <row r="4892" spans="1:159" x14ac:dyDescent="0.25">
      <c r="A4892" t="s">
        <v>61</v>
      </c>
      <c r="B4892" t="s">
        <v>41</v>
      </c>
      <c r="C4892" t="s">
        <v>80</v>
      </c>
      <c r="D4892" s="3">
        <v>45559</v>
      </c>
      <c r="CF4892" s="20"/>
      <c r="FB4892">
        <v>0</v>
      </c>
      <c r="FC4892">
        <v>1</v>
      </c>
    </row>
    <row r="4893" spans="1:159" x14ac:dyDescent="0.25">
      <c r="A4893" t="s">
        <v>61</v>
      </c>
      <c r="B4893" t="s">
        <v>41</v>
      </c>
      <c r="C4893" t="s">
        <v>80</v>
      </c>
      <c r="D4893" s="3">
        <v>45566</v>
      </c>
      <c r="FB4893">
        <v>0</v>
      </c>
      <c r="FC4893">
        <v>1</v>
      </c>
    </row>
    <row r="4894" spans="1:159" x14ac:dyDescent="0.25">
      <c r="A4894" t="s">
        <v>61</v>
      </c>
      <c r="B4894" t="s">
        <v>41</v>
      </c>
      <c r="C4894" t="s">
        <v>80</v>
      </c>
      <c r="D4894" s="3">
        <v>45567</v>
      </c>
      <c r="FB4894">
        <v>0</v>
      </c>
      <c r="FC4894">
        <v>1</v>
      </c>
    </row>
    <row r="4895" spans="1:159" x14ac:dyDescent="0.25">
      <c r="A4895" t="s">
        <v>61</v>
      </c>
      <c r="B4895" t="s">
        <v>41</v>
      </c>
      <c r="C4895" t="s">
        <v>80</v>
      </c>
      <c r="D4895" s="3">
        <v>45568</v>
      </c>
      <c r="FB4895">
        <v>0</v>
      </c>
      <c r="FC4895">
        <v>1</v>
      </c>
    </row>
    <row r="4896" spans="1:159" x14ac:dyDescent="0.25">
      <c r="A4896" t="s">
        <v>61</v>
      </c>
      <c r="B4896" t="s">
        <v>41</v>
      </c>
      <c r="C4896" t="s">
        <v>80</v>
      </c>
      <c r="D4896" s="3">
        <v>45570</v>
      </c>
      <c r="FB4896">
        <v>0</v>
      </c>
      <c r="FC4896">
        <v>1</v>
      </c>
    </row>
    <row r="4897" spans="1:159" x14ac:dyDescent="0.25">
      <c r="A4897" t="s">
        <v>61</v>
      </c>
      <c r="B4897" t="s">
        <v>41</v>
      </c>
      <c r="C4897" t="s">
        <v>80</v>
      </c>
      <c r="D4897" s="3">
        <v>45571</v>
      </c>
      <c r="FB4897">
        <v>0</v>
      </c>
      <c r="FC4897">
        <v>1</v>
      </c>
    </row>
    <row r="4898" spans="1:159" x14ac:dyDescent="0.25">
      <c r="A4898" t="s">
        <v>62</v>
      </c>
      <c r="B4898" t="s">
        <v>41</v>
      </c>
      <c r="C4898" t="s">
        <v>78</v>
      </c>
      <c r="D4898" s="3">
        <v>45475</v>
      </c>
      <c r="FB4898">
        <v>0</v>
      </c>
      <c r="FC4898">
        <v>1</v>
      </c>
    </row>
    <row r="4899" spans="1:159" x14ac:dyDescent="0.25">
      <c r="A4899" t="s">
        <v>62</v>
      </c>
      <c r="B4899" t="s">
        <v>41</v>
      </c>
      <c r="C4899" t="s">
        <v>78</v>
      </c>
      <c r="D4899" s="3">
        <v>45476</v>
      </c>
      <c r="FB4899">
        <v>0</v>
      </c>
      <c r="FC4899">
        <v>1</v>
      </c>
    </row>
    <row r="4900" spans="1:159" x14ac:dyDescent="0.25">
      <c r="A4900" t="s">
        <v>62</v>
      </c>
      <c r="B4900" t="s">
        <v>41</v>
      </c>
      <c r="C4900" t="s">
        <v>78</v>
      </c>
      <c r="D4900" s="3">
        <v>45478</v>
      </c>
      <c r="FB4900">
        <v>0</v>
      </c>
      <c r="FC4900">
        <v>1</v>
      </c>
    </row>
    <row r="4901" spans="1:159" x14ac:dyDescent="0.25">
      <c r="A4901" t="s">
        <v>62</v>
      </c>
      <c r="B4901" t="s">
        <v>41</v>
      </c>
      <c r="C4901" t="s">
        <v>78</v>
      </c>
      <c r="D4901" s="3">
        <v>45479</v>
      </c>
      <c r="FB4901">
        <v>0</v>
      </c>
      <c r="FC4901">
        <v>1</v>
      </c>
    </row>
    <row r="4902" spans="1:159" x14ac:dyDescent="0.25">
      <c r="A4902" t="s">
        <v>62</v>
      </c>
      <c r="B4902" t="s">
        <v>41</v>
      </c>
      <c r="C4902" t="s">
        <v>78</v>
      </c>
      <c r="D4902" s="3">
        <v>45484</v>
      </c>
      <c r="FB4902">
        <v>0</v>
      </c>
      <c r="FC4902">
        <v>1</v>
      </c>
    </row>
    <row r="4903" spans="1:159" x14ac:dyDescent="0.25">
      <c r="A4903" t="s">
        <v>62</v>
      </c>
      <c r="B4903" t="s">
        <v>41</v>
      </c>
      <c r="C4903" t="s">
        <v>78</v>
      </c>
      <c r="D4903" s="3">
        <v>45485</v>
      </c>
      <c r="FB4903">
        <v>0</v>
      </c>
      <c r="FC4903">
        <v>1</v>
      </c>
    </row>
    <row r="4904" spans="1:159" x14ac:dyDescent="0.25">
      <c r="A4904" t="s">
        <v>62</v>
      </c>
      <c r="B4904" t="s">
        <v>41</v>
      </c>
      <c r="C4904" t="s">
        <v>78</v>
      </c>
      <c r="D4904" s="3">
        <v>45496</v>
      </c>
      <c r="FB4904">
        <v>0</v>
      </c>
      <c r="FC4904">
        <v>1</v>
      </c>
    </row>
    <row r="4905" spans="1:159" x14ac:dyDescent="0.25">
      <c r="A4905" t="s">
        <v>62</v>
      </c>
      <c r="B4905" t="s">
        <v>41</v>
      </c>
      <c r="C4905" t="s">
        <v>78</v>
      </c>
      <c r="D4905" s="3">
        <v>45539</v>
      </c>
      <c r="FB4905">
        <v>0</v>
      </c>
      <c r="FC4905">
        <v>1</v>
      </c>
    </row>
    <row r="4906" spans="1:159" x14ac:dyDescent="0.25">
      <c r="A4906" t="s">
        <v>62</v>
      </c>
      <c r="B4906" t="s">
        <v>41</v>
      </c>
      <c r="C4906" t="s">
        <v>78</v>
      </c>
      <c r="D4906" s="3">
        <v>45540</v>
      </c>
      <c r="FB4906">
        <v>0</v>
      </c>
      <c r="FC4906">
        <v>1</v>
      </c>
    </row>
    <row r="4907" spans="1:159" x14ac:dyDescent="0.25">
      <c r="A4907" t="s">
        <v>62</v>
      </c>
      <c r="B4907" t="s">
        <v>41</v>
      </c>
      <c r="C4907" t="s">
        <v>78</v>
      </c>
      <c r="D4907" s="3">
        <v>45541</v>
      </c>
      <c r="FB4907">
        <v>0</v>
      </c>
      <c r="FC4907">
        <v>1</v>
      </c>
    </row>
    <row r="4908" spans="1:159" x14ac:dyDescent="0.25">
      <c r="A4908" t="s">
        <v>62</v>
      </c>
      <c r="B4908" t="s">
        <v>41</v>
      </c>
      <c r="C4908" t="s">
        <v>78</v>
      </c>
      <c r="D4908" s="3">
        <v>45558</v>
      </c>
      <c r="FB4908">
        <v>0</v>
      </c>
      <c r="FC4908">
        <v>1</v>
      </c>
    </row>
    <row r="4909" spans="1:159" x14ac:dyDescent="0.25">
      <c r="A4909" t="s">
        <v>62</v>
      </c>
      <c r="B4909" t="s">
        <v>41</v>
      </c>
      <c r="C4909" t="s">
        <v>78</v>
      </c>
      <c r="D4909" s="3">
        <v>45559</v>
      </c>
      <c r="FB4909">
        <v>0</v>
      </c>
      <c r="FC4909">
        <v>1</v>
      </c>
    </row>
    <row r="4910" spans="1:159" x14ac:dyDescent="0.25">
      <c r="A4910" t="s">
        <v>62</v>
      </c>
      <c r="B4910" t="s">
        <v>41</v>
      </c>
      <c r="C4910" t="s">
        <v>78</v>
      </c>
      <c r="D4910" s="3">
        <v>45566</v>
      </c>
      <c r="FB4910">
        <v>0</v>
      </c>
      <c r="FC4910">
        <v>1</v>
      </c>
    </row>
    <row r="4911" spans="1:159" x14ac:dyDescent="0.25">
      <c r="A4911" t="s">
        <v>62</v>
      </c>
      <c r="B4911" t="s">
        <v>41</v>
      </c>
      <c r="C4911" t="s">
        <v>78</v>
      </c>
      <c r="D4911" s="3">
        <v>45567</v>
      </c>
      <c r="FB4911">
        <v>0</v>
      </c>
      <c r="FC4911">
        <v>1</v>
      </c>
    </row>
    <row r="4912" spans="1:159" x14ac:dyDescent="0.25">
      <c r="A4912" t="s">
        <v>62</v>
      </c>
      <c r="B4912" t="s">
        <v>41</v>
      </c>
      <c r="C4912" t="s">
        <v>78</v>
      </c>
      <c r="D4912" s="3">
        <v>45568</v>
      </c>
      <c r="FB4912">
        <v>0</v>
      </c>
      <c r="FC4912">
        <v>1</v>
      </c>
    </row>
    <row r="4913" spans="1:159" x14ac:dyDescent="0.25">
      <c r="A4913" t="s">
        <v>62</v>
      </c>
      <c r="B4913" t="s">
        <v>41</v>
      </c>
      <c r="C4913" t="s">
        <v>78</v>
      </c>
      <c r="D4913" s="3">
        <v>45570</v>
      </c>
      <c r="FB4913">
        <v>0</v>
      </c>
      <c r="FC4913">
        <v>1</v>
      </c>
    </row>
    <row r="4914" spans="1:159" x14ac:dyDescent="0.25">
      <c r="A4914" t="s">
        <v>62</v>
      </c>
      <c r="B4914" t="s">
        <v>41</v>
      </c>
      <c r="C4914" t="s">
        <v>78</v>
      </c>
      <c r="D4914" s="3">
        <v>45571</v>
      </c>
      <c r="FB4914">
        <v>0</v>
      </c>
      <c r="FC4914">
        <v>1</v>
      </c>
    </row>
    <row r="4915" spans="1:159" x14ac:dyDescent="0.25">
      <c r="A4915" t="s">
        <v>62</v>
      </c>
      <c r="B4915" t="s">
        <v>41</v>
      </c>
      <c r="C4915" t="s">
        <v>79</v>
      </c>
      <c r="D4915" s="3">
        <v>45475</v>
      </c>
      <c r="FB4915">
        <v>0</v>
      </c>
      <c r="FC4915">
        <v>1</v>
      </c>
    </row>
    <row r="4916" spans="1:159" x14ac:dyDescent="0.25">
      <c r="A4916" t="s">
        <v>62</v>
      </c>
      <c r="B4916" t="s">
        <v>41</v>
      </c>
      <c r="C4916" t="s">
        <v>79</v>
      </c>
      <c r="D4916" s="3">
        <v>45476</v>
      </c>
      <c r="FB4916">
        <v>0</v>
      </c>
      <c r="FC4916">
        <v>1</v>
      </c>
    </row>
    <row r="4917" spans="1:159" x14ac:dyDescent="0.25">
      <c r="A4917" t="s">
        <v>62</v>
      </c>
      <c r="B4917" t="s">
        <v>41</v>
      </c>
      <c r="C4917" t="s">
        <v>79</v>
      </c>
      <c r="D4917" s="3">
        <v>45478</v>
      </c>
      <c r="FB4917">
        <v>0</v>
      </c>
      <c r="FC4917">
        <v>1</v>
      </c>
    </row>
    <row r="4918" spans="1:159" x14ac:dyDescent="0.25">
      <c r="A4918" t="s">
        <v>62</v>
      </c>
      <c r="B4918" t="s">
        <v>41</v>
      </c>
      <c r="C4918" t="s">
        <v>79</v>
      </c>
      <c r="D4918" s="3">
        <v>45479</v>
      </c>
      <c r="FB4918">
        <v>0</v>
      </c>
      <c r="FC4918">
        <v>1</v>
      </c>
    </row>
    <row r="4919" spans="1:159" x14ac:dyDescent="0.25">
      <c r="A4919" t="s">
        <v>62</v>
      </c>
      <c r="B4919" t="s">
        <v>41</v>
      </c>
      <c r="C4919" t="s">
        <v>79</v>
      </c>
      <c r="D4919" s="3">
        <v>45484</v>
      </c>
      <c r="FB4919">
        <v>0</v>
      </c>
      <c r="FC4919">
        <v>1</v>
      </c>
    </row>
    <row r="4920" spans="1:159" x14ac:dyDescent="0.25">
      <c r="A4920" t="s">
        <v>62</v>
      </c>
      <c r="B4920" t="s">
        <v>41</v>
      </c>
      <c r="C4920" t="s">
        <v>79</v>
      </c>
      <c r="D4920" s="3">
        <v>45485</v>
      </c>
      <c r="FB4920">
        <v>0</v>
      </c>
      <c r="FC4920">
        <v>1</v>
      </c>
    </row>
    <row r="4921" spans="1:159" x14ac:dyDescent="0.25">
      <c r="A4921" t="s">
        <v>62</v>
      </c>
      <c r="B4921" t="s">
        <v>41</v>
      </c>
      <c r="C4921" t="s">
        <v>79</v>
      </c>
      <c r="D4921" s="3">
        <v>45496</v>
      </c>
      <c r="FB4921">
        <v>0</v>
      </c>
      <c r="FC4921">
        <v>1</v>
      </c>
    </row>
    <row r="4922" spans="1:159" x14ac:dyDescent="0.25">
      <c r="A4922" t="s">
        <v>62</v>
      </c>
      <c r="B4922" t="s">
        <v>41</v>
      </c>
      <c r="C4922" t="s">
        <v>79</v>
      </c>
      <c r="D4922" s="3">
        <v>45539</v>
      </c>
      <c r="FB4922">
        <v>0</v>
      </c>
      <c r="FC4922">
        <v>1</v>
      </c>
    </row>
    <row r="4923" spans="1:159" x14ac:dyDescent="0.25">
      <c r="A4923" t="s">
        <v>62</v>
      </c>
      <c r="B4923" t="s">
        <v>41</v>
      </c>
      <c r="C4923" t="s">
        <v>79</v>
      </c>
      <c r="D4923" s="3">
        <v>45540</v>
      </c>
      <c r="FB4923">
        <v>0</v>
      </c>
      <c r="FC4923">
        <v>1</v>
      </c>
    </row>
    <row r="4924" spans="1:159" x14ac:dyDescent="0.25">
      <c r="A4924" t="s">
        <v>62</v>
      </c>
      <c r="B4924" t="s">
        <v>41</v>
      </c>
      <c r="C4924" t="s">
        <v>79</v>
      </c>
      <c r="D4924" s="3">
        <v>45541</v>
      </c>
      <c r="FB4924">
        <v>0</v>
      </c>
      <c r="FC4924">
        <v>1</v>
      </c>
    </row>
    <row r="4925" spans="1:159" x14ac:dyDescent="0.25">
      <c r="A4925" t="s">
        <v>62</v>
      </c>
      <c r="B4925" t="s">
        <v>41</v>
      </c>
      <c r="C4925" t="s">
        <v>79</v>
      </c>
      <c r="D4925" s="3">
        <v>45558</v>
      </c>
      <c r="FB4925">
        <v>0</v>
      </c>
      <c r="FC4925">
        <v>1</v>
      </c>
    </row>
    <row r="4926" spans="1:159" x14ac:dyDescent="0.25">
      <c r="A4926" t="s">
        <v>62</v>
      </c>
      <c r="B4926" t="s">
        <v>41</v>
      </c>
      <c r="C4926" t="s">
        <v>79</v>
      </c>
      <c r="D4926" s="3">
        <v>45559</v>
      </c>
      <c r="FB4926">
        <v>0</v>
      </c>
      <c r="FC4926">
        <v>1</v>
      </c>
    </row>
    <row r="4927" spans="1:159" x14ac:dyDescent="0.25">
      <c r="A4927" t="s">
        <v>62</v>
      </c>
      <c r="B4927" t="s">
        <v>41</v>
      </c>
      <c r="C4927" t="s">
        <v>79</v>
      </c>
      <c r="D4927" s="3">
        <v>45566</v>
      </c>
      <c r="FB4927">
        <v>0</v>
      </c>
      <c r="FC4927">
        <v>1</v>
      </c>
    </row>
    <row r="4928" spans="1:159" x14ac:dyDescent="0.25">
      <c r="A4928" t="s">
        <v>62</v>
      </c>
      <c r="B4928" t="s">
        <v>41</v>
      </c>
      <c r="C4928" t="s">
        <v>79</v>
      </c>
      <c r="D4928" s="3">
        <v>45567</v>
      </c>
      <c r="FB4928">
        <v>0</v>
      </c>
      <c r="FC4928">
        <v>1</v>
      </c>
    </row>
    <row r="4929" spans="1:159" x14ac:dyDescent="0.25">
      <c r="A4929" t="s">
        <v>62</v>
      </c>
      <c r="B4929" t="s">
        <v>41</v>
      </c>
      <c r="C4929" t="s">
        <v>79</v>
      </c>
      <c r="D4929" s="3">
        <v>45568</v>
      </c>
      <c r="FB4929">
        <v>0</v>
      </c>
      <c r="FC4929">
        <v>1</v>
      </c>
    </row>
    <row r="4930" spans="1:159" x14ac:dyDescent="0.25">
      <c r="A4930" t="s">
        <v>62</v>
      </c>
      <c r="B4930" t="s">
        <v>41</v>
      </c>
      <c r="C4930" t="s">
        <v>79</v>
      </c>
      <c r="D4930" s="3">
        <v>45570</v>
      </c>
      <c r="FB4930">
        <v>0</v>
      </c>
      <c r="FC4930">
        <v>1</v>
      </c>
    </row>
    <row r="4931" spans="1:159" x14ac:dyDescent="0.25">
      <c r="A4931" t="s">
        <v>62</v>
      </c>
      <c r="B4931" t="s">
        <v>41</v>
      </c>
      <c r="C4931" t="s">
        <v>79</v>
      </c>
      <c r="D4931" s="3">
        <v>45571</v>
      </c>
      <c r="FB4931">
        <v>0</v>
      </c>
      <c r="FC4931">
        <v>1</v>
      </c>
    </row>
    <row r="4932" spans="1:159" x14ac:dyDescent="0.25">
      <c r="A4932" t="s">
        <v>62</v>
      </c>
      <c r="B4932" t="s">
        <v>41</v>
      </c>
      <c r="C4932" t="s">
        <v>42</v>
      </c>
      <c r="D4932" s="3">
        <v>45475</v>
      </c>
      <c r="E4932" s="25">
        <v>19</v>
      </c>
      <c r="F4932">
        <v>20</v>
      </c>
      <c r="G4932">
        <v>19</v>
      </c>
      <c r="H4932">
        <v>20</v>
      </c>
      <c r="I4932">
        <v>3544</v>
      </c>
      <c r="J4932">
        <v>53699</v>
      </c>
      <c r="K4932">
        <v>1.02020871639251</v>
      </c>
      <c r="L4932">
        <v>0.87971144914626997</v>
      </c>
      <c r="M4932">
        <v>0.76498091220855702</v>
      </c>
      <c r="N4932">
        <v>0.67462402582168501</v>
      </c>
      <c r="O4932">
        <v>0.60540598630905096</v>
      </c>
      <c r="P4932">
        <v>0.57162851095199496</v>
      </c>
      <c r="Q4932">
        <v>0.56288754940032903</v>
      </c>
      <c r="R4932">
        <v>0.53767955303192105</v>
      </c>
      <c r="S4932">
        <v>0.52901691198348899</v>
      </c>
      <c r="T4932">
        <v>0.57571142911911</v>
      </c>
      <c r="U4932">
        <v>0.66231828927993697</v>
      </c>
      <c r="V4932">
        <v>0.80710017681121804</v>
      </c>
      <c r="W4932">
        <v>1.03084993362426</v>
      </c>
      <c r="X4932">
        <v>1.2872632741928101</v>
      </c>
      <c r="Y4932">
        <v>1.5724337100982599</v>
      </c>
      <c r="Z4932">
        <v>1.85293889045715</v>
      </c>
      <c r="AA4932">
        <v>2.1017317771911599</v>
      </c>
      <c r="AB4932">
        <v>2.4136157035827601</v>
      </c>
      <c r="AC4932">
        <v>2.56356453895568</v>
      </c>
      <c r="AD4932">
        <v>2.5471324920654199</v>
      </c>
      <c r="AE4932">
        <v>2.37471079826354</v>
      </c>
      <c r="AF4932">
        <v>2.2086696624755802</v>
      </c>
      <c r="AG4932">
        <v>1.9018362760543801</v>
      </c>
      <c r="AH4932">
        <v>1.53795802593231</v>
      </c>
      <c r="AI4932">
        <v>-6.4152613282203605E-2</v>
      </c>
      <c r="AJ4932">
        <v>-8.5810758173465701E-2</v>
      </c>
      <c r="AK4932">
        <v>-6.6179439425468403E-2</v>
      </c>
      <c r="AL4932">
        <v>-5.0080046057701097E-2</v>
      </c>
      <c r="AM4932">
        <v>-3.8108799606561598E-2</v>
      </c>
      <c r="AN4932">
        <v>-3.4543771296739502E-2</v>
      </c>
      <c r="AO4932">
        <v>-3.1262338161468499E-2</v>
      </c>
      <c r="AP4932">
        <v>-6.35857284069061E-2</v>
      </c>
      <c r="AQ4932">
        <v>-4.3710440397262497E-2</v>
      </c>
      <c r="AR4932">
        <v>2.9712498653679999E-3</v>
      </c>
      <c r="AS4932">
        <v>-4.30201925337314E-3</v>
      </c>
      <c r="AT4932">
        <v>-1.5695406123995701E-2</v>
      </c>
      <c r="AU4932">
        <v>-3.4487053751945398E-2</v>
      </c>
      <c r="AV4932">
        <v>-5.6980907917022698E-2</v>
      </c>
      <c r="AW4932">
        <v>-6.9628842175006797E-2</v>
      </c>
      <c r="AX4932">
        <v>-0.10712356865406</v>
      </c>
      <c r="AY4932">
        <v>-0.12764033675193701</v>
      </c>
      <c r="AZ4932">
        <v>-0.120196551084518</v>
      </c>
      <c r="BA4932">
        <v>0.158201679587364</v>
      </c>
      <c r="BB4932">
        <v>0.15005256235599501</v>
      </c>
      <c r="BC4932">
        <v>-0.21824453771114299</v>
      </c>
      <c r="BD4932">
        <v>-0.18036480247974301</v>
      </c>
      <c r="BE4932">
        <v>-0.151674568653106</v>
      </c>
      <c r="BF4932">
        <v>-0.120463736355304</v>
      </c>
      <c r="BG4932">
        <v>-2.17883344739675E-2</v>
      </c>
      <c r="BH4932">
        <v>-4.37595658004283E-2</v>
      </c>
      <c r="BI4932">
        <v>-2.7179585769772498E-2</v>
      </c>
      <c r="BJ4932">
        <v>-1.6496321186423302E-2</v>
      </c>
      <c r="BK4932">
        <v>-1.0526894591748701E-2</v>
      </c>
      <c r="BL4932">
        <v>-1.21118444949388E-2</v>
      </c>
      <c r="BM4932">
        <v>-1.0468577966094E-2</v>
      </c>
      <c r="BN4932">
        <v>-4.1580922901630402E-2</v>
      </c>
      <c r="BO4932">
        <v>-2.2444328293204301E-2</v>
      </c>
      <c r="BP4932">
        <v>2.4710528552532099E-2</v>
      </c>
      <c r="BQ4932">
        <v>2.2015351802110599E-2</v>
      </c>
      <c r="BR4932">
        <v>1.4480610378086499E-2</v>
      </c>
      <c r="BS4932">
        <v>1.09351996798068E-3</v>
      </c>
      <c r="BT4932">
        <v>-1.5231515280902301E-2</v>
      </c>
      <c r="BU4932">
        <v>-2.3061972111463502E-2</v>
      </c>
      <c r="BV4932">
        <v>-5.69300986826419E-2</v>
      </c>
      <c r="BW4932">
        <v>-7.6043702661991106E-2</v>
      </c>
      <c r="BX4932">
        <v>-6.5846502780914307E-2</v>
      </c>
      <c r="BY4932">
        <v>0.211106821894645</v>
      </c>
      <c r="BZ4932">
        <v>0.20005509257316501</v>
      </c>
      <c r="CA4932">
        <v>-0.16667906939983301</v>
      </c>
      <c r="CB4932">
        <v>-0.12990483641624401</v>
      </c>
      <c r="CC4932">
        <v>-0.101911835372447</v>
      </c>
      <c r="CD4932">
        <v>-7.5109966099262196E-2</v>
      </c>
      <c r="CE4932">
        <v>2.05759424716234E-2</v>
      </c>
      <c r="CF4932">
        <v>-1.7083737766370099E-3</v>
      </c>
      <c r="CG4932">
        <v>1.1820266954600801E-2</v>
      </c>
      <c r="CH4932">
        <v>1.7087405547499601E-2</v>
      </c>
      <c r="CI4932">
        <v>1.7055012285709301E-2</v>
      </c>
      <c r="CJ4932">
        <v>1.0320084169507001E-2</v>
      </c>
      <c r="CK4932">
        <v>1.0325183160603E-2</v>
      </c>
      <c r="CL4932">
        <v>-1.9576121121644901E-2</v>
      </c>
      <c r="CM4932">
        <v>-1.17821805179119E-3</v>
      </c>
      <c r="CN4932">
        <v>4.6449806541204397E-2</v>
      </c>
      <c r="CO4932">
        <v>4.8332724720239598E-2</v>
      </c>
      <c r="CP4932">
        <v>4.4656626880168901E-2</v>
      </c>
      <c r="CQ4932">
        <v>3.6674093455076197E-2</v>
      </c>
      <c r="CR4932">
        <v>2.6517875492572701E-2</v>
      </c>
      <c r="CS4932">
        <v>2.3504896089434599E-2</v>
      </c>
      <c r="CT4932">
        <v>-6.7366268485784496E-3</v>
      </c>
      <c r="CU4932">
        <v>-2.4447066709399199E-2</v>
      </c>
      <c r="CV4932">
        <v>-1.1496454477310101E-2</v>
      </c>
      <c r="CW4932">
        <v>0.26401194930076499</v>
      </c>
      <c r="CX4932">
        <v>0.25005763769149703</v>
      </c>
      <c r="CY4932">
        <v>-0.115113601088523</v>
      </c>
      <c r="CZ4932">
        <v>-7.9444870352745001E-2</v>
      </c>
      <c r="DA4932">
        <v>-5.2149105817079502E-2</v>
      </c>
      <c r="DB4932">
        <v>-2.9756197705864899E-2</v>
      </c>
      <c r="DC4932">
        <v>2.5755651295184999E-2</v>
      </c>
      <c r="DD4932">
        <v>2.5565309450030299E-2</v>
      </c>
      <c r="DE4932">
        <v>2.3710226640105199E-2</v>
      </c>
      <c r="DF4932">
        <v>2.0417455583810799E-2</v>
      </c>
      <c r="DG4932">
        <v>1.6768608242273299E-2</v>
      </c>
      <c r="DH4932">
        <v>1.3637644238769999E-2</v>
      </c>
      <c r="DI4932">
        <v>1.26417092978954E-2</v>
      </c>
      <c r="DJ4932">
        <v>1.3377970084547899E-2</v>
      </c>
      <c r="DK4932">
        <v>1.2928877025842601E-2</v>
      </c>
      <c r="DL4932">
        <v>1.32165430113673E-2</v>
      </c>
      <c r="DM4932">
        <v>1.59998256713151E-2</v>
      </c>
      <c r="DN4932">
        <v>1.8345715478062598E-2</v>
      </c>
      <c r="DO4932">
        <v>2.1631453186273499E-2</v>
      </c>
      <c r="DP4932">
        <v>2.5381827726960099E-2</v>
      </c>
      <c r="DQ4932">
        <v>2.8310645371675401E-2</v>
      </c>
      <c r="DR4932">
        <v>3.0515464022755599E-2</v>
      </c>
      <c r="DS4932">
        <v>3.13685275614261E-2</v>
      </c>
      <c r="DT4932">
        <v>3.3042483031749698E-2</v>
      </c>
      <c r="DU4932">
        <v>3.21640409529209E-2</v>
      </c>
      <c r="DV4932">
        <v>3.0399383977055501E-2</v>
      </c>
      <c r="DW4932">
        <v>3.1349580734968102E-2</v>
      </c>
      <c r="DX4932">
        <v>3.0677482485771099E-2</v>
      </c>
      <c r="DY4932">
        <v>3.0253591015934899E-2</v>
      </c>
      <c r="DZ4932">
        <v>2.7573132887482601E-2</v>
      </c>
      <c r="EA4932">
        <v>67.539352416992102</v>
      </c>
      <c r="EB4932">
        <v>67.005943298339801</v>
      </c>
      <c r="EC4932">
        <v>66.735671997070298</v>
      </c>
      <c r="ED4932">
        <v>66.002372741699205</v>
      </c>
      <c r="EE4932">
        <v>65.733291625976506</v>
      </c>
      <c r="EF4932">
        <v>66.197502136230398</v>
      </c>
      <c r="EG4932">
        <v>68.461837768554602</v>
      </c>
      <c r="EH4932">
        <v>72.198692321777301</v>
      </c>
      <c r="EI4932">
        <v>75.739234924316406</v>
      </c>
      <c r="EJ4932">
        <v>81.474906921386705</v>
      </c>
      <c r="EK4932">
        <v>86.808433532714801</v>
      </c>
      <c r="EL4932">
        <v>92.539352416992102</v>
      </c>
      <c r="EM4932">
        <v>96.270271301269503</v>
      </c>
      <c r="EN4932">
        <v>99.002372741699205</v>
      </c>
      <c r="EO4932">
        <v>99.736854553222599</v>
      </c>
      <c r="EP4932">
        <v>101.269081115722</v>
      </c>
      <c r="EQ4932">
        <v>101.00119018554599</v>
      </c>
      <c r="ER4932">
        <v>96.468963623046804</v>
      </c>
      <c r="ES4932">
        <v>93.134246826171804</v>
      </c>
      <c r="ET4932">
        <v>87.670036315917898</v>
      </c>
      <c r="EU4932">
        <v>84.202255249023395</v>
      </c>
      <c r="EV4932">
        <v>80.271461486816406</v>
      </c>
      <c r="EW4932">
        <v>80.001190185546804</v>
      </c>
      <c r="EX4932">
        <v>79.464210510253906</v>
      </c>
      <c r="EY4932">
        <v>0.27477395534515298</v>
      </c>
      <c r="EZ4932">
        <v>2.2128308191895402E-2</v>
      </c>
      <c r="FA4932">
        <v>2.2128308191895402E-2</v>
      </c>
      <c r="FB4932">
        <v>0</v>
      </c>
      <c r="FC4932">
        <v>0</v>
      </c>
    </row>
    <row r="4933" spans="1:159" x14ac:dyDescent="0.25">
      <c r="A4933" t="s">
        <v>62</v>
      </c>
      <c r="B4933" t="s">
        <v>41</v>
      </c>
      <c r="C4933" t="s">
        <v>42</v>
      </c>
      <c r="D4933" s="3">
        <v>45476</v>
      </c>
      <c r="E4933" s="25">
        <v>19</v>
      </c>
      <c r="F4933">
        <v>20</v>
      </c>
      <c r="G4933">
        <v>19</v>
      </c>
      <c r="H4933">
        <v>20</v>
      </c>
      <c r="I4933">
        <v>3544</v>
      </c>
      <c r="J4933">
        <v>53694</v>
      </c>
      <c r="K4933">
        <v>1.3744140863418499</v>
      </c>
      <c r="L4933">
        <v>1.16197109222412</v>
      </c>
      <c r="M4933">
        <v>0.97127109766006403</v>
      </c>
      <c r="N4933">
        <v>0.84018635749816795</v>
      </c>
      <c r="O4933">
        <v>0.74816316366195601</v>
      </c>
      <c r="P4933">
        <v>0.69139599800109797</v>
      </c>
      <c r="Q4933">
        <v>0.65483587980270297</v>
      </c>
      <c r="R4933">
        <v>0.64794683456420799</v>
      </c>
      <c r="S4933">
        <v>0.67805927991866999</v>
      </c>
      <c r="T4933">
        <v>0.76285570859909002</v>
      </c>
      <c r="U4933">
        <v>0.92507869005203203</v>
      </c>
      <c r="V4933">
        <v>1.13155364990234</v>
      </c>
      <c r="W4933">
        <v>1.3934521675109801</v>
      </c>
      <c r="X4933">
        <v>1.6882472038269001</v>
      </c>
      <c r="Y4933">
        <v>1.9398220777511499</v>
      </c>
      <c r="Z4933">
        <v>2.1168296337127601</v>
      </c>
      <c r="AA4933">
        <v>2.3221218585968</v>
      </c>
      <c r="AB4933">
        <v>2.52452516555786</v>
      </c>
      <c r="AC4933">
        <v>2.6732721328735298</v>
      </c>
      <c r="AD4933">
        <v>2.6090602874755802</v>
      </c>
      <c r="AE4933">
        <v>2.4144597053527801</v>
      </c>
      <c r="AF4933">
        <v>2.2655944824218701</v>
      </c>
      <c r="AG4933">
        <v>1.95917868614196</v>
      </c>
      <c r="AH4933">
        <v>1.6401054859161299</v>
      </c>
      <c r="AI4933">
        <v>-6.5135642886161804E-2</v>
      </c>
      <c r="AJ4933">
        <v>-8.3153083920478807E-2</v>
      </c>
      <c r="AK4933">
        <v>-6.5627343952655695E-2</v>
      </c>
      <c r="AL4933">
        <v>-5.2204016596078803E-2</v>
      </c>
      <c r="AM4933">
        <v>-4.32088971138E-2</v>
      </c>
      <c r="AN4933">
        <v>-5.71814887225627E-2</v>
      </c>
      <c r="AO4933">
        <v>-4.1794981807470301E-2</v>
      </c>
      <c r="AP4933">
        <v>-3.5970427095889997E-2</v>
      </c>
      <c r="AQ4933">
        <v>-5.3395625203847802E-2</v>
      </c>
      <c r="AR4933">
        <v>-6.1588205397129003E-2</v>
      </c>
      <c r="AS4933">
        <v>-5.6786090135574299E-2</v>
      </c>
      <c r="AT4933">
        <v>-0.10329555720090799</v>
      </c>
      <c r="AU4933">
        <v>-0.113383129239082</v>
      </c>
      <c r="AV4933">
        <v>-0.11098668724298399</v>
      </c>
      <c r="AW4933">
        <v>-9.9270686507224995E-2</v>
      </c>
      <c r="AX4933">
        <v>-0.18253292143344799</v>
      </c>
      <c r="AY4933">
        <v>-0.176770195364952</v>
      </c>
      <c r="AZ4933">
        <v>-0.178638756275177</v>
      </c>
      <c r="BA4933">
        <v>0.17713390290737099</v>
      </c>
      <c r="BB4933">
        <v>0.12979513406753501</v>
      </c>
      <c r="BC4933">
        <v>-0.25092759728431702</v>
      </c>
      <c r="BD4933">
        <v>-0.19403661787509899</v>
      </c>
      <c r="BE4933">
        <v>-0.15253011882305101</v>
      </c>
      <c r="BF4933">
        <v>-0.100205555558204</v>
      </c>
      <c r="BG4933">
        <v>-1.7285699024796399E-2</v>
      </c>
      <c r="BH4933">
        <v>-3.6106575280427898E-2</v>
      </c>
      <c r="BI4933">
        <v>-2.3478249087929701E-2</v>
      </c>
      <c r="BJ4933">
        <v>-1.47913759574294E-2</v>
      </c>
      <c r="BK4933">
        <v>-1.0546434670686699E-2</v>
      </c>
      <c r="BL4933">
        <v>-2.94702369719743E-2</v>
      </c>
      <c r="BM4933">
        <v>-1.7368221655488E-2</v>
      </c>
      <c r="BN4933">
        <v>-1.1667512357234899E-2</v>
      </c>
      <c r="BO4933">
        <v>-2.5711109861731501E-2</v>
      </c>
      <c r="BP4933">
        <v>-3.0977005138993201E-2</v>
      </c>
      <c r="BQ4933">
        <v>-2.1426822990178999E-2</v>
      </c>
      <c r="BR4933">
        <v>-6.2816016376018496E-2</v>
      </c>
      <c r="BS4933">
        <v>-6.9333344697952201E-2</v>
      </c>
      <c r="BT4933">
        <v>-6.2340132892131798E-2</v>
      </c>
      <c r="BU4933">
        <v>-4.8089504241943297E-2</v>
      </c>
      <c r="BV4933">
        <v>-0.12997248768806399</v>
      </c>
      <c r="BW4933">
        <v>-0.121989779174327</v>
      </c>
      <c r="BX4933">
        <v>-0.12245191633701299</v>
      </c>
      <c r="BY4933">
        <v>0.23167560994625</v>
      </c>
      <c r="BZ4933">
        <v>0.18316413462162001</v>
      </c>
      <c r="CA4933">
        <v>-0.19647537171840601</v>
      </c>
      <c r="CB4933">
        <v>-0.141530066728591</v>
      </c>
      <c r="CC4933">
        <v>-0.102334722876548</v>
      </c>
      <c r="CD4933">
        <v>-5.2283182740211397E-2</v>
      </c>
      <c r="CE4933">
        <v>3.05642429739236E-2</v>
      </c>
      <c r="CF4933">
        <v>1.0939936153590599E-2</v>
      </c>
      <c r="CG4933">
        <v>1.8670845776796299E-2</v>
      </c>
      <c r="CH4933">
        <v>2.2621264681219999E-2</v>
      </c>
      <c r="CI4933">
        <v>2.2116027772426598E-2</v>
      </c>
      <c r="CJ4933">
        <v>-1.7589842900633799E-3</v>
      </c>
      <c r="CK4933">
        <v>7.0585375651717099E-3</v>
      </c>
      <c r="CL4933">
        <v>1.26354014500975E-2</v>
      </c>
      <c r="CM4933">
        <v>1.97340524755418E-3</v>
      </c>
      <c r="CN4933">
        <v>-3.6580630694515998E-4</v>
      </c>
      <c r="CO4933">
        <v>1.39324450865387E-2</v>
      </c>
      <c r="CP4933">
        <v>-2.2336475551128301E-2</v>
      </c>
      <c r="CQ4933">
        <v>-2.5283558294177E-2</v>
      </c>
      <c r="CR4933">
        <v>-1.36935757473111E-2</v>
      </c>
      <c r="CS4933">
        <v>3.0916775576770301E-3</v>
      </c>
      <c r="CT4933">
        <v>-7.74120613932609E-2</v>
      </c>
      <c r="CU4933">
        <v>-6.7209355533123002E-2</v>
      </c>
      <c r="CV4933">
        <v>-6.6265068948268793E-2</v>
      </c>
      <c r="CW4933">
        <v>0.28621730208396901</v>
      </c>
      <c r="CX4933">
        <v>0.23653313517570401</v>
      </c>
      <c r="CY4933">
        <v>-0.142023146152496</v>
      </c>
      <c r="CZ4933">
        <v>-8.90235155820846E-2</v>
      </c>
      <c r="DA4933">
        <v>-5.2139319479465401E-2</v>
      </c>
      <c r="DB4933">
        <v>-4.3608103878796101E-3</v>
      </c>
      <c r="DC4933">
        <v>2.9090698808431601E-2</v>
      </c>
      <c r="DD4933">
        <v>2.8602248057723E-2</v>
      </c>
      <c r="DE4933">
        <v>2.5624830275773999E-2</v>
      </c>
      <c r="DF4933">
        <v>2.2745270282030099E-2</v>
      </c>
      <c r="DG4933">
        <v>1.98573675006628E-2</v>
      </c>
      <c r="DH4933">
        <v>1.6847245395183501E-2</v>
      </c>
      <c r="DI4933">
        <v>1.4850415289401999E-2</v>
      </c>
      <c r="DJ4933">
        <v>1.4775122515857201E-2</v>
      </c>
      <c r="DK4933">
        <v>1.68309900909662E-2</v>
      </c>
      <c r="DL4933">
        <v>1.8610287457704499E-2</v>
      </c>
      <c r="DM4933">
        <v>2.1496908739209099E-2</v>
      </c>
      <c r="DN4933">
        <v>2.4609813466668101E-2</v>
      </c>
      <c r="DO4933">
        <v>2.6780368760228102E-2</v>
      </c>
      <c r="DP4933">
        <v>2.9575007036328298E-2</v>
      </c>
      <c r="DQ4933">
        <v>3.1115949153900101E-2</v>
      </c>
      <c r="DR4933">
        <v>3.1954471021890599E-2</v>
      </c>
      <c r="DS4933">
        <v>3.3304132521152399E-2</v>
      </c>
      <c r="DT4933">
        <v>3.4159176051616599E-2</v>
      </c>
      <c r="DU4933">
        <v>3.3159002661705003E-2</v>
      </c>
      <c r="DV4933">
        <v>3.2446045428514397E-2</v>
      </c>
      <c r="DW4933">
        <v>3.3104598522186203E-2</v>
      </c>
      <c r="DX4933">
        <v>3.1921714544296202E-2</v>
      </c>
      <c r="DY4933">
        <v>3.05166374891996E-2</v>
      </c>
      <c r="DZ4933">
        <v>2.9134733602404501E-2</v>
      </c>
      <c r="EA4933">
        <v>78.196083068847599</v>
      </c>
      <c r="EB4933">
        <v>76.463661193847599</v>
      </c>
      <c r="EC4933">
        <v>73.463661193847599</v>
      </c>
      <c r="ED4933">
        <v>72.730049133300696</v>
      </c>
      <c r="EE4933">
        <v>72.196083068847599</v>
      </c>
      <c r="EF4933">
        <v>70.197273254394503</v>
      </c>
      <c r="EG4933">
        <v>73.193710327148395</v>
      </c>
      <c r="EH4933">
        <v>76.997627258300696</v>
      </c>
      <c r="EI4933">
        <v>83.469596862792898</v>
      </c>
      <c r="EJ4933">
        <v>86.274696350097599</v>
      </c>
      <c r="EK4933">
        <v>89.541084289550696</v>
      </c>
      <c r="EL4933">
        <v>93.007118225097599</v>
      </c>
      <c r="EM4933">
        <v>95.805099487304602</v>
      </c>
      <c r="EN4933">
        <v>99.004745483398395</v>
      </c>
      <c r="EO4933">
        <v>98.739540100097599</v>
      </c>
      <c r="EP4933">
        <v>97.475524902343693</v>
      </c>
      <c r="EQ4933">
        <v>96.476715087890597</v>
      </c>
      <c r="ER4933">
        <v>94.207946777343693</v>
      </c>
      <c r="ES4933">
        <v>91.205574035644503</v>
      </c>
      <c r="ET4933">
        <v>84.008308410644503</v>
      </c>
      <c r="EU4933">
        <v>78.545829772949205</v>
      </c>
      <c r="EV4933">
        <v>75.544647216796804</v>
      </c>
      <c r="EW4933">
        <v>74.27587890625</v>
      </c>
      <c r="EX4933">
        <v>72.004745483398395</v>
      </c>
      <c r="EY4933">
        <v>0.319025129079818</v>
      </c>
      <c r="EZ4933">
        <v>2.3196255788206999E-2</v>
      </c>
      <c r="FA4933">
        <v>2.3196255788206999E-2</v>
      </c>
      <c r="FB4933">
        <v>0</v>
      </c>
      <c r="FC4933">
        <v>0</v>
      </c>
    </row>
    <row r="4934" spans="1:159" x14ac:dyDescent="0.25">
      <c r="A4934" t="s">
        <v>62</v>
      </c>
      <c r="B4934" t="s">
        <v>41</v>
      </c>
      <c r="C4934" t="s">
        <v>42</v>
      </c>
      <c r="D4934" s="3">
        <v>45478</v>
      </c>
      <c r="E4934" s="25">
        <v>19</v>
      </c>
      <c r="F4934">
        <v>20</v>
      </c>
      <c r="G4934">
        <v>19</v>
      </c>
      <c r="H4934">
        <v>20</v>
      </c>
      <c r="I4934">
        <v>3573</v>
      </c>
      <c r="J4934">
        <v>57841</v>
      </c>
      <c r="K4934">
        <v>1.29690909385681</v>
      </c>
      <c r="L4934">
        <v>1.1310944557189899</v>
      </c>
      <c r="M4934">
        <v>0.95379877090454102</v>
      </c>
      <c r="N4934">
        <v>0.81011241674423196</v>
      </c>
      <c r="O4934">
        <v>0.71772503852844205</v>
      </c>
      <c r="P4934">
        <v>0.66178607940673795</v>
      </c>
      <c r="Q4934">
        <v>0.60461539030074996</v>
      </c>
      <c r="R4934">
        <v>0.567915439605712</v>
      </c>
      <c r="S4934">
        <v>0.57690227031707697</v>
      </c>
      <c r="T4934">
        <v>0.65914070606231601</v>
      </c>
      <c r="U4934">
        <v>0.76751881837844804</v>
      </c>
      <c r="V4934">
        <v>0.92990595102310103</v>
      </c>
      <c r="W4934">
        <v>1.1270387172698899</v>
      </c>
      <c r="X4934">
        <v>1.33650422096252</v>
      </c>
      <c r="Y4934">
        <v>1.5574378967285101</v>
      </c>
      <c r="Z4934">
        <v>1.7573711872100799</v>
      </c>
      <c r="AA4934">
        <v>1.96034371852874</v>
      </c>
      <c r="AB4934">
        <v>2.1338610649108798</v>
      </c>
      <c r="AC4934">
        <v>2.2101149559020898</v>
      </c>
      <c r="AD4934">
        <v>2.0931944847106898</v>
      </c>
      <c r="AE4934">
        <v>1.8667849302291799</v>
      </c>
      <c r="AF4934">
        <v>1.7369414567947301</v>
      </c>
      <c r="AG4934">
        <v>1.5268681049346899</v>
      </c>
      <c r="AH4934">
        <v>1.2846587896346999</v>
      </c>
      <c r="AI4934">
        <v>-2.8084095567464801E-2</v>
      </c>
      <c r="AJ4934">
        <v>1.14425802603363E-2</v>
      </c>
      <c r="AK4934">
        <v>2.7909749187529E-3</v>
      </c>
      <c r="AL4934">
        <v>-9.4774970784783294E-3</v>
      </c>
      <c r="AM4934">
        <v>5.4599652066826803E-3</v>
      </c>
      <c r="AN4934">
        <v>-5.27519918978214E-3</v>
      </c>
      <c r="AO4934">
        <v>-2.0209405571222298E-2</v>
      </c>
      <c r="AP4934">
        <v>-2.15642806142568E-2</v>
      </c>
      <c r="AQ4934">
        <v>-5.47853745520114E-2</v>
      </c>
      <c r="AR4934">
        <v>-5.1883108913898399E-2</v>
      </c>
      <c r="AS4934">
        <v>-5.0455275923013597E-2</v>
      </c>
      <c r="AT4934">
        <v>-5.3644239902496303E-2</v>
      </c>
      <c r="AU4934">
        <v>-9.2168018221855094E-2</v>
      </c>
      <c r="AV4934">
        <v>-0.121583685278892</v>
      </c>
      <c r="AW4934">
        <v>-0.12950041890144301</v>
      </c>
      <c r="AX4934">
        <v>-0.13638837635517101</v>
      </c>
      <c r="AY4934">
        <v>-0.17181915044784499</v>
      </c>
      <c r="AZ4934">
        <v>-0.19673207402229301</v>
      </c>
      <c r="BA4934">
        <v>4.1073456406593302E-2</v>
      </c>
      <c r="BB4934">
        <v>-4.6302299946546499E-2</v>
      </c>
      <c r="BC4934">
        <v>-0.26913052797317499</v>
      </c>
      <c r="BD4934">
        <v>-0.17715485394000999</v>
      </c>
      <c r="BE4934">
        <v>-0.10673058778047501</v>
      </c>
      <c r="BF4934">
        <v>-7.1851514279842293E-2</v>
      </c>
      <c r="BG4934">
        <v>2.0604634657502102E-2</v>
      </c>
      <c r="BH4934">
        <v>5.7820033282041501E-2</v>
      </c>
      <c r="BI4934">
        <v>4.43552955985069E-2</v>
      </c>
      <c r="BJ4934">
        <v>2.6263775303959801E-2</v>
      </c>
      <c r="BK4934">
        <v>3.5304557532071998E-2</v>
      </c>
      <c r="BL4934">
        <v>1.9556965678930199E-2</v>
      </c>
      <c r="BM4934">
        <v>1.1407000711187701E-3</v>
      </c>
      <c r="BN4934">
        <v>1.7691132961772301E-4</v>
      </c>
      <c r="BO4934">
        <v>-3.0409276485443101E-2</v>
      </c>
      <c r="BP4934">
        <v>-2.3061858490109399E-2</v>
      </c>
      <c r="BQ4934">
        <v>-1.95748209953308E-2</v>
      </c>
      <c r="BR4934">
        <v>-1.9449176266789402E-2</v>
      </c>
      <c r="BS4934">
        <v>-5.3244017064571297E-2</v>
      </c>
      <c r="BT4934">
        <v>-7.8725457191467202E-2</v>
      </c>
      <c r="BU4934">
        <v>-8.4019705653190599E-2</v>
      </c>
      <c r="BV4934">
        <v>-8.87036323547363E-2</v>
      </c>
      <c r="BW4934">
        <v>-0.123239956796169</v>
      </c>
      <c r="BX4934">
        <v>-0.146403968334197</v>
      </c>
      <c r="BY4934">
        <v>8.98940935730934E-2</v>
      </c>
      <c r="BZ4934">
        <v>0</v>
      </c>
      <c r="CA4934">
        <v>-0.22221687436103801</v>
      </c>
      <c r="CB4934">
        <v>-0.13142137229442499</v>
      </c>
      <c r="CC4934">
        <v>-6.2660790979862199E-2</v>
      </c>
      <c r="CD4934">
        <v>-3.09300906956195E-2</v>
      </c>
      <c r="CE4934">
        <v>6.9293364882469094E-2</v>
      </c>
      <c r="CF4934">
        <v>0.104197487235069</v>
      </c>
      <c r="CG4934">
        <v>8.59196186065673E-2</v>
      </c>
      <c r="CH4934">
        <v>6.2005046755075399E-2</v>
      </c>
      <c r="CI4934">
        <v>6.5149150788783999E-2</v>
      </c>
      <c r="CJ4934">
        <v>4.4389128684997503E-2</v>
      </c>
      <c r="CK4934">
        <v>2.2490805014967901E-2</v>
      </c>
      <c r="CL4934">
        <v>2.1918103098869299E-2</v>
      </c>
      <c r="CM4934">
        <v>-6.0331798158585999E-3</v>
      </c>
      <c r="CN4934">
        <v>5.7593919336795798E-3</v>
      </c>
      <c r="CO4934">
        <v>1.1305634863674601E-2</v>
      </c>
      <c r="CP4934">
        <v>1.47458864375948E-2</v>
      </c>
      <c r="CQ4934">
        <v>-1.43200177699327E-2</v>
      </c>
      <c r="CR4934">
        <v>-3.5867229104041998E-2</v>
      </c>
      <c r="CS4934">
        <v>-3.8538992404937703E-2</v>
      </c>
      <c r="CT4934">
        <v>-4.1018888354301397E-2</v>
      </c>
      <c r="CU4934">
        <v>-7.4660763144493103E-2</v>
      </c>
      <c r="CV4934">
        <v>-9.6075870096683502E-2</v>
      </c>
      <c r="CW4934">
        <v>0.13871473073959301</v>
      </c>
      <c r="CX4934">
        <v>4.6302299946546499E-2</v>
      </c>
      <c r="CY4934">
        <v>-0.17530322074890101</v>
      </c>
      <c r="CZ4934">
        <v>-8.5687883198261205E-2</v>
      </c>
      <c r="DA4934">
        <v>-1.8590992316603602E-2</v>
      </c>
      <c r="DB4934">
        <v>9.9913356825709308E-3</v>
      </c>
      <c r="DC4934">
        <v>2.96006463468074E-2</v>
      </c>
      <c r="DD4934">
        <v>2.8195489197969398E-2</v>
      </c>
      <c r="DE4934">
        <v>2.5269312784075699E-2</v>
      </c>
      <c r="DF4934">
        <v>2.1729150786995801E-2</v>
      </c>
      <c r="DG4934">
        <v>1.8144223839044502E-2</v>
      </c>
      <c r="DH4934">
        <v>1.50968842208385E-2</v>
      </c>
      <c r="DI4934">
        <v>1.2979942373931399E-2</v>
      </c>
      <c r="DJ4934">
        <v>1.3217706233263E-2</v>
      </c>
      <c r="DK4934">
        <v>1.4819614589214301E-2</v>
      </c>
      <c r="DL4934">
        <v>1.7522076144814401E-2</v>
      </c>
      <c r="DM4934">
        <v>1.8773984163999499E-2</v>
      </c>
      <c r="DN4934">
        <v>2.07891222089529E-2</v>
      </c>
      <c r="DO4934">
        <v>2.3664111271500501E-2</v>
      </c>
      <c r="DP4934">
        <v>2.60559525340795E-2</v>
      </c>
      <c r="DQ4934">
        <v>2.7650309726595799E-2</v>
      </c>
      <c r="DR4934">
        <v>2.89902668446302E-2</v>
      </c>
      <c r="DS4934">
        <v>2.95340549200773E-2</v>
      </c>
      <c r="DT4934">
        <v>3.0597312375903098E-2</v>
      </c>
      <c r="DU4934">
        <v>2.96808406710624E-2</v>
      </c>
      <c r="DV4934">
        <v>2.8149800375103898E-2</v>
      </c>
      <c r="DW4934">
        <v>2.85214744508266E-2</v>
      </c>
      <c r="DX4934">
        <v>2.7803985401988002E-2</v>
      </c>
      <c r="DY4934">
        <v>2.6792535558342899E-2</v>
      </c>
      <c r="DZ4934">
        <v>2.4878460913896502E-2</v>
      </c>
      <c r="EA4934">
        <v>68.736457824707003</v>
      </c>
      <c r="EB4934">
        <v>67.736457824707003</v>
      </c>
      <c r="EC4934">
        <v>67.270614624023395</v>
      </c>
      <c r="ED4934">
        <v>66.734100341796804</v>
      </c>
      <c r="EE4934">
        <v>65.735275268554602</v>
      </c>
      <c r="EF4934">
        <v>64.735275268554602</v>
      </c>
      <c r="EG4934">
        <v>67.463485717773395</v>
      </c>
      <c r="EH4934">
        <v>69.734100341796804</v>
      </c>
      <c r="EI4934">
        <v>73.735275268554602</v>
      </c>
      <c r="EJ4934">
        <v>79.468200683593693</v>
      </c>
      <c r="EK4934">
        <v>84.469375610351506</v>
      </c>
      <c r="EL4934">
        <v>87.738807678222599</v>
      </c>
      <c r="EM4934">
        <v>91.202293395995994</v>
      </c>
      <c r="EN4934">
        <v>92.669319152832003</v>
      </c>
      <c r="EO4934">
        <v>92.741165161132798</v>
      </c>
      <c r="EP4934">
        <v>91.939926147460895</v>
      </c>
      <c r="EQ4934">
        <v>90.475265502929602</v>
      </c>
      <c r="ER4934">
        <v>87.012954711914006</v>
      </c>
      <c r="ES4934">
        <v>83.674026489257798</v>
      </c>
      <c r="ET4934">
        <v>77.936393737792898</v>
      </c>
      <c r="EU4934">
        <v>74.467018127441406</v>
      </c>
      <c r="EV4934">
        <v>71.003532409667898</v>
      </c>
      <c r="EW4934">
        <v>69.735275268554602</v>
      </c>
      <c r="EX4934">
        <v>68.003532409667898</v>
      </c>
      <c r="EY4934">
        <v>0.28503444790840099</v>
      </c>
      <c r="EZ4934">
        <v>2.0453384146094301E-2</v>
      </c>
      <c r="FA4934">
        <v>2.0453384146094301E-2</v>
      </c>
      <c r="FB4934">
        <v>0</v>
      </c>
      <c r="FC4934">
        <v>0</v>
      </c>
    </row>
    <row r="4935" spans="1:159" x14ac:dyDescent="0.25">
      <c r="A4935" t="s">
        <v>62</v>
      </c>
      <c r="B4935" t="s">
        <v>41</v>
      </c>
      <c r="C4935" t="s">
        <v>42</v>
      </c>
      <c r="D4935" s="3">
        <v>45479</v>
      </c>
      <c r="E4935" s="25">
        <v>17</v>
      </c>
      <c r="F4935">
        <v>18</v>
      </c>
      <c r="G4935">
        <v>17</v>
      </c>
      <c r="H4935">
        <v>18</v>
      </c>
      <c r="I4935">
        <v>3537</v>
      </c>
      <c r="J4935">
        <v>53550</v>
      </c>
      <c r="K4935">
        <v>1.20890724658966</v>
      </c>
      <c r="L4935">
        <v>1.0339707136154099</v>
      </c>
      <c r="M4935">
        <v>0.89820468425750699</v>
      </c>
      <c r="N4935">
        <v>0.77347522974014205</v>
      </c>
      <c r="O4935">
        <v>0.69732475280761697</v>
      </c>
      <c r="P4935">
        <v>0.661299169063568</v>
      </c>
      <c r="Q4935">
        <v>0.60529482364654497</v>
      </c>
      <c r="R4935">
        <v>0.56692826747894198</v>
      </c>
      <c r="S4935">
        <v>0.59192502498626698</v>
      </c>
      <c r="T4935">
        <v>0.66402226686477595</v>
      </c>
      <c r="U4935">
        <v>0.79413771629333396</v>
      </c>
      <c r="V4935">
        <v>0.936423599720001</v>
      </c>
      <c r="W4935">
        <v>1.1468633413314799</v>
      </c>
      <c r="X4935">
        <v>1.3972759246826101</v>
      </c>
      <c r="Y4935">
        <v>1.6859917640686</v>
      </c>
      <c r="Z4935">
        <v>1.9190528392791699</v>
      </c>
      <c r="AA4935">
        <v>2.1081173419952299</v>
      </c>
      <c r="AB4935">
        <v>2.29846858978271</v>
      </c>
      <c r="AC4935">
        <v>2.4023144245147701</v>
      </c>
      <c r="AD4935">
        <v>2.3149857521057098</v>
      </c>
      <c r="AE4935">
        <v>2.0927348136901802</v>
      </c>
      <c r="AF4935">
        <v>1.9092382192611601</v>
      </c>
      <c r="AG4935">
        <v>1.67463326454162</v>
      </c>
      <c r="AH4935">
        <v>1.40149509906768</v>
      </c>
      <c r="AI4935">
        <v>-0.100863844156265</v>
      </c>
      <c r="AJ4935">
        <v>-7.3106467723846394E-2</v>
      </c>
      <c r="AK4935">
        <v>-3.9054300636053002E-2</v>
      </c>
      <c r="AL4935">
        <v>-4.8994034528732203E-2</v>
      </c>
      <c r="AM4935">
        <v>-2.5282323360443101E-2</v>
      </c>
      <c r="AN4935">
        <v>-5.6465836241841299E-3</v>
      </c>
      <c r="AO4935">
        <v>-3.08319143950939E-2</v>
      </c>
      <c r="AP4935">
        <v>-4.8812109977006898E-2</v>
      </c>
      <c r="AQ4935">
        <v>-4.4680800288915599E-2</v>
      </c>
      <c r="AR4935">
        <v>-4.0882315486669499E-2</v>
      </c>
      <c r="AS4935">
        <v>-1.86128579080104E-2</v>
      </c>
      <c r="AT4935">
        <v>-5.9640232473611797E-2</v>
      </c>
      <c r="AU4935">
        <v>-9.4549454748630496E-2</v>
      </c>
      <c r="AV4935">
        <v>-0.115761458873748</v>
      </c>
      <c r="AW4935">
        <v>-0.149596467614173</v>
      </c>
      <c r="AX4935">
        <v>-0.18445822596549899</v>
      </c>
      <c r="AY4935">
        <v>8.2252860069274902E-2</v>
      </c>
      <c r="AZ4935">
        <v>0.104847937822341</v>
      </c>
      <c r="BA4935">
        <v>-0.28278768062591497</v>
      </c>
      <c r="BB4935">
        <v>-0.29451325535774198</v>
      </c>
      <c r="BC4935">
        <v>-0.19109095633029899</v>
      </c>
      <c r="BD4935">
        <v>-0.17040859162807401</v>
      </c>
      <c r="BE4935">
        <v>-0.12518489360809301</v>
      </c>
      <c r="BF4935">
        <v>-8.0447718501091003E-2</v>
      </c>
      <c r="BG4935">
        <v>-5.3354427218437098E-2</v>
      </c>
      <c r="BH4935">
        <v>-2.86633428186178E-2</v>
      </c>
      <c r="BI4935">
        <v>2.30780220590531E-3</v>
      </c>
      <c r="BJ4935">
        <v>-1.1092714965343401E-2</v>
      </c>
      <c r="BK4935">
        <v>6.7377504892647197E-3</v>
      </c>
      <c r="BL4935">
        <v>2.1209795027971198E-2</v>
      </c>
      <c r="BM4935">
        <v>-6.0758381150662804E-3</v>
      </c>
      <c r="BN4935">
        <v>-2.3771952837705598E-2</v>
      </c>
      <c r="BO4935">
        <v>-1.87304969877004E-2</v>
      </c>
      <c r="BP4935">
        <v>-1.1493229307234201E-2</v>
      </c>
      <c r="BQ4935">
        <v>1.3199127279221999E-2</v>
      </c>
      <c r="BR4935">
        <v>-2.3084724321961399E-2</v>
      </c>
      <c r="BS4935">
        <v>-5.26777729392051E-2</v>
      </c>
      <c r="BT4935">
        <v>-6.8993389606475802E-2</v>
      </c>
      <c r="BU4935">
        <v>-9.7837187349796198E-2</v>
      </c>
      <c r="BV4935">
        <v>-0.13131073117256101</v>
      </c>
      <c r="BW4935">
        <v>0.133632913231849</v>
      </c>
      <c r="BX4935">
        <v>0.158775389194488</v>
      </c>
      <c r="BY4935">
        <v>-0.22502157092094399</v>
      </c>
      <c r="BZ4935">
        <v>-0.23861680924892401</v>
      </c>
      <c r="CA4935">
        <v>-0.13935109972953699</v>
      </c>
      <c r="CB4935">
        <v>-0.120305888354778</v>
      </c>
      <c r="CC4935">
        <v>-7.7312558889388996E-2</v>
      </c>
      <c r="CD4935">
        <v>-3.7551354616880403E-2</v>
      </c>
      <c r="CE4935">
        <v>-5.8450126089155596E-3</v>
      </c>
      <c r="CF4935">
        <v>1.57797802239656E-2</v>
      </c>
      <c r="CG4935">
        <v>4.3669905513525002E-2</v>
      </c>
      <c r="CH4935">
        <v>2.6808604598045301E-2</v>
      </c>
      <c r="CI4935">
        <v>3.8757823407649897E-2</v>
      </c>
      <c r="CJ4935">
        <v>4.8066172748804002E-2</v>
      </c>
      <c r="CK4935">
        <v>1.8680237233638701E-2</v>
      </c>
      <c r="CL4935">
        <v>1.2682026717811799E-3</v>
      </c>
      <c r="CM4935">
        <v>7.2198058478534204E-3</v>
      </c>
      <c r="CN4935">
        <v>1.7895855009555799E-2</v>
      </c>
      <c r="CO4935">
        <v>4.50111143290996E-2</v>
      </c>
      <c r="CP4935">
        <v>1.3470783829689E-2</v>
      </c>
      <c r="CQ4935">
        <v>-1.08060874044895E-2</v>
      </c>
      <c r="CR4935">
        <v>-2.2225316613912499E-2</v>
      </c>
      <c r="CS4935">
        <v>-4.6077914535999201E-2</v>
      </c>
      <c r="CT4935">
        <v>-7.8163243830203996E-2</v>
      </c>
      <c r="CU4935">
        <v>0.18501296639442399</v>
      </c>
      <c r="CV4935">
        <v>0.21270284056663499</v>
      </c>
      <c r="CW4935">
        <v>-0.16725544631481101</v>
      </c>
      <c r="CX4935">
        <v>-0.18272034823894501</v>
      </c>
      <c r="CY4935">
        <v>-8.7611250579357106E-2</v>
      </c>
      <c r="CZ4935">
        <v>-7.0203192532062503E-2</v>
      </c>
      <c r="DA4935">
        <v>-2.9440220445394499E-2</v>
      </c>
      <c r="DB4935">
        <v>5.3450111299753102E-3</v>
      </c>
      <c r="DC4935">
        <v>2.8883673250675201E-2</v>
      </c>
      <c r="DD4935">
        <v>2.7019500732421799E-2</v>
      </c>
      <c r="DE4935">
        <v>2.5146372616291001E-2</v>
      </c>
      <c r="DF4935">
        <v>2.30423659086227E-2</v>
      </c>
      <c r="DG4935">
        <v>1.9466822966933198E-2</v>
      </c>
      <c r="DH4935">
        <v>1.6327518969774201E-2</v>
      </c>
      <c r="DI4935">
        <v>1.5050625428557301E-2</v>
      </c>
      <c r="DJ4935">
        <v>1.52233336120843E-2</v>
      </c>
      <c r="DK4935">
        <v>1.5776664018630902E-2</v>
      </c>
      <c r="DL4935">
        <v>1.7867295071482599E-2</v>
      </c>
      <c r="DM4935">
        <v>1.9340313971042598E-2</v>
      </c>
      <c r="DN4935">
        <v>2.2224171087145798E-2</v>
      </c>
      <c r="DO4935">
        <v>2.5456177070736798E-2</v>
      </c>
      <c r="DP4935">
        <v>2.84329690039157E-2</v>
      </c>
      <c r="DQ4935">
        <v>3.1467404216527897E-2</v>
      </c>
      <c r="DR4935">
        <v>3.2311379909515298E-2</v>
      </c>
      <c r="DS4935">
        <v>3.12368534505367E-2</v>
      </c>
      <c r="DT4935">
        <v>3.2785564661026001E-2</v>
      </c>
      <c r="DU4935">
        <v>3.5119310021400403E-2</v>
      </c>
      <c r="DV4935">
        <v>3.3982634544372503E-2</v>
      </c>
      <c r="DW4935">
        <v>3.1455595046281801E-2</v>
      </c>
      <c r="DX4935">
        <v>3.0460277572274201E-2</v>
      </c>
      <c r="DY4935">
        <v>2.91043147444725E-2</v>
      </c>
      <c r="DZ4935">
        <v>2.6079138740897099E-2</v>
      </c>
      <c r="EA4935">
        <v>66.736289978027301</v>
      </c>
      <c r="EB4935">
        <v>65.737487792968693</v>
      </c>
      <c r="EC4935">
        <v>64.737487792968693</v>
      </c>
      <c r="ED4935">
        <v>64.470199584960895</v>
      </c>
      <c r="EE4935">
        <v>64.469009399414006</v>
      </c>
      <c r="EF4935">
        <v>63.469009399413999</v>
      </c>
      <c r="EG4935">
        <v>64.467819213867102</v>
      </c>
      <c r="EH4935">
        <v>67.9344482421875</v>
      </c>
      <c r="EI4935">
        <v>71.938018798828097</v>
      </c>
      <c r="EJ4935">
        <v>74.742256164550696</v>
      </c>
      <c r="EK4935">
        <v>80.010726928710895</v>
      </c>
      <c r="EL4935">
        <v>83.546485900878906</v>
      </c>
      <c r="EM4935">
        <v>89.013107299804602</v>
      </c>
      <c r="EN4935">
        <v>91.744636535644503</v>
      </c>
      <c r="EO4935">
        <v>93.009536743164006</v>
      </c>
      <c r="EP4935">
        <v>92.744636535644503</v>
      </c>
      <c r="EQ4935">
        <v>89.546485900878906</v>
      </c>
      <c r="ER4935">
        <v>89.275627136230398</v>
      </c>
      <c r="ES4935">
        <v>85.010726928710895</v>
      </c>
      <c r="ET4935">
        <v>78.546485900878906</v>
      </c>
      <c r="EU4935">
        <v>75.278007507324205</v>
      </c>
      <c r="EV4935">
        <v>73.004768371582003</v>
      </c>
      <c r="EW4935">
        <v>70.007148742675696</v>
      </c>
      <c r="EX4935">
        <v>68.7398681640625</v>
      </c>
      <c r="EY4935">
        <v>0.31056648492813099</v>
      </c>
      <c r="EZ4935">
        <v>2.2641964256763399E-2</v>
      </c>
      <c r="FA4935">
        <v>2.2641964256763399E-2</v>
      </c>
      <c r="FB4935">
        <v>0</v>
      </c>
      <c r="FC4935">
        <v>0</v>
      </c>
    </row>
    <row r="4936" spans="1:159" x14ac:dyDescent="0.25">
      <c r="A4936" t="s">
        <v>62</v>
      </c>
      <c r="B4936" t="s">
        <v>41</v>
      </c>
      <c r="C4936" t="s">
        <v>42</v>
      </c>
      <c r="D4936" s="3">
        <v>45484</v>
      </c>
      <c r="E4936" s="25">
        <v>19</v>
      </c>
      <c r="F4936">
        <v>20</v>
      </c>
      <c r="G4936">
        <v>19</v>
      </c>
      <c r="H4936">
        <v>20</v>
      </c>
      <c r="I4936">
        <v>3528</v>
      </c>
      <c r="J4936">
        <v>53478</v>
      </c>
      <c r="K4936">
        <v>1.24789106845855</v>
      </c>
      <c r="L4936">
        <v>1.0795361995696999</v>
      </c>
      <c r="M4936">
        <v>0.92350149154662997</v>
      </c>
      <c r="N4936">
        <v>0.79700845479965199</v>
      </c>
      <c r="O4936">
        <v>0.70689105987548795</v>
      </c>
      <c r="P4936">
        <v>0.65857189893722501</v>
      </c>
      <c r="Q4936">
        <v>0.64649868011474598</v>
      </c>
      <c r="R4936">
        <v>0.60873365402221602</v>
      </c>
      <c r="S4936">
        <v>0.59653502702713002</v>
      </c>
      <c r="T4936">
        <v>0.62951576709747303</v>
      </c>
      <c r="U4936">
        <v>0.70655661821365301</v>
      </c>
      <c r="V4936">
        <v>0.88445037603378196</v>
      </c>
      <c r="W4936">
        <v>1.1272655725479099</v>
      </c>
      <c r="X4936">
        <v>1.42837142944335</v>
      </c>
      <c r="Y4936">
        <v>1.7081341743469201</v>
      </c>
      <c r="Z4936">
        <v>2.0043556690215998</v>
      </c>
      <c r="AA4936">
        <v>2.2242228984832701</v>
      </c>
      <c r="AB4936">
        <v>2.4648914337158199</v>
      </c>
      <c r="AC4936">
        <v>2.6127367019653298</v>
      </c>
      <c r="AD4936">
        <v>2.5172910690307599</v>
      </c>
      <c r="AE4936">
        <v>2.3327162265777499</v>
      </c>
      <c r="AF4936">
        <v>2.1330995559692298</v>
      </c>
      <c r="AG4936">
        <v>1.8383197784423799</v>
      </c>
      <c r="AH4936">
        <v>1.51296842098236</v>
      </c>
      <c r="AI4936">
        <v>-4.1127726435661302E-2</v>
      </c>
      <c r="AJ4936">
        <v>-1.7993183806538499E-2</v>
      </c>
      <c r="AK4936">
        <v>-1.6170775517821302E-2</v>
      </c>
      <c r="AL4936">
        <v>-1.6668353229761099E-2</v>
      </c>
      <c r="AM4936">
        <v>-2.3557281121611501E-2</v>
      </c>
      <c r="AN4936">
        <v>-3.8307609502226101E-3</v>
      </c>
      <c r="AO4936">
        <v>9.8734050989151001E-3</v>
      </c>
      <c r="AP4936">
        <v>-1.4555149711668399E-2</v>
      </c>
      <c r="AQ4936">
        <v>-2.7319598942994999E-2</v>
      </c>
      <c r="AR4936">
        <v>-1.0265490040183E-2</v>
      </c>
      <c r="AS4936">
        <v>-3.7207704037427902E-2</v>
      </c>
      <c r="AT4936">
        <v>-7.3402009904384599E-2</v>
      </c>
      <c r="AU4936">
        <v>-0.106013648211956</v>
      </c>
      <c r="AV4936">
        <v>-0.11697334051132199</v>
      </c>
      <c r="AW4936">
        <v>-0.13736195862293199</v>
      </c>
      <c r="AX4936">
        <v>-0.22848425805568601</v>
      </c>
      <c r="AY4936">
        <v>-0.24987630546092901</v>
      </c>
      <c r="AZ4936">
        <v>-0.25110515952110202</v>
      </c>
      <c r="BA4936">
        <v>8.6955972015857599E-2</v>
      </c>
      <c r="BB4936">
        <v>5.0383538007736199E-2</v>
      </c>
      <c r="BC4936">
        <v>-0.25654515624046298</v>
      </c>
      <c r="BD4936">
        <v>-0.22413378953933699</v>
      </c>
      <c r="BE4936">
        <v>-0.136182606220245</v>
      </c>
      <c r="BF4936">
        <v>-9.1883927583694402E-2</v>
      </c>
      <c r="BG4936">
        <v>3.9267973043024497E-3</v>
      </c>
      <c r="BH4936">
        <v>2.58104614913463E-2</v>
      </c>
      <c r="BI4936">
        <v>2.4014165624976099E-2</v>
      </c>
      <c r="BJ4936">
        <v>1.94972902536392E-2</v>
      </c>
      <c r="BK4936">
        <v>7.3173046112060504E-3</v>
      </c>
      <c r="BL4936">
        <v>2.08640117198228E-2</v>
      </c>
      <c r="BM4936">
        <v>3.1971123069524703E-2</v>
      </c>
      <c r="BN4936">
        <v>8.7098199874162605E-3</v>
      </c>
      <c r="BO4936">
        <v>-3.19959106855094E-3</v>
      </c>
      <c r="BP4936">
        <v>1.48974284529685E-2</v>
      </c>
      <c r="BQ4936">
        <v>-1.0330709628760801E-2</v>
      </c>
      <c r="BR4936">
        <v>-4.1245594620704602E-2</v>
      </c>
      <c r="BS4936">
        <v>-6.8352937698364202E-2</v>
      </c>
      <c r="BT4936">
        <v>-7.44333416223526E-2</v>
      </c>
      <c r="BU4936">
        <v>-9.0906068682670496E-2</v>
      </c>
      <c r="BV4936">
        <v>-0.17875018715858401</v>
      </c>
      <c r="BW4936">
        <v>-0.19917213916778501</v>
      </c>
      <c r="BX4936">
        <v>-0.19953173398971499</v>
      </c>
      <c r="BY4936">
        <v>0.13683205842971799</v>
      </c>
      <c r="BZ4936">
        <v>9.8212130367755807E-2</v>
      </c>
      <c r="CA4936">
        <v>-0.20732557773589999</v>
      </c>
      <c r="CB4936">
        <v>-0.176894515752792</v>
      </c>
      <c r="CC4936">
        <v>-9.1027468442916801E-2</v>
      </c>
      <c r="CD4936">
        <v>-4.9165766686200998E-2</v>
      </c>
      <c r="CE4936">
        <v>4.8981323838233899E-2</v>
      </c>
      <c r="CF4936">
        <v>6.9614104926586096E-2</v>
      </c>
      <c r="CG4936">
        <v>6.4199104905128396E-2</v>
      </c>
      <c r="CH4936">
        <v>5.5662933737039497E-2</v>
      </c>
      <c r="CI4936">
        <v>3.8191892206668798E-2</v>
      </c>
      <c r="CJ4936">
        <v>4.55587841570377E-2</v>
      </c>
      <c r="CK4936">
        <v>5.4068841040134402E-2</v>
      </c>
      <c r="CL4936">
        <v>3.1974788755178403E-2</v>
      </c>
      <c r="CM4936">
        <v>2.0920416340231798E-2</v>
      </c>
      <c r="CN4936">
        <v>4.0060345083475099E-2</v>
      </c>
      <c r="CO4936">
        <v>1.65462847799062E-2</v>
      </c>
      <c r="CP4936">
        <v>-9.0891821309924108E-3</v>
      </c>
      <c r="CQ4936">
        <v>-3.0692229047417599E-2</v>
      </c>
      <c r="CR4936">
        <v>-3.1893346458673401E-2</v>
      </c>
      <c r="CS4936">
        <v>-4.4450178742408697E-2</v>
      </c>
      <c r="CT4936">
        <v>-0.12901611626148199</v>
      </c>
      <c r="CU4936">
        <v>-0.148467972874641</v>
      </c>
      <c r="CV4936">
        <v>-0.147958293557167</v>
      </c>
      <c r="CW4936">
        <v>0.18670815229415799</v>
      </c>
      <c r="CX4936">
        <v>0.14604072272777499</v>
      </c>
      <c r="CY4936">
        <v>-0.158105999231338</v>
      </c>
      <c r="CZ4936">
        <v>-0.129655241966247</v>
      </c>
      <c r="DA4936">
        <v>-4.5872326940297997E-2</v>
      </c>
      <c r="DB4936">
        <v>-6.4476085826754501E-3</v>
      </c>
      <c r="DC4936">
        <v>2.7391206473112099E-2</v>
      </c>
      <c r="DD4936">
        <v>2.6630725711584001E-2</v>
      </c>
      <c r="DE4936">
        <v>2.4430708959698601E-2</v>
      </c>
      <c r="DF4936">
        <v>2.19871494919061E-2</v>
      </c>
      <c r="DG4936">
        <v>1.87704153358936E-2</v>
      </c>
      <c r="DH4936">
        <v>1.5013355761766401E-2</v>
      </c>
      <c r="DI4936">
        <v>1.3434458523988699E-2</v>
      </c>
      <c r="DJ4936">
        <v>1.41440974548459E-2</v>
      </c>
      <c r="DK4936">
        <v>1.4663923531770699E-2</v>
      </c>
      <c r="DL4936">
        <v>1.52979679405689E-2</v>
      </c>
      <c r="DM4936">
        <v>1.6340052708983401E-2</v>
      </c>
      <c r="DN4936">
        <v>1.9549710676074E-2</v>
      </c>
      <c r="DO4936">
        <v>2.2896084934473E-2</v>
      </c>
      <c r="DP4936">
        <v>2.5862481445074002E-2</v>
      </c>
      <c r="DQ4936">
        <v>2.8243176639079999E-2</v>
      </c>
      <c r="DR4936">
        <v>3.0236164107918701E-2</v>
      </c>
      <c r="DS4936">
        <v>3.0825946480035699E-2</v>
      </c>
      <c r="DT4936">
        <v>3.1354423612356103E-2</v>
      </c>
      <c r="DU4936">
        <v>3.0322508886456399E-2</v>
      </c>
      <c r="DV4936">
        <v>2.9077719897031701E-2</v>
      </c>
      <c r="DW4936">
        <v>2.99233794212341E-2</v>
      </c>
      <c r="DX4936">
        <v>2.8719436377286901E-2</v>
      </c>
      <c r="DY4936">
        <v>2.7452375739812799E-2</v>
      </c>
      <c r="DZ4936">
        <v>2.5970796123147E-2</v>
      </c>
      <c r="EA4936">
        <v>69.539489746093693</v>
      </c>
      <c r="EB4936">
        <v>68.272727966308494</v>
      </c>
      <c r="EC4936">
        <v>67.004768371582003</v>
      </c>
      <c r="ED4936">
        <v>66.003578186035099</v>
      </c>
      <c r="EE4936">
        <v>65.736808776855398</v>
      </c>
      <c r="EF4936">
        <v>65.003578186035099</v>
      </c>
      <c r="EG4936">
        <v>66.733230590820298</v>
      </c>
      <c r="EH4936">
        <v>69.736808776855398</v>
      </c>
      <c r="EI4936">
        <v>74.938896179199205</v>
      </c>
      <c r="EJ4936">
        <v>78.009536743164006</v>
      </c>
      <c r="EK4936">
        <v>83.010726928710895</v>
      </c>
      <c r="EL4936">
        <v>87.743965148925696</v>
      </c>
      <c r="EM4936">
        <v>91.742774963378906</v>
      </c>
      <c r="EN4936">
        <v>96.206855773925696</v>
      </c>
      <c r="EO4936">
        <v>97.007156372070298</v>
      </c>
      <c r="EP4936">
        <v>97.007156372070298</v>
      </c>
      <c r="EQ4936">
        <v>96.474815368652301</v>
      </c>
      <c r="ER4936">
        <v>93.742774963378906</v>
      </c>
      <c r="ES4936">
        <v>88.670936584472599</v>
      </c>
      <c r="ET4936">
        <v>83.203277587890597</v>
      </c>
      <c r="EU4936">
        <v>78.277496337890597</v>
      </c>
      <c r="EV4936">
        <v>75.544265747070298</v>
      </c>
      <c r="EW4936">
        <v>73.812217712402301</v>
      </c>
      <c r="EX4936">
        <v>71.812217712402301</v>
      </c>
      <c r="EY4936">
        <v>0.26399415731429998</v>
      </c>
      <c r="EZ4936">
        <v>2.1005762740969599E-2</v>
      </c>
      <c r="FA4936">
        <v>2.1005762740969599E-2</v>
      </c>
      <c r="FB4936">
        <v>0</v>
      </c>
      <c r="FC4936">
        <v>0</v>
      </c>
    </row>
    <row r="4937" spans="1:159" x14ac:dyDescent="0.25">
      <c r="A4937" t="s">
        <v>62</v>
      </c>
      <c r="B4937" t="s">
        <v>41</v>
      </c>
      <c r="C4937" t="s">
        <v>42</v>
      </c>
      <c r="D4937" s="3">
        <v>45485</v>
      </c>
      <c r="FB4937">
        <v>0</v>
      </c>
      <c r="FC4937">
        <v>1</v>
      </c>
    </row>
    <row r="4938" spans="1:159" x14ac:dyDescent="0.25">
      <c r="A4938" t="s">
        <v>62</v>
      </c>
      <c r="B4938" t="s">
        <v>41</v>
      </c>
      <c r="C4938" t="s">
        <v>42</v>
      </c>
      <c r="D4938" s="3">
        <v>45496</v>
      </c>
      <c r="E4938" s="25">
        <v>18</v>
      </c>
      <c r="F4938">
        <v>19</v>
      </c>
      <c r="G4938">
        <v>18</v>
      </c>
      <c r="H4938">
        <v>19</v>
      </c>
      <c r="I4938">
        <v>3513</v>
      </c>
      <c r="J4938">
        <v>53298</v>
      </c>
      <c r="K4938">
        <v>1.1650243997573799</v>
      </c>
      <c r="L4938">
        <v>1.0044800043105999</v>
      </c>
      <c r="M4938">
        <v>0.87405759096145597</v>
      </c>
      <c r="N4938">
        <v>0.77162986993789595</v>
      </c>
      <c r="O4938">
        <v>0.68734788894653298</v>
      </c>
      <c r="P4938">
        <v>0.65347397327422996</v>
      </c>
      <c r="Q4938">
        <v>0.62850832939147905</v>
      </c>
      <c r="R4938">
        <v>0.59901952743530196</v>
      </c>
      <c r="S4938">
        <v>0.584816753864288</v>
      </c>
      <c r="T4938">
        <v>0.61588388681411699</v>
      </c>
      <c r="U4938">
        <v>0.71627867221832198</v>
      </c>
      <c r="V4938">
        <v>0.88039940595626798</v>
      </c>
      <c r="W4938">
        <v>1.17012190818786</v>
      </c>
      <c r="X4938">
        <v>1.45238184928894</v>
      </c>
      <c r="Y4938">
        <v>1.71886539459228</v>
      </c>
      <c r="Z4938">
        <v>1.9412691593170099</v>
      </c>
      <c r="AA4938">
        <v>2.1381669044494598</v>
      </c>
      <c r="AB4938">
        <v>2.3590002059936501</v>
      </c>
      <c r="AC4938">
        <v>2.5265851020812899</v>
      </c>
      <c r="AD4938">
        <v>2.41881227493286</v>
      </c>
      <c r="AE4938">
        <v>2.1661822795867902</v>
      </c>
      <c r="AF4938">
        <v>1.9761209487914999</v>
      </c>
      <c r="AG4938">
        <v>1.6908943653106601</v>
      </c>
      <c r="AH4938">
        <v>1.41936683654785</v>
      </c>
      <c r="AI4938">
        <v>-4.5401345938444103E-2</v>
      </c>
      <c r="AJ4938">
        <v>-6.3272006809711401E-2</v>
      </c>
      <c r="AK4938">
        <v>-3.6296691745519603E-2</v>
      </c>
      <c r="AL4938">
        <v>-2.0748520269989901E-2</v>
      </c>
      <c r="AM4938">
        <v>-2.4792304262518799E-2</v>
      </c>
      <c r="AN4938">
        <v>-5.1860432140529104E-3</v>
      </c>
      <c r="AO4938">
        <v>-1.5626884996891001E-2</v>
      </c>
      <c r="AP4938">
        <v>-3.0528375878930002E-2</v>
      </c>
      <c r="AQ4938">
        <v>-3.2582022249698597E-2</v>
      </c>
      <c r="AR4938">
        <v>-2.4924680590629501E-2</v>
      </c>
      <c r="AS4938">
        <v>-8.7596274912357303E-2</v>
      </c>
      <c r="AT4938">
        <v>-0.126015454530715</v>
      </c>
      <c r="AU4938">
        <v>-0.13183233141899101</v>
      </c>
      <c r="AV4938">
        <v>-0.13964127004146501</v>
      </c>
      <c r="AW4938">
        <v>-0.14080134034156699</v>
      </c>
      <c r="AX4938">
        <v>-0.187394499778747</v>
      </c>
      <c r="AY4938">
        <v>-0.20865653455257399</v>
      </c>
      <c r="AZ4938">
        <v>8.0064162611961295E-2</v>
      </c>
      <c r="BA4938">
        <v>9.7444258630275699E-2</v>
      </c>
      <c r="BB4938">
        <v>-0.25116756558418202</v>
      </c>
      <c r="BC4938">
        <v>-0.18945008516311601</v>
      </c>
      <c r="BD4938">
        <v>-0.13281141221523199</v>
      </c>
      <c r="BE4938">
        <v>-0.103840328752994</v>
      </c>
      <c r="BF4938">
        <v>-8.3671018481254494E-2</v>
      </c>
      <c r="BG4938">
        <v>-2.9266006313264301E-3</v>
      </c>
      <c r="BH4938">
        <v>-2.0484149456024101E-2</v>
      </c>
      <c r="BI4938">
        <v>1.8204265506938E-3</v>
      </c>
      <c r="BJ4938">
        <v>1.35563788935542E-2</v>
      </c>
      <c r="BK4938">
        <v>3.6680852063000198E-3</v>
      </c>
      <c r="BL4938">
        <v>1.8697984516620601E-2</v>
      </c>
      <c r="BM4938">
        <v>4.7897202894091597E-3</v>
      </c>
      <c r="BN4938">
        <v>-9.9619533866643906E-3</v>
      </c>
      <c r="BO4938">
        <v>-1.1605010367929901E-2</v>
      </c>
      <c r="BP4938">
        <v>-2.4793138727545699E-3</v>
      </c>
      <c r="BQ4938">
        <v>-6.0551349073648397E-2</v>
      </c>
      <c r="BR4938">
        <v>-9.3754783272743197E-2</v>
      </c>
      <c r="BS4938">
        <v>-9.3814119696617099E-2</v>
      </c>
      <c r="BT4938">
        <v>-9.7621180117130196E-2</v>
      </c>
      <c r="BU4938">
        <v>-9.6061401069164207E-2</v>
      </c>
      <c r="BV4938">
        <v>-0.14158031344413699</v>
      </c>
      <c r="BW4938">
        <v>-0.161698728799819</v>
      </c>
      <c r="BX4938">
        <v>0.12648232281207999</v>
      </c>
      <c r="BY4938">
        <v>0.14446432888507801</v>
      </c>
      <c r="BZ4938">
        <v>-0.20352950692176799</v>
      </c>
      <c r="CA4938">
        <v>-0.145269304513931</v>
      </c>
      <c r="CB4938">
        <v>-8.88252928853034E-2</v>
      </c>
      <c r="CC4938">
        <v>-6.129802018404E-2</v>
      </c>
      <c r="CD4938">
        <v>-4.2915076017379698E-2</v>
      </c>
      <c r="CE4938">
        <v>3.9548143744468599E-2</v>
      </c>
      <c r="CF4938">
        <v>2.2303706035017901E-2</v>
      </c>
      <c r="CG4938">
        <v>3.9937544614076601E-2</v>
      </c>
      <c r="CH4938">
        <v>4.7861278057098298E-2</v>
      </c>
      <c r="CI4938">
        <v>3.2128475606441401E-2</v>
      </c>
      <c r="CJ4938">
        <v>4.2582012712955399E-2</v>
      </c>
      <c r="CK4938">
        <v>2.5206325575709301E-2</v>
      </c>
      <c r="CL4938">
        <v>1.06044691056013E-2</v>
      </c>
      <c r="CM4938">
        <v>9.3720033764839103E-3</v>
      </c>
      <c r="CN4938">
        <v>1.9966052845120399E-2</v>
      </c>
      <c r="CO4938">
        <v>-3.3506423234939499E-2</v>
      </c>
      <c r="CP4938">
        <v>-6.1494115740060799E-2</v>
      </c>
      <c r="CQ4938">
        <v>-5.5795915424823699E-2</v>
      </c>
      <c r="CR4938">
        <v>-5.5601086467504501E-2</v>
      </c>
      <c r="CS4938">
        <v>-5.13214692473411E-2</v>
      </c>
      <c r="CT4938">
        <v>-9.5766119658946894E-2</v>
      </c>
      <c r="CU4938">
        <v>-0.114740923047065</v>
      </c>
      <c r="CV4938">
        <v>0.17290048301219901</v>
      </c>
      <c r="CW4938">
        <v>0.19148439168930001</v>
      </c>
      <c r="CX4938">
        <v>-0.155891448259353</v>
      </c>
      <c r="CY4938">
        <v>-0.101088516414165</v>
      </c>
      <c r="CZ4938">
        <v>-4.4839173555374097E-2</v>
      </c>
      <c r="DA4938">
        <v>-1.8755709752440401E-2</v>
      </c>
      <c r="DB4938">
        <v>-2.1591333206743002E-3</v>
      </c>
      <c r="DC4938">
        <v>2.5822810828685702E-2</v>
      </c>
      <c r="DD4938">
        <v>2.60131694376468E-2</v>
      </c>
      <c r="DE4938">
        <v>2.3173563182353901E-2</v>
      </c>
      <c r="DF4938">
        <v>2.0855898037552799E-2</v>
      </c>
      <c r="DG4938">
        <v>1.7302688211202601E-2</v>
      </c>
      <c r="DH4938">
        <v>1.4520457945764001E-2</v>
      </c>
      <c r="DI4938">
        <v>1.2412414886057301E-2</v>
      </c>
      <c r="DJ4938">
        <v>1.2503497302532101E-2</v>
      </c>
      <c r="DK4938">
        <v>1.2753118760883799E-2</v>
      </c>
      <c r="DL4938">
        <v>1.36458138003945E-2</v>
      </c>
      <c r="DM4938">
        <v>1.6442148014902999E-2</v>
      </c>
      <c r="DN4938">
        <v>1.9613092765212E-2</v>
      </c>
      <c r="DO4938">
        <v>2.3113427683711E-2</v>
      </c>
      <c r="DP4938">
        <v>2.5546403601765601E-2</v>
      </c>
      <c r="DQ4938">
        <v>2.7199948206543902E-2</v>
      </c>
      <c r="DR4938">
        <v>2.7853051200508998E-2</v>
      </c>
      <c r="DS4938">
        <v>2.8548318892717299E-2</v>
      </c>
      <c r="DT4938">
        <v>2.8220238164067199E-2</v>
      </c>
      <c r="DU4938">
        <v>2.8586171567439998E-2</v>
      </c>
      <c r="DV4938">
        <v>2.89618875831365E-2</v>
      </c>
      <c r="DW4938">
        <v>2.6860011741518901E-2</v>
      </c>
      <c r="DX4938">
        <v>2.6741661131381898E-2</v>
      </c>
      <c r="DY4938">
        <v>2.5863887742161699E-2</v>
      </c>
      <c r="DZ4938">
        <v>2.47778538614511E-2</v>
      </c>
      <c r="EA4938">
        <v>69.541221618652301</v>
      </c>
      <c r="EB4938">
        <v>68.541221618652301</v>
      </c>
      <c r="EC4938">
        <v>68.008361816406193</v>
      </c>
      <c r="ED4938">
        <v>68.003585815429602</v>
      </c>
      <c r="EE4938">
        <v>67.003585815429602</v>
      </c>
      <c r="EF4938">
        <v>67.002388000488196</v>
      </c>
      <c r="EG4938">
        <v>68.001197814941406</v>
      </c>
      <c r="EH4938">
        <v>73.200714111328097</v>
      </c>
      <c r="EI4938">
        <v>76.471923828125</v>
      </c>
      <c r="EJ4938">
        <v>78.744323730468693</v>
      </c>
      <c r="EK4938">
        <v>84.743133544921804</v>
      </c>
      <c r="EL4938">
        <v>89.473121643066406</v>
      </c>
      <c r="EM4938">
        <v>93.205497741699205</v>
      </c>
      <c r="EN4938">
        <v>94.206687927245994</v>
      </c>
      <c r="EO4938">
        <v>94.274787902832003</v>
      </c>
      <c r="EP4938">
        <v>93.008361816406193</v>
      </c>
      <c r="EQ4938">
        <v>92.2078857421875</v>
      </c>
      <c r="ER4938">
        <v>88.942649841308494</v>
      </c>
      <c r="ES4938">
        <v>86.673835754394503</v>
      </c>
      <c r="ET4938">
        <v>80.677421569824205</v>
      </c>
      <c r="EU4938">
        <v>75.746711730957003</v>
      </c>
      <c r="EV4938">
        <v>73.745521545410099</v>
      </c>
      <c r="EW4938">
        <v>73.010749816894503</v>
      </c>
      <c r="EX4938">
        <v>73.274787902832003</v>
      </c>
      <c r="EY4938">
        <v>0.240567281842231</v>
      </c>
      <c r="EZ4938">
        <v>2.00845152139663E-2</v>
      </c>
      <c r="FA4938">
        <v>2.00845152139663E-2</v>
      </c>
      <c r="FB4938">
        <v>0</v>
      </c>
      <c r="FC4938">
        <v>0</v>
      </c>
    </row>
    <row r="4939" spans="1:159" x14ac:dyDescent="0.25">
      <c r="A4939" t="s">
        <v>62</v>
      </c>
      <c r="B4939" t="s">
        <v>41</v>
      </c>
      <c r="C4939" t="s">
        <v>42</v>
      </c>
      <c r="D4939" s="3">
        <v>45539</v>
      </c>
      <c r="FB4939">
        <v>0</v>
      </c>
      <c r="FC4939">
        <v>1</v>
      </c>
    </row>
    <row r="4940" spans="1:159" x14ac:dyDescent="0.25">
      <c r="A4940" t="s">
        <v>62</v>
      </c>
      <c r="B4940" t="s">
        <v>41</v>
      </c>
      <c r="C4940" t="s">
        <v>42</v>
      </c>
      <c r="D4940" s="3">
        <v>45540</v>
      </c>
      <c r="E4940" s="25">
        <v>17</v>
      </c>
      <c r="F4940">
        <v>18</v>
      </c>
      <c r="G4940">
        <v>17</v>
      </c>
      <c r="H4940">
        <v>18</v>
      </c>
      <c r="I4940">
        <v>1942</v>
      </c>
      <c r="J4940">
        <v>52681</v>
      </c>
      <c r="K4940">
        <v>1.0265922546386701</v>
      </c>
      <c r="L4940">
        <v>0.88955408334732</v>
      </c>
      <c r="M4940">
        <v>0.78192108869552601</v>
      </c>
      <c r="N4940">
        <v>0.70192778110504095</v>
      </c>
      <c r="O4940">
        <v>0.64253556728363004</v>
      </c>
      <c r="P4940">
        <v>0.61001783609390203</v>
      </c>
      <c r="Q4940">
        <v>0.640527844429016</v>
      </c>
      <c r="R4940">
        <v>0.63185793161392201</v>
      </c>
      <c r="S4940">
        <v>0.53184992074966397</v>
      </c>
      <c r="T4940">
        <v>0.50103127956390303</v>
      </c>
      <c r="U4940">
        <v>0.50901067256927401</v>
      </c>
      <c r="V4940">
        <v>0.54985409975051802</v>
      </c>
      <c r="W4940">
        <v>0.61137747764587402</v>
      </c>
      <c r="X4940">
        <v>0.750959873199462</v>
      </c>
      <c r="Y4940">
        <v>0.96059757471084495</v>
      </c>
      <c r="Z4940">
        <v>1.2442196607589699</v>
      </c>
      <c r="AA4940">
        <v>1.5154497623443599</v>
      </c>
      <c r="AB4940">
        <v>1.7609738111495901</v>
      </c>
      <c r="AC4940">
        <v>1.8863265514373699</v>
      </c>
      <c r="AD4940">
        <v>1.76855444908142</v>
      </c>
      <c r="AE4940">
        <v>1.6461871862411399</v>
      </c>
      <c r="AF4940">
        <v>1.5056804418563801</v>
      </c>
      <c r="AG4940">
        <v>1.3094567060470499</v>
      </c>
      <c r="AH4940">
        <v>1.0917317867278999</v>
      </c>
      <c r="AI4940">
        <v>-2.0919734612107201E-2</v>
      </c>
      <c r="AJ4940">
        <v>-6.8439140915870597E-2</v>
      </c>
      <c r="AK4940">
        <v>-5.7837378233671098E-2</v>
      </c>
      <c r="AL4940">
        <v>-5.4376080632209702E-2</v>
      </c>
      <c r="AM4940">
        <v>-5.90530075132846E-2</v>
      </c>
      <c r="AN4940">
        <v>-2.3659050464630099E-2</v>
      </c>
      <c r="AO4940">
        <v>-2.6459139771759501E-3</v>
      </c>
      <c r="AP4940">
        <v>-2.5404725223779599E-2</v>
      </c>
      <c r="AQ4940">
        <v>5.3022881038486897E-3</v>
      </c>
      <c r="AR4940">
        <v>-1.6887810081243501E-2</v>
      </c>
      <c r="AS4940">
        <v>-3.0467443168163199E-2</v>
      </c>
      <c r="AT4940">
        <v>-2.4346755817532501E-2</v>
      </c>
      <c r="AU4940">
        <v>-2.4885045364498998E-2</v>
      </c>
      <c r="AV4940">
        <v>-2.8495507314801199E-2</v>
      </c>
      <c r="AW4940">
        <v>-4.5075964182615197E-2</v>
      </c>
      <c r="AX4940">
        <v>-9.9224513396620698E-3</v>
      </c>
      <c r="AY4940">
        <v>5.9396080672740902E-2</v>
      </c>
      <c r="AZ4940">
        <v>9.6233971416950198E-2</v>
      </c>
      <c r="BA4940">
        <v>-3.4423079341650002E-2</v>
      </c>
      <c r="BB4940">
        <v>-6.0582649894058696E-3</v>
      </c>
      <c r="BC4940">
        <v>-2.9094850644469199E-2</v>
      </c>
      <c r="BD4940">
        <v>-4.5869022607803303E-2</v>
      </c>
      <c r="BE4940">
        <v>-4.5524168759584399E-2</v>
      </c>
      <c r="BF4940">
        <v>-3.3486574888229301E-2</v>
      </c>
      <c r="BG4940">
        <v>2.74988934397697E-2</v>
      </c>
      <c r="BH4940">
        <v>-1.7987253144383399E-2</v>
      </c>
      <c r="BI4940">
        <v>-1.1081562377512399E-2</v>
      </c>
      <c r="BJ4940">
        <v>-1.1277559213340199E-2</v>
      </c>
      <c r="BK4940">
        <v>-2.0632416009902899E-2</v>
      </c>
      <c r="BL4940">
        <v>3.4205215051770202E-3</v>
      </c>
      <c r="BM4940">
        <v>1.89331918954849E-2</v>
      </c>
      <c r="BN4940">
        <v>-3.3580427989363601E-3</v>
      </c>
      <c r="BO4940">
        <v>2.5988584384322101E-2</v>
      </c>
      <c r="BP4940">
        <v>7.6766121201217096E-3</v>
      </c>
      <c r="BQ4940">
        <v>-4.45597805082798E-3</v>
      </c>
      <c r="BR4940">
        <v>2.22743675112724E-3</v>
      </c>
      <c r="BS4940">
        <v>2.6041478849947401E-3</v>
      </c>
      <c r="BT4940">
        <v>3.2852117437869302E-3</v>
      </c>
      <c r="BU4940">
        <v>-7.9997545108199102E-3</v>
      </c>
      <c r="BV4940">
        <v>3.1371653079986503E-2</v>
      </c>
      <c r="BW4940">
        <v>0.104388430714607</v>
      </c>
      <c r="BX4940">
        <v>0.142621859908103</v>
      </c>
      <c r="BY4940">
        <v>1.4651853591203599E-2</v>
      </c>
      <c r="BZ4940">
        <v>3.9653155952691997E-2</v>
      </c>
      <c r="CA4940">
        <v>1.4485884457826601E-2</v>
      </c>
      <c r="CB4940">
        <v>-2.0102201960980801E-3</v>
      </c>
      <c r="CC4940">
        <v>-1.56199466437101E-3</v>
      </c>
      <c r="CD4940">
        <v>8.2918200641870395E-3</v>
      </c>
      <c r="CE4940">
        <v>7.5917519629001604E-2</v>
      </c>
      <c r="CF4940">
        <v>3.2464634627103799E-2</v>
      </c>
      <c r="CG4940">
        <v>3.5674251616001101E-2</v>
      </c>
      <c r="CH4940">
        <v>3.18209640681743E-2</v>
      </c>
      <c r="CI4940">
        <v>1.77881773561239E-2</v>
      </c>
      <c r="CJ4940">
        <v>3.05000934749841E-2</v>
      </c>
      <c r="CK4940">
        <v>4.0512297302484498E-2</v>
      </c>
      <c r="CL4940">
        <v>1.8688639625906899E-2</v>
      </c>
      <c r="CM4940">
        <v>4.6674881130456897E-2</v>
      </c>
      <c r="CN4940">
        <v>3.2241035252809497E-2</v>
      </c>
      <c r="CO4940">
        <v>2.1555487066507301E-2</v>
      </c>
      <c r="CP4940">
        <v>2.8801629319787001E-2</v>
      </c>
      <c r="CQ4940">
        <v>3.0093340203166001E-2</v>
      </c>
      <c r="CR4940">
        <v>3.5065930336713701E-2</v>
      </c>
      <c r="CS4940">
        <v>2.9076455160975401E-2</v>
      </c>
      <c r="CT4940">
        <v>7.2665758430957697E-2</v>
      </c>
      <c r="CU4940">
        <v>0.149380773305892</v>
      </c>
      <c r="CV4940">
        <v>0.18900974094867701</v>
      </c>
      <c r="CW4940">
        <v>6.3726782798767007E-2</v>
      </c>
      <c r="CX4940">
        <v>8.5364580154418904E-2</v>
      </c>
      <c r="CY4940">
        <v>5.8066617697477299E-2</v>
      </c>
      <c r="CZ4940">
        <v>4.1848581284284501E-2</v>
      </c>
      <c r="DA4940">
        <v>4.24001812934875E-2</v>
      </c>
      <c r="DB4940">
        <v>5.00702150166034E-2</v>
      </c>
      <c r="DC4940">
        <v>2.9436435550451199E-2</v>
      </c>
      <c r="DD4940">
        <v>3.0672568827867501E-2</v>
      </c>
      <c r="DE4940">
        <v>2.84255165606737E-2</v>
      </c>
      <c r="DF4940">
        <v>2.6202041655778802E-2</v>
      </c>
      <c r="DG4940">
        <v>2.3358061909675501E-2</v>
      </c>
      <c r="DH4940">
        <v>1.6463210806250499E-2</v>
      </c>
      <c r="DI4940">
        <v>1.3119164854288099E-2</v>
      </c>
      <c r="DJ4940">
        <v>1.34034315124154E-2</v>
      </c>
      <c r="DK4940">
        <v>1.2576375156641E-2</v>
      </c>
      <c r="DL4940">
        <v>1.49341085925698E-2</v>
      </c>
      <c r="DM4940">
        <v>1.5813848003744999E-2</v>
      </c>
      <c r="DN4940">
        <v>1.6155961900949398E-2</v>
      </c>
      <c r="DO4940">
        <v>1.6712242737412401E-2</v>
      </c>
      <c r="DP4940">
        <v>1.93213056772947E-2</v>
      </c>
      <c r="DQ4940">
        <v>2.25407350808382E-2</v>
      </c>
      <c r="DR4940">
        <v>2.5105033069849E-2</v>
      </c>
      <c r="DS4940">
        <v>2.7353405952453599E-2</v>
      </c>
      <c r="DT4940">
        <v>2.8201831504702499E-2</v>
      </c>
      <c r="DU4940">
        <v>2.9835440218448601E-2</v>
      </c>
      <c r="DV4940">
        <v>2.7790570631623199E-2</v>
      </c>
      <c r="DW4940">
        <v>2.6495205238461401E-2</v>
      </c>
      <c r="DX4940">
        <v>2.6664258912205599E-2</v>
      </c>
      <c r="DY4940">
        <v>2.67271045595407E-2</v>
      </c>
      <c r="DZ4940">
        <v>2.5399459525942799E-2</v>
      </c>
      <c r="EA4940">
        <v>64.744003295898395</v>
      </c>
      <c r="EB4940">
        <v>63.742935180663999</v>
      </c>
      <c r="EC4940">
        <v>63.002132415771399</v>
      </c>
      <c r="ED4940">
        <v>62.002132415771399</v>
      </c>
      <c r="EE4940">
        <v>62</v>
      </c>
      <c r="EF4940">
        <v>61.262401580810497</v>
      </c>
      <c r="EG4940">
        <v>63.211734771728501</v>
      </c>
      <c r="EH4940">
        <v>63.951465606689403</v>
      </c>
      <c r="EI4940">
        <v>65.694396972656193</v>
      </c>
      <c r="EJ4940">
        <v>71.695465087890597</v>
      </c>
      <c r="EK4940">
        <v>75.484802246093693</v>
      </c>
      <c r="EL4940">
        <v>79.748268127441406</v>
      </c>
      <c r="EM4940">
        <v>84.485870361328097</v>
      </c>
      <c r="EN4940">
        <v>87.746131896972599</v>
      </c>
      <c r="EO4940">
        <v>90.007469177245994</v>
      </c>
      <c r="EP4940">
        <v>90.745063781738196</v>
      </c>
      <c r="EQ4940">
        <v>89.008529663085895</v>
      </c>
      <c r="ER4940">
        <v>85.532264709472599</v>
      </c>
      <c r="ES4940">
        <v>80.057067871093693</v>
      </c>
      <c r="ET4940">
        <v>75.318397521972599</v>
      </c>
      <c r="EU4940">
        <v>72.532264709472599</v>
      </c>
      <c r="EV4940">
        <v>69.269866943359304</v>
      </c>
      <c r="EW4940">
        <v>67.008529663085895</v>
      </c>
      <c r="EX4940">
        <v>65.008529663085895</v>
      </c>
      <c r="EY4940">
        <v>0.22465617954730899</v>
      </c>
      <c r="EZ4940">
        <v>1.96440331637859E-2</v>
      </c>
      <c r="FA4940">
        <v>1.96440331637859E-2</v>
      </c>
      <c r="FB4940">
        <v>0</v>
      </c>
      <c r="FC4940">
        <v>0</v>
      </c>
    </row>
    <row r="4941" spans="1:159" x14ac:dyDescent="0.25">
      <c r="A4941" t="s">
        <v>62</v>
      </c>
      <c r="B4941" t="s">
        <v>41</v>
      </c>
      <c r="C4941" t="s">
        <v>42</v>
      </c>
      <c r="D4941" s="3">
        <v>45541</v>
      </c>
      <c r="FB4941">
        <v>0</v>
      </c>
      <c r="FC4941">
        <v>1</v>
      </c>
    </row>
    <row r="4942" spans="1:159" x14ac:dyDescent="0.25">
      <c r="A4942" t="s">
        <v>62</v>
      </c>
      <c r="B4942" t="s">
        <v>41</v>
      </c>
      <c r="C4942" t="s">
        <v>42</v>
      </c>
      <c r="D4942" s="3">
        <v>45558</v>
      </c>
      <c r="E4942" s="25">
        <v>18</v>
      </c>
      <c r="F4942">
        <v>20</v>
      </c>
      <c r="G4942">
        <v>18</v>
      </c>
      <c r="H4942">
        <v>20</v>
      </c>
      <c r="I4942">
        <v>4856</v>
      </c>
      <c r="J4942">
        <v>56652</v>
      </c>
      <c r="K4942">
        <v>0.85136330127715998</v>
      </c>
      <c r="L4942">
        <v>0.7572882771492</v>
      </c>
      <c r="M4942">
        <v>0.66664505004882801</v>
      </c>
      <c r="N4942">
        <v>0.58959841728210405</v>
      </c>
      <c r="O4942">
        <v>0.55052155256271296</v>
      </c>
      <c r="P4942">
        <v>0.53188717365264804</v>
      </c>
      <c r="Q4942">
        <v>0.57539045810699396</v>
      </c>
      <c r="R4942">
        <v>0.60469150543212802</v>
      </c>
      <c r="S4942">
        <v>0.51682609319686801</v>
      </c>
      <c r="T4942">
        <v>0.49215537309646601</v>
      </c>
      <c r="U4942">
        <v>0.49004828929901101</v>
      </c>
      <c r="V4942">
        <v>0.50509160757064797</v>
      </c>
      <c r="W4942">
        <v>0.52348083257675104</v>
      </c>
      <c r="X4942">
        <v>0.59325802326202304</v>
      </c>
      <c r="Y4942">
        <v>0.75280362367630005</v>
      </c>
      <c r="Z4942">
        <v>0.97475266456604004</v>
      </c>
      <c r="AA4942">
        <v>1.2701883316039999</v>
      </c>
      <c r="AB4942">
        <v>1.5505851507186801</v>
      </c>
      <c r="AC4942">
        <v>1.7000753879547099</v>
      </c>
      <c r="AD4942">
        <v>1.62640905380249</v>
      </c>
      <c r="AE4942">
        <v>1.52733778953552</v>
      </c>
      <c r="AF4942">
        <v>1.3948343992233201</v>
      </c>
      <c r="AG4942">
        <v>1.2184209823608301</v>
      </c>
      <c r="AH4942">
        <v>1.0176199674606301</v>
      </c>
      <c r="AI4942">
        <v>-4.4446960091590798E-2</v>
      </c>
      <c r="AJ4942">
        <v>-6.8654365837574005E-2</v>
      </c>
      <c r="AK4942">
        <v>-7.1097433567047105E-2</v>
      </c>
      <c r="AL4942">
        <v>-6.5428473055362701E-2</v>
      </c>
      <c r="AM4942">
        <v>-3.5639509558677597E-2</v>
      </c>
      <c r="AN4942">
        <v>-2.4204237386584199E-2</v>
      </c>
      <c r="AO4942">
        <v>-1.4094620943069401E-2</v>
      </c>
      <c r="AP4942">
        <v>-6.14985637366771E-3</v>
      </c>
      <c r="AQ4942">
        <v>-5.1535898819565697E-4</v>
      </c>
      <c r="AR4942">
        <v>1.09250878449529E-3</v>
      </c>
      <c r="AS4942">
        <v>-1.9748268648981999E-2</v>
      </c>
      <c r="AT4942">
        <v>-1.6079315915703701E-2</v>
      </c>
      <c r="AU4942">
        <v>-1.00437933579087E-2</v>
      </c>
      <c r="AV4942">
        <v>-5.2961208857595903E-3</v>
      </c>
      <c r="AW4942">
        <v>4.49569262564182E-2</v>
      </c>
      <c r="AX4942">
        <v>7.3011212050914695E-2</v>
      </c>
      <c r="AY4942">
        <v>7.4508957564830697E-2</v>
      </c>
      <c r="AZ4942">
        <v>0.16397736966609899</v>
      </c>
      <c r="BA4942">
        <v>0.16803652048110901</v>
      </c>
      <c r="BB4942">
        <v>9.7339451313018702E-2</v>
      </c>
      <c r="BC4942">
        <v>-2.5125071406364399E-2</v>
      </c>
      <c r="BD4942">
        <v>-2.9212314635515199E-2</v>
      </c>
      <c r="BE4942">
        <v>-2.9147377237677501E-2</v>
      </c>
      <c r="BF4942">
        <v>-6.0957856476306898E-3</v>
      </c>
      <c r="BG4942">
        <v>-5.1947641186416097E-3</v>
      </c>
      <c r="BH4942">
        <v>-2.8881879523396398E-2</v>
      </c>
      <c r="BI4942">
        <v>-3.5534523427486399E-2</v>
      </c>
      <c r="BJ4942">
        <v>-3.4632176160812302E-2</v>
      </c>
      <c r="BK4942">
        <v>-1.07686324045062E-2</v>
      </c>
      <c r="BL4942">
        <v>-4.4715898111462498E-3</v>
      </c>
      <c r="BM4942">
        <v>3.1487322412431201E-3</v>
      </c>
      <c r="BN4942">
        <v>1.0940957814454999E-2</v>
      </c>
      <c r="BO4942">
        <v>1.7031811177730501E-2</v>
      </c>
      <c r="BP4942">
        <v>2.0729871466755801E-2</v>
      </c>
      <c r="BQ4942">
        <v>8.8002812117338105E-4</v>
      </c>
      <c r="BR4942">
        <v>5.5610616691410498E-3</v>
      </c>
      <c r="BS4942">
        <v>1.1738042347133101E-2</v>
      </c>
      <c r="BT4942">
        <v>1.9193703308701501E-2</v>
      </c>
      <c r="BU4942">
        <v>7.2835743427276597E-2</v>
      </c>
      <c r="BV4942">
        <v>0.104868397116661</v>
      </c>
      <c r="BW4942">
        <v>0.110175423324108</v>
      </c>
      <c r="BX4942">
        <v>0.20150457322597501</v>
      </c>
      <c r="BY4942">
        <v>0.20478712022304499</v>
      </c>
      <c r="BZ4942">
        <v>0.13195338845252899</v>
      </c>
      <c r="CA4942">
        <v>1.01067526265978E-2</v>
      </c>
      <c r="CB4942">
        <v>5.1902150735259004E-3</v>
      </c>
      <c r="CC4942">
        <v>3.7253429181873699E-3</v>
      </c>
      <c r="CD4942">
        <v>2.5039622560143401E-2</v>
      </c>
      <c r="CE4942">
        <v>3.4057430922985001E-2</v>
      </c>
      <c r="CF4942">
        <v>1.0890608653426099E-2</v>
      </c>
      <c r="CG4942">
        <v>2.8388118153088699E-5</v>
      </c>
      <c r="CH4942">
        <v>-3.8358760066330398E-3</v>
      </c>
      <c r="CI4942">
        <v>1.41022447496652E-2</v>
      </c>
      <c r="CJ4942">
        <v>1.5261057764291701E-2</v>
      </c>
      <c r="CK4942">
        <v>2.0392086356878201E-2</v>
      </c>
      <c r="CL4942">
        <v>2.8031772002577698E-2</v>
      </c>
      <c r="CM4942">
        <v>3.4578982740640599E-2</v>
      </c>
      <c r="CN4942">
        <v>4.0367234498262398E-2</v>
      </c>
      <c r="CO4942">
        <v>2.1508324891328801E-2</v>
      </c>
      <c r="CP4942">
        <v>2.72014383226633E-2</v>
      </c>
      <c r="CQ4942">
        <v>3.3519878983497599E-2</v>
      </c>
      <c r="CR4942">
        <v>4.3683528900146401E-2</v>
      </c>
      <c r="CS4942">
        <v>0.100714556872844</v>
      </c>
      <c r="CT4942">
        <v>0.136725589632987</v>
      </c>
      <c r="CU4942">
        <v>0.14584188163280401</v>
      </c>
      <c r="CV4942">
        <v>0.23903177678585</v>
      </c>
      <c r="CW4942">
        <v>0.241537719964981</v>
      </c>
      <c r="CX4942">
        <v>0.16656732559204099</v>
      </c>
      <c r="CY4942">
        <v>4.5338578522205297E-2</v>
      </c>
      <c r="CZ4942">
        <v>3.9592746645212097E-2</v>
      </c>
      <c r="DA4942">
        <v>3.6598064005374902E-2</v>
      </c>
      <c r="DB4942">
        <v>5.6175030767917598E-2</v>
      </c>
      <c r="DC4942">
        <v>2.3863639682531301E-2</v>
      </c>
      <c r="DD4942">
        <v>2.41799559444189E-2</v>
      </c>
      <c r="DE4942">
        <v>2.1620715036988199E-2</v>
      </c>
      <c r="DF4942">
        <v>1.8722821027040398E-2</v>
      </c>
      <c r="DG4942">
        <v>1.5120419673621601E-2</v>
      </c>
      <c r="DH4942">
        <v>1.1996597982943001E-2</v>
      </c>
      <c r="DI4942">
        <v>1.0483214631676599E-2</v>
      </c>
      <c r="DJ4942">
        <v>1.0390477254986701E-2</v>
      </c>
      <c r="DK4942">
        <v>1.0667921975255E-2</v>
      </c>
      <c r="DL4942">
        <v>1.1938668787479401E-2</v>
      </c>
      <c r="DM4942">
        <v>1.25411143526434E-2</v>
      </c>
      <c r="DN4942">
        <v>1.3156414963304899E-2</v>
      </c>
      <c r="DO4942">
        <v>1.32424160838127E-2</v>
      </c>
      <c r="DP4942">
        <v>1.48887559771537E-2</v>
      </c>
      <c r="DQ4942">
        <v>1.6949117183685299E-2</v>
      </c>
      <c r="DR4942">
        <v>1.93677954375743E-2</v>
      </c>
      <c r="DS4942">
        <v>2.1683670580387102E-2</v>
      </c>
      <c r="DT4942">
        <v>2.2814916446805E-2</v>
      </c>
      <c r="DU4942">
        <v>2.2342775017023E-2</v>
      </c>
      <c r="DV4942">
        <v>2.1043779328465399E-2</v>
      </c>
      <c r="DW4942">
        <v>2.1419428288936601E-2</v>
      </c>
      <c r="DX4942">
        <v>2.0915253087878199E-2</v>
      </c>
      <c r="DY4942">
        <v>1.9985195249319E-2</v>
      </c>
      <c r="DZ4942">
        <v>1.8928984180092801E-2</v>
      </c>
      <c r="EA4942">
        <v>62.002571105957003</v>
      </c>
      <c r="EB4942">
        <v>61.001285552978501</v>
      </c>
      <c r="EC4942">
        <v>60</v>
      </c>
      <c r="ED4942">
        <v>59.734676361083899</v>
      </c>
      <c r="EE4942">
        <v>59.733390808105398</v>
      </c>
      <c r="EF4942">
        <v>58.733390808105398</v>
      </c>
      <c r="EG4942">
        <v>58.732105255126903</v>
      </c>
      <c r="EH4942">
        <v>61.730819702148402</v>
      </c>
      <c r="EI4942">
        <v>66.471923828125</v>
      </c>
      <c r="EJ4942">
        <v>69.479637145995994</v>
      </c>
      <c r="EK4942">
        <v>77.946418762207003</v>
      </c>
      <c r="EL4942">
        <v>81.003860473632798</v>
      </c>
      <c r="EM4942">
        <v>86.003860473632798</v>
      </c>
      <c r="EN4942">
        <v>90.473213195800696</v>
      </c>
      <c r="EO4942">
        <v>93.001289367675696</v>
      </c>
      <c r="EP4942">
        <v>93.737251281738196</v>
      </c>
      <c r="EQ4942">
        <v>93.002571105957003</v>
      </c>
      <c r="ER4942">
        <v>90.269180297851506</v>
      </c>
      <c r="ES4942">
        <v>84.535789489745994</v>
      </c>
      <c r="ET4942">
        <v>77.326614379882798</v>
      </c>
      <c r="EU4942">
        <v>74.794685363769503</v>
      </c>
      <c r="EV4942">
        <v>74.266609191894503</v>
      </c>
      <c r="EW4942">
        <v>72.996139526367102</v>
      </c>
      <c r="EX4942">
        <v>72.730819702148395</v>
      </c>
      <c r="EY4942">
        <v>0.176350712776184</v>
      </c>
      <c r="EZ4942">
        <v>1.2747813016176199E-2</v>
      </c>
      <c r="FA4942">
        <v>1.2747813016176199E-2</v>
      </c>
      <c r="FB4942">
        <v>0</v>
      </c>
      <c r="FC4942">
        <v>0</v>
      </c>
    </row>
    <row r="4943" spans="1:159" x14ac:dyDescent="0.25">
      <c r="A4943" t="s">
        <v>62</v>
      </c>
      <c r="B4943" t="s">
        <v>41</v>
      </c>
      <c r="C4943" t="s">
        <v>42</v>
      </c>
      <c r="D4943" s="3">
        <v>45559</v>
      </c>
      <c r="E4943" s="25">
        <v>19</v>
      </c>
      <c r="F4943">
        <v>20</v>
      </c>
      <c r="G4943">
        <v>19</v>
      </c>
      <c r="H4943">
        <v>20</v>
      </c>
      <c r="I4943">
        <v>5453</v>
      </c>
      <c r="J4943">
        <v>56648</v>
      </c>
      <c r="K4943">
        <v>0.99179530143737704</v>
      </c>
      <c r="L4943">
        <v>0.873562812805175</v>
      </c>
      <c r="M4943">
        <v>0.76432627439498901</v>
      </c>
      <c r="N4943">
        <v>0.65498536825179998</v>
      </c>
      <c r="O4943">
        <v>0.60487025976180997</v>
      </c>
      <c r="P4943">
        <v>0.57744449377059903</v>
      </c>
      <c r="Q4943">
        <v>0.61617761850357</v>
      </c>
      <c r="R4943">
        <v>0.62565737962722701</v>
      </c>
      <c r="S4943">
        <v>0.51549899578094405</v>
      </c>
      <c r="T4943">
        <v>0.50467354059219305</v>
      </c>
      <c r="U4943">
        <v>0.51832121610641402</v>
      </c>
      <c r="V4943">
        <v>0.600910484790802</v>
      </c>
      <c r="W4943">
        <v>0.70721411705017001</v>
      </c>
      <c r="X4943">
        <v>0.880909264087677</v>
      </c>
      <c r="Y4943">
        <v>1.10349321365356</v>
      </c>
      <c r="Z4943">
        <v>1.289972782135</v>
      </c>
      <c r="AA4943">
        <v>1.4669106006622299</v>
      </c>
      <c r="AB4943">
        <v>1.57561779022216</v>
      </c>
      <c r="AC4943">
        <v>1.53610587120056</v>
      </c>
      <c r="AD4943">
        <v>1.3588222265243499</v>
      </c>
      <c r="AE4943">
        <v>1.2698358297348</v>
      </c>
      <c r="AF4943">
        <v>1.19460296630859</v>
      </c>
      <c r="AG4943">
        <v>1.05948102474212</v>
      </c>
      <c r="AH4943">
        <v>0.87597483396530096</v>
      </c>
      <c r="AI4943">
        <v>-8.6686406284570607E-3</v>
      </c>
      <c r="AJ4943">
        <v>-8.4665613248944196E-3</v>
      </c>
      <c r="AK4943">
        <v>-2.9232507222332001E-4</v>
      </c>
      <c r="AL4943">
        <v>-3.2253850251436199E-2</v>
      </c>
      <c r="AM4943">
        <v>-2.2412210702896101E-2</v>
      </c>
      <c r="AN4943">
        <v>-1.51092885062098E-2</v>
      </c>
      <c r="AO4943">
        <v>-7.2339489124715302E-3</v>
      </c>
      <c r="AP4943">
        <v>-9.5710083842277492E-3</v>
      </c>
      <c r="AQ4943">
        <v>-2.21360456198453E-2</v>
      </c>
      <c r="AR4943">
        <v>-1.44166033715009E-2</v>
      </c>
      <c r="AS4943">
        <v>-2.0839313045144001E-2</v>
      </c>
      <c r="AT4943">
        <v>-4.2250580154359297E-3</v>
      </c>
      <c r="AU4943">
        <v>-1.80073548108339E-2</v>
      </c>
      <c r="AV4943">
        <v>-1.26462318003177E-2</v>
      </c>
      <c r="AW4943">
        <v>3.6566000431775998E-2</v>
      </c>
      <c r="AX4943">
        <v>1.1060310527682299E-2</v>
      </c>
      <c r="AY4943">
        <v>1.7977116629481302E-2</v>
      </c>
      <c r="AZ4943">
        <v>1.4895522035658301E-2</v>
      </c>
      <c r="BA4943">
        <v>5.9430047869682298E-2</v>
      </c>
      <c r="BB4943">
        <v>-3.4732073545455898E-2</v>
      </c>
      <c r="BC4943">
        <v>-3.9610274136066402E-2</v>
      </c>
      <c r="BD4943">
        <v>-3.5377107560634599E-2</v>
      </c>
      <c r="BE4943">
        <v>-2.2676911205053302E-2</v>
      </c>
      <c r="BF4943">
        <v>-5.9719577431678703E-2</v>
      </c>
      <c r="BG4943">
        <v>2.8803477063775E-2</v>
      </c>
      <c r="BH4943">
        <v>2.8998807072639399E-2</v>
      </c>
      <c r="BI4943">
        <v>3.4024823457002598E-2</v>
      </c>
      <c r="BJ4943">
        <v>-2.5742650032043401E-3</v>
      </c>
      <c r="BK4943">
        <v>3.5346248187124699E-3</v>
      </c>
      <c r="BL4943">
        <v>6.0344543308019603E-3</v>
      </c>
      <c r="BM4943">
        <v>1.06939123943448E-2</v>
      </c>
      <c r="BN4943">
        <v>6.7354124039411501E-3</v>
      </c>
      <c r="BO4943">
        <v>-6.1896410770714196E-3</v>
      </c>
      <c r="BP4943">
        <v>4.13544662296772E-3</v>
      </c>
      <c r="BQ4943">
        <v>-1.0965925175696601E-3</v>
      </c>
      <c r="BR4943">
        <v>1.8077876418828898E-2</v>
      </c>
      <c r="BS4943">
        <v>6.2099378556013099E-3</v>
      </c>
      <c r="BT4943">
        <v>1.53740551322698E-2</v>
      </c>
      <c r="BU4943">
        <v>6.7634418606758104E-2</v>
      </c>
      <c r="BV4943">
        <v>4.3956793844699797E-2</v>
      </c>
      <c r="BW4943">
        <v>5.3006730973720502E-2</v>
      </c>
      <c r="BX4943">
        <v>5.1198747009038897E-2</v>
      </c>
      <c r="BY4943">
        <v>9.5688067376613603E-2</v>
      </c>
      <c r="BZ4943">
        <v>0</v>
      </c>
      <c r="CA4943">
        <v>-6.4110672101378397E-3</v>
      </c>
      <c r="CB4943">
        <v>-3.2104270067065902E-3</v>
      </c>
      <c r="CC4943">
        <v>8.8685434311628307E-3</v>
      </c>
      <c r="CD4943">
        <v>-2.9642442241311E-2</v>
      </c>
      <c r="CE4943">
        <v>6.6275596618652302E-2</v>
      </c>
      <c r="CF4943">
        <v>6.6464178264140999E-2</v>
      </c>
      <c r="CG4943">
        <v>6.8341970443725503E-2</v>
      </c>
      <c r="CH4943">
        <v>2.7105322107672601E-2</v>
      </c>
      <c r="CI4943">
        <v>2.9481459408998399E-2</v>
      </c>
      <c r="CJ4943">
        <v>2.71781980991363E-2</v>
      </c>
      <c r="CK4943">
        <v>2.8621774166822399E-2</v>
      </c>
      <c r="CL4943">
        <v>2.3041833192109999E-2</v>
      </c>
      <c r="CM4943">
        <v>9.7567625343799504E-3</v>
      </c>
      <c r="CN4943">
        <v>2.2687496617436399E-2</v>
      </c>
      <c r="CO4943">
        <v>1.86461266130208E-2</v>
      </c>
      <c r="CP4943">
        <v>4.0380809456110001E-2</v>
      </c>
      <c r="CQ4943">
        <v>3.04272305220365E-2</v>
      </c>
      <c r="CR4943">
        <v>4.33943420648574E-2</v>
      </c>
      <c r="CS4943">
        <v>9.8702840507030404E-2</v>
      </c>
      <c r="CT4943">
        <v>7.6853275299072196E-2</v>
      </c>
      <c r="CU4943">
        <v>8.8036343455314595E-2</v>
      </c>
      <c r="CV4943">
        <v>8.7501972913741996E-2</v>
      </c>
      <c r="CW4943">
        <v>0.13194608688354401</v>
      </c>
      <c r="CX4943">
        <v>3.4732073545455898E-2</v>
      </c>
      <c r="CY4943">
        <v>2.67881397157907E-2</v>
      </c>
      <c r="CZ4943">
        <v>2.89562530815601E-2</v>
      </c>
      <c r="DA4943">
        <v>4.0413998067378901E-2</v>
      </c>
      <c r="DB4943">
        <v>4.34693996794521E-4</v>
      </c>
      <c r="DC4943">
        <v>2.2781429812312098E-2</v>
      </c>
      <c r="DD4943">
        <v>2.2777326405048301E-2</v>
      </c>
      <c r="DE4943">
        <v>2.08633448928594E-2</v>
      </c>
      <c r="DF4943">
        <v>1.8043907359242401E-2</v>
      </c>
      <c r="DG4943">
        <v>1.5774555504322E-2</v>
      </c>
      <c r="DH4943">
        <v>1.2854482978582301E-2</v>
      </c>
      <c r="DI4943">
        <v>1.08993658795952E-2</v>
      </c>
      <c r="DJ4943">
        <v>9.9136000499129209E-3</v>
      </c>
      <c r="DK4943">
        <v>9.6947252750396694E-3</v>
      </c>
      <c r="DL4943">
        <v>1.12788453698158E-2</v>
      </c>
      <c r="DM4943">
        <v>1.2002721428871099E-2</v>
      </c>
      <c r="DN4943">
        <v>1.3559221290051901E-2</v>
      </c>
      <c r="DO4943">
        <v>1.4723069034516799E-2</v>
      </c>
      <c r="DP4943">
        <v>1.7035124823451001E-2</v>
      </c>
      <c r="DQ4943">
        <v>1.88882574439048E-2</v>
      </c>
      <c r="DR4943">
        <v>1.9999641925096501E-2</v>
      </c>
      <c r="DS4943">
        <v>2.1296493709087299E-2</v>
      </c>
      <c r="DT4943">
        <v>2.20707934349775E-2</v>
      </c>
      <c r="DU4943">
        <v>2.2043310105800601E-2</v>
      </c>
      <c r="DV4943">
        <v>2.1115601062774599E-2</v>
      </c>
      <c r="DW4943">
        <v>2.0183684304356499E-2</v>
      </c>
      <c r="DX4943">
        <v>1.9555952399969101E-2</v>
      </c>
      <c r="DY4943">
        <v>1.91782750189304E-2</v>
      </c>
      <c r="DZ4943">
        <v>1.8285600468516301E-2</v>
      </c>
      <c r="EA4943">
        <v>72.728866577148395</v>
      </c>
      <c r="EB4943">
        <v>71.191184997558494</v>
      </c>
      <c r="EC4943">
        <v>70.191184997558494</v>
      </c>
      <c r="ED4943">
        <v>68.726577758789006</v>
      </c>
      <c r="EE4943">
        <v>65.728866577148395</v>
      </c>
      <c r="EF4943">
        <v>66.922340393066406</v>
      </c>
      <c r="EG4943">
        <v>64.728866577148395</v>
      </c>
      <c r="EH4943">
        <v>70.188896179199205</v>
      </c>
      <c r="EI4943">
        <v>74.193473815917898</v>
      </c>
      <c r="EJ4943">
        <v>78.464607238769503</v>
      </c>
      <c r="EK4943">
        <v>85.930358886718693</v>
      </c>
      <c r="EL4943">
        <v>88.734596252441406</v>
      </c>
      <c r="EM4943">
        <v>89.736885070800696</v>
      </c>
      <c r="EN4943">
        <v>90.471473693847599</v>
      </c>
      <c r="EO4943">
        <v>89.9349365234375</v>
      </c>
      <c r="EP4943">
        <v>86.936080932617102</v>
      </c>
      <c r="EQ4943">
        <v>82.204925537109304</v>
      </c>
      <c r="ER4943">
        <v>77.473762512207003</v>
      </c>
      <c r="ES4943">
        <v>73.469184875488196</v>
      </c>
      <c r="ET4943">
        <v>70.470329284667898</v>
      </c>
      <c r="EU4943">
        <v>68.005722045898395</v>
      </c>
      <c r="EV4943">
        <v>66.002288818359304</v>
      </c>
      <c r="EW4943">
        <v>64.731155395507798</v>
      </c>
      <c r="EX4943">
        <v>62.997711181640597</v>
      </c>
      <c r="EY4943">
        <v>0.18035179376602101</v>
      </c>
      <c r="EZ4943">
        <v>1.52625041082501E-2</v>
      </c>
      <c r="FA4943">
        <v>1.52625041082501E-2</v>
      </c>
      <c r="FB4943">
        <v>0</v>
      </c>
      <c r="FC4943">
        <v>0</v>
      </c>
    </row>
    <row r="4944" spans="1:159" x14ac:dyDescent="0.25">
      <c r="A4944" t="s">
        <v>62</v>
      </c>
      <c r="B4944" t="s">
        <v>41</v>
      </c>
      <c r="C4944" t="s">
        <v>42</v>
      </c>
      <c r="D4944" s="3">
        <v>45566</v>
      </c>
      <c r="E4944" s="25">
        <v>17</v>
      </c>
      <c r="F4944">
        <v>18</v>
      </c>
      <c r="G4944">
        <v>17</v>
      </c>
      <c r="H4944">
        <v>18</v>
      </c>
      <c r="I4944">
        <v>5451</v>
      </c>
      <c r="J4944">
        <v>56590</v>
      </c>
      <c r="K4944">
        <v>0.89635545015335005</v>
      </c>
      <c r="L4944">
        <v>0.79925322532653797</v>
      </c>
      <c r="M4944">
        <v>0.70927339792251498</v>
      </c>
      <c r="N4944">
        <v>0.62569493055343595</v>
      </c>
      <c r="O4944">
        <v>0.56229597330093295</v>
      </c>
      <c r="P4944">
        <v>0.54466539621353105</v>
      </c>
      <c r="Q4944">
        <v>0.585030376911163</v>
      </c>
      <c r="R4944">
        <v>0.62709379196166903</v>
      </c>
      <c r="S4944">
        <v>0.52224665880203203</v>
      </c>
      <c r="T4944">
        <v>0.48821482062339699</v>
      </c>
      <c r="U4944">
        <v>0.50290048122405995</v>
      </c>
      <c r="V4944">
        <v>0.54446154832839899</v>
      </c>
      <c r="W4944">
        <v>0.64047616720199496</v>
      </c>
      <c r="X4944">
        <v>0.81322181224822898</v>
      </c>
      <c r="Y4944">
        <v>1.06698262691497</v>
      </c>
      <c r="Z4944">
        <v>1.4027855396270701</v>
      </c>
      <c r="AA4944">
        <v>1.7291513681411701</v>
      </c>
      <c r="AB4944">
        <v>1.99145030975341</v>
      </c>
      <c r="AC4944">
        <v>2.0660219192504798</v>
      </c>
      <c r="AD4944">
        <v>1.93743395805358</v>
      </c>
      <c r="AE4944">
        <v>1.76266849040985</v>
      </c>
      <c r="AF4944">
        <v>1.61217272281646</v>
      </c>
      <c r="AG4944">
        <v>1.3617868423461901</v>
      </c>
      <c r="AH4944">
        <v>1.11802542209625</v>
      </c>
      <c r="AI4944">
        <v>-4.3117344379425E-2</v>
      </c>
      <c r="AJ4944">
        <v>-3.5409145057201302E-2</v>
      </c>
      <c r="AK4944">
        <v>-2.5262311100959702E-2</v>
      </c>
      <c r="AL4944">
        <v>-3.01089473068714E-2</v>
      </c>
      <c r="AM4944">
        <v>-4.1233718395233099E-2</v>
      </c>
      <c r="AN4944">
        <v>-3.3141799271106699E-2</v>
      </c>
      <c r="AO4944">
        <v>-2.0874302834272301E-2</v>
      </c>
      <c r="AP4944">
        <v>-1.31807290017604E-2</v>
      </c>
      <c r="AQ4944">
        <v>-1.6139870509505199E-2</v>
      </c>
      <c r="AR4944">
        <v>-1.6134563833475099E-2</v>
      </c>
      <c r="AS4944">
        <v>-1.53235308825969E-2</v>
      </c>
      <c r="AT4944">
        <v>-2.6231214404106099E-2</v>
      </c>
      <c r="AU4944">
        <v>8.5952656809240504E-4</v>
      </c>
      <c r="AV4944">
        <v>7.5368150137364804E-3</v>
      </c>
      <c r="AW4944">
        <v>2.9624100774526499E-2</v>
      </c>
      <c r="AX4944">
        <v>5.4999571293592397E-2</v>
      </c>
      <c r="AY4944">
        <v>0.179477930068969</v>
      </c>
      <c r="AZ4944">
        <v>0.20665854215621901</v>
      </c>
      <c r="BA4944">
        <v>4.4002782553434303E-2</v>
      </c>
      <c r="BB4944">
        <v>5.3112138062715503E-2</v>
      </c>
      <c r="BC4944">
        <v>6.3738852739334106E-2</v>
      </c>
      <c r="BD4944">
        <v>4.4117882847785901E-2</v>
      </c>
      <c r="BE4944">
        <v>1.9377935677766699E-2</v>
      </c>
      <c r="BF4944">
        <v>-1.7886331304907702E-2</v>
      </c>
      <c r="BG4944">
        <v>-5.6092520244419497E-3</v>
      </c>
      <c r="BH4944">
        <v>1.3543824898079001E-3</v>
      </c>
      <c r="BI4944">
        <v>8.8926777243614093E-3</v>
      </c>
      <c r="BJ4944">
        <v>-3.99559707148E-4</v>
      </c>
      <c r="BK4944">
        <v>-1.53128197416663E-2</v>
      </c>
      <c r="BL4944">
        <v>-1.2333639897406099E-2</v>
      </c>
      <c r="BM4944">
        <v>-4.1489838622510399E-3</v>
      </c>
      <c r="BN4944">
        <v>3.4487473312765299E-3</v>
      </c>
      <c r="BO4944">
        <v>4.7341856407001598E-4</v>
      </c>
      <c r="BP4944">
        <v>2.4533679243177102E-3</v>
      </c>
      <c r="BQ4944">
        <v>4.3318043462932101E-3</v>
      </c>
      <c r="BR4944">
        <v>-4.8914961516857104E-3</v>
      </c>
      <c r="BS4944">
        <v>2.5405572727322499E-2</v>
      </c>
      <c r="BT4944">
        <v>3.6614660173654501E-2</v>
      </c>
      <c r="BU4944">
        <v>6.2101870775222702E-2</v>
      </c>
      <c r="BV4944">
        <v>9.1894261538982294E-2</v>
      </c>
      <c r="BW4944">
        <v>0.21736949682235701</v>
      </c>
      <c r="BX4944">
        <v>0.245040982961654</v>
      </c>
      <c r="BY4944">
        <v>8.3227179944515201E-2</v>
      </c>
      <c r="BZ4944">
        <v>9.1068550944328294E-2</v>
      </c>
      <c r="CA4944">
        <v>9.9711433053016593E-2</v>
      </c>
      <c r="CB4944">
        <v>7.9296797513961695E-2</v>
      </c>
      <c r="CC4944">
        <v>5.25539740920066E-2</v>
      </c>
      <c r="CD4944">
        <v>1.34080871939659E-2</v>
      </c>
      <c r="CE4944">
        <v>3.1898841261863702E-2</v>
      </c>
      <c r="CF4944">
        <v>3.81179079413414E-2</v>
      </c>
      <c r="CG4944">
        <v>4.3047666549682603E-2</v>
      </c>
      <c r="CH4944">
        <v>2.93098278343677E-2</v>
      </c>
      <c r="CI4944">
        <v>1.06080770492553E-2</v>
      </c>
      <c r="CJ4944">
        <v>8.4745185449719394E-3</v>
      </c>
      <c r="CK4944">
        <v>1.2576335109770201E-2</v>
      </c>
      <c r="CL4944">
        <v>2.0078223198652202E-2</v>
      </c>
      <c r="CM4944">
        <v>1.7086707055568601E-2</v>
      </c>
      <c r="CN4944">
        <v>2.1041298285126599E-2</v>
      </c>
      <c r="CO4944">
        <v>2.39871386438608E-2</v>
      </c>
      <c r="CP4944">
        <v>1.64482221007347E-2</v>
      </c>
      <c r="CQ4944">
        <v>4.99516203999519E-2</v>
      </c>
      <c r="CR4944">
        <v>6.5692506730556405E-2</v>
      </c>
      <c r="CS4944">
        <v>9.4579637050628607E-2</v>
      </c>
      <c r="CT4944">
        <v>0.128788948059082</v>
      </c>
      <c r="CU4944">
        <v>0.25526106357574402</v>
      </c>
      <c r="CV4944">
        <v>0.28342342376708901</v>
      </c>
      <c r="CW4944">
        <v>0.122451573610305</v>
      </c>
      <c r="CX4944">
        <v>0.129024967551231</v>
      </c>
      <c r="CY4944">
        <v>0.135684013366699</v>
      </c>
      <c r="CZ4944">
        <v>0.114475712180137</v>
      </c>
      <c r="DA4944">
        <v>8.5730008780956199E-2</v>
      </c>
      <c r="DB4944">
        <v>4.4702503830194397E-2</v>
      </c>
      <c r="DC4944">
        <v>2.2803300991654299E-2</v>
      </c>
      <c r="DD4944">
        <v>2.23506372421979E-2</v>
      </c>
      <c r="DE4944">
        <v>2.07647588104009E-2</v>
      </c>
      <c r="DF4944">
        <v>1.8062025308608998E-2</v>
      </c>
      <c r="DG4944">
        <v>1.57587863504886E-2</v>
      </c>
      <c r="DH4944">
        <v>1.26504618674516E-2</v>
      </c>
      <c r="DI4944">
        <v>1.01682720705866E-2</v>
      </c>
      <c r="DJ4944">
        <v>1.01100038737058E-2</v>
      </c>
      <c r="DK4944">
        <v>1.01001625880599E-2</v>
      </c>
      <c r="DL4944">
        <v>1.1300659738481E-2</v>
      </c>
      <c r="DM4944">
        <v>1.1949595063924699E-2</v>
      </c>
      <c r="DN4944">
        <v>1.29736270755529E-2</v>
      </c>
      <c r="DO4944">
        <v>1.4922936446964701E-2</v>
      </c>
      <c r="DP4944">
        <v>1.7678074538707698E-2</v>
      </c>
      <c r="DQ4944">
        <v>1.97450816631317E-2</v>
      </c>
      <c r="DR4944">
        <v>2.24303789436817E-2</v>
      </c>
      <c r="DS4944">
        <v>2.3036433383822399E-2</v>
      </c>
      <c r="DT4944">
        <v>2.3334862664341899E-2</v>
      </c>
      <c r="DU4944">
        <v>2.3846739903092301E-2</v>
      </c>
      <c r="DV4944">
        <v>2.3075859993696199E-2</v>
      </c>
      <c r="DW4944">
        <v>2.1869774907827301E-2</v>
      </c>
      <c r="DX4944">
        <v>2.13872622698545E-2</v>
      </c>
      <c r="DY4944">
        <v>2.0169598981738E-2</v>
      </c>
      <c r="DZ4944">
        <v>1.9025655463337801E-2</v>
      </c>
      <c r="EA4944">
        <v>68.993133544921804</v>
      </c>
      <c r="EB4944">
        <v>66.727859497070298</v>
      </c>
      <c r="EC4944">
        <v>66.726715087890597</v>
      </c>
      <c r="ED4944">
        <v>66.190460205078097</v>
      </c>
      <c r="EE4944">
        <v>65.459159851074205</v>
      </c>
      <c r="EF4944">
        <v>64.726715087890597</v>
      </c>
      <c r="EG4944">
        <v>63.459159851074197</v>
      </c>
      <c r="EH4944">
        <v>66.725570678710895</v>
      </c>
      <c r="EI4944">
        <v>71.803817749023395</v>
      </c>
      <c r="EJ4944">
        <v>79.732444763183494</v>
      </c>
      <c r="EK4944">
        <v>86.198471069335895</v>
      </c>
      <c r="EL4944">
        <v>90.199615478515597</v>
      </c>
      <c r="EM4944">
        <v>92.734733581542898</v>
      </c>
      <c r="EN4944">
        <v>97.196182250976506</v>
      </c>
      <c r="EO4944">
        <v>97.464881896972599</v>
      </c>
      <c r="EP4944">
        <v>97.537406921386705</v>
      </c>
      <c r="EQ4944">
        <v>96.8072509765625</v>
      </c>
      <c r="ER4944">
        <v>94.343513488769503</v>
      </c>
      <c r="ES4944">
        <v>89.537406921386705</v>
      </c>
      <c r="ET4944">
        <v>84.266410827636705</v>
      </c>
      <c r="EU4944">
        <v>81.264122009277301</v>
      </c>
      <c r="EV4944">
        <v>78.995422363281193</v>
      </c>
      <c r="EW4944">
        <v>77.726715087890597</v>
      </c>
      <c r="EX4944">
        <v>75.459159851074205</v>
      </c>
      <c r="EY4944">
        <v>0.18799276649951899</v>
      </c>
      <c r="EZ4944">
        <v>1.63950677961111E-2</v>
      </c>
      <c r="FA4944">
        <v>1.63950677961111E-2</v>
      </c>
      <c r="FB4944">
        <v>0</v>
      </c>
      <c r="FC4944">
        <v>0</v>
      </c>
    </row>
    <row r="4945" spans="1:159" x14ac:dyDescent="0.25">
      <c r="A4945" t="s">
        <v>62</v>
      </c>
      <c r="B4945" t="s">
        <v>41</v>
      </c>
      <c r="C4945" t="s">
        <v>42</v>
      </c>
      <c r="D4945" s="3">
        <v>45567</v>
      </c>
      <c r="E4945" s="25">
        <v>18</v>
      </c>
      <c r="F4945">
        <v>20</v>
      </c>
      <c r="G4945">
        <v>18</v>
      </c>
      <c r="H4945">
        <v>20</v>
      </c>
      <c r="I4945">
        <v>4814</v>
      </c>
      <c r="J4945">
        <v>56580</v>
      </c>
      <c r="K4945">
        <v>1.0917637348175</v>
      </c>
      <c r="L4945">
        <v>0.95798790454864502</v>
      </c>
      <c r="M4945">
        <v>0.83003944158553999</v>
      </c>
      <c r="N4945">
        <v>0.716697096824645</v>
      </c>
      <c r="O4945">
        <v>0.63784027099609297</v>
      </c>
      <c r="P4945">
        <v>0.59869140386581399</v>
      </c>
      <c r="Q4945">
        <v>0.63419747352599998</v>
      </c>
      <c r="R4945">
        <v>0.66114878654479903</v>
      </c>
      <c r="S4945">
        <v>0.569630146026611</v>
      </c>
      <c r="T4945">
        <v>0.55135715007781905</v>
      </c>
      <c r="U4945">
        <v>0.591330766677856</v>
      </c>
      <c r="V4945">
        <v>0.67582517862319902</v>
      </c>
      <c r="W4945">
        <v>0.84880954027175903</v>
      </c>
      <c r="X4945">
        <v>1.12312531471252</v>
      </c>
      <c r="Y4945">
        <v>1.4972957372665401</v>
      </c>
      <c r="Z4945">
        <v>1.87786781787872</v>
      </c>
      <c r="AA4945">
        <v>2.20373511314392</v>
      </c>
      <c r="AB4945">
        <v>2.45037841796875</v>
      </c>
      <c r="AC4945">
        <v>2.4135379791259699</v>
      </c>
      <c r="AD4945">
        <v>2.2217438220977699</v>
      </c>
      <c r="AE4945">
        <v>2.01470947265625</v>
      </c>
      <c r="AF4945">
        <v>1.8257095813751201</v>
      </c>
      <c r="AG4945">
        <v>1.5254490375518699</v>
      </c>
      <c r="AH4945">
        <v>1.2381688356399501</v>
      </c>
      <c r="AI4945">
        <v>-1.24653615057468E-2</v>
      </c>
      <c r="AJ4945">
        <v>-1.0757020674645901E-2</v>
      </c>
      <c r="AK4945">
        <v>8.7239043787121703E-3</v>
      </c>
      <c r="AL4945">
        <v>8.4862960502505302E-3</v>
      </c>
      <c r="AM4945">
        <v>-3.5167792811989702E-3</v>
      </c>
      <c r="AN4945">
        <v>-2.1651102229952798E-2</v>
      </c>
      <c r="AO4945">
        <v>-1.4536772854626101E-2</v>
      </c>
      <c r="AP4945">
        <v>-5.0964928232133302E-3</v>
      </c>
      <c r="AQ4945">
        <v>-1.17315743118524E-2</v>
      </c>
      <c r="AR4945">
        <v>-1.4743330888450101E-2</v>
      </c>
      <c r="AS4945">
        <v>-7.2799390181899001E-3</v>
      </c>
      <c r="AT4945">
        <v>-1.38225741684436E-2</v>
      </c>
      <c r="AU4945">
        <v>-3.6203700583428101E-3</v>
      </c>
      <c r="AV4945">
        <v>1.84450077358633E-3</v>
      </c>
      <c r="AW4945">
        <v>3.6831706762313801E-2</v>
      </c>
      <c r="AX4945">
        <v>3.3327061682939502E-2</v>
      </c>
      <c r="AY4945">
        <v>-2.62506515718996E-3</v>
      </c>
      <c r="AZ4945">
        <v>0.19433623552322299</v>
      </c>
      <c r="BA4945">
        <v>0.20540320873260401</v>
      </c>
      <c r="BB4945">
        <v>0.119569510221481</v>
      </c>
      <c r="BC4945">
        <v>-9.7191631793975802E-2</v>
      </c>
      <c r="BD4945">
        <v>-6.7796379327774006E-2</v>
      </c>
      <c r="BE4945">
        <v>-2.94029340147972E-2</v>
      </c>
      <c r="BF4945">
        <v>-2.1518399938940998E-2</v>
      </c>
      <c r="BG4945">
        <v>2.5295658037066401E-2</v>
      </c>
      <c r="BH4945">
        <v>2.6340696960687599E-2</v>
      </c>
      <c r="BI4945">
        <v>4.2409911751747097E-2</v>
      </c>
      <c r="BJ4945">
        <v>3.8316268473863602E-2</v>
      </c>
      <c r="BK4945">
        <v>2.1642077714204701E-2</v>
      </c>
      <c r="BL4945">
        <v>-1.46405852865427E-3</v>
      </c>
      <c r="BM4945">
        <v>3.4224477130919599E-3</v>
      </c>
      <c r="BN4945">
        <v>1.2718286365270601E-2</v>
      </c>
      <c r="BO4945">
        <v>7.1042133495211601E-3</v>
      </c>
      <c r="BP4945">
        <v>6.1326194554567302E-3</v>
      </c>
      <c r="BQ4945">
        <v>1.42862992361187E-2</v>
      </c>
      <c r="BR4945">
        <v>1.09654879197478E-2</v>
      </c>
      <c r="BS4945">
        <v>2.5057379156350999E-2</v>
      </c>
      <c r="BT4945">
        <v>3.5681426525115897E-2</v>
      </c>
      <c r="BU4945">
        <v>7.4886433780193301E-2</v>
      </c>
      <c r="BV4945">
        <v>7.46466889977455E-2</v>
      </c>
      <c r="BW4945">
        <v>4.07380275428295E-2</v>
      </c>
      <c r="BX4945">
        <v>0.23846121132373799</v>
      </c>
      <c r="BY4945">
        <v>0.24876074492931299</v>
      </c>
      <c r="BZ4945">
        <v>0.160756289958953</v>
      </c>
      <c r="CA4945">
        <v>-5.5811841040849602E-2</v>
      </c>
      <c r="CB4945">
        <v>-2.7831455692648801E-2</v>
      </c>
      <c r="CC4945">
        <v>7.3611745610833099E-3</v>
      </c>
      <c r="CD4945">
        <v>1.3075869530439301E-2</v>
      </c>
      <c r="CE4945">
        <v>6.3056677579879705E-2</v>
      </c>
      <c r="CF4945">
        <v>6.3438415527343694E-2</v>
      </c>
      <c r="CG4945">
        <v>7.6095916330814306E-2</v>
      </c>
      <c r="CH4945">
        <v>6.81462436914443E-2</v>
      </c>
      <c r="CI4945">
        <v>4.6800933778285897E-2</v>
      </c>
      <c r="CJ4945">
        <v>1.87229849398136E-2</v>
      </c>
      <c r="CK4945">
        <v>2.1381668746471402E-2</v>
      </c>
      <c r="CL4945">
        <v>3.05330660194158E-2</v>
      </c>
      <c r="CM4945">
        <v>2.5940001010894699E-2</v>
      </c>
      <c r="CN4945">
        <v>2.7008568868041E-2</v>
      </c>
      <c r="CO4945">
        <v>3.5852536559104899E-2</v>
      </c>
      <c r="CP4945">
        <v>3.5753548145294099E-2</v>
      </c>
      <c r="CQ4945">
        <v>5.3735129535198198E-2</v>
      </c>
      <c r="CR4945">
        <v>6.9518350064754403E-2</v>
      </c>
      <c r="CS4945">
        <v>0.112941160798072</v>
      </c>
      <c r="CT4945">
        <v>0.11596632003784101</v>
      </c>
      <c r="CU4945">
        <v>8.4101118147373102E-2</v>
      </c>
      <c r="CV4945">
        <v>0.28258618712425199</v>
      </c>
      <c r="CW4945">
        <v>0.29211828112602201</v>
      </c>
      <c r="CX4945">
        <v>0.201943069696426</v>
      </c>
      <c r="CY4945">
        <v>-1.44320512190461E-2</v>
      </c>
      <c r="CZ4945">
        <v>1.21334716677665E-2</v>
      </c>
      <c r="DA4945">
        <v>4.4125284999608903E-2</v>
      </c>
      <c r="DB4945">
        <v>4.7670140862464898E-2</v>
      </c>
      <c r="DC4945">
        <v>2.2957069799304002E-2</v>
      </c>
      <c r="DD4945">
        <v>2.2553810849785801E-2</v>
      </c>
      <c r="DE4945">
        <v>2.0479638129472701E-2</v>
      </c>
      <c r="DF4945">
        <v>1.8135335296392399E-2</v>
      </c>
      <c r="DG4945">
        <v>1.5295499004423599E-2</v>
      </c>
      <c r="DH4945">
        <v>1.2272850610315701E-2</v>
      </c>
      <c r="DI4945">
        <v>1.09184309840202E-2</v>
      </c>
      <c r="DJ4945">
        <v>1.08306165784597E-2</v>
      </c>
      <c r="DK4945">
        <v>1.14513458684086E-2</v>
      </c>
      <c r="DL4945">
        <v>1.2691676616668699E-2</v>
      </c>
      <c r="DM4945">
        <v>1.31113417446613E-2</v>
      </c>
      <c r="DN4945">
        <v>1.5070071443915299E-2</v>
      </c>
      <c r="DO4945">
        <v>1.7434833571314801E-2</v>
      </c>
      <c r="DP4945">
        <v>2.05713901668787E-2</v>
      </c>
      <c r="DQ4945">
        <v>2.3135630413889802E-2</v>
      </c>
      <c r="DR4945">
        <v>2.5120550766587198E-2</v>
      </c>
      <c r="DS4945">
        <v>2.6362888514995499E-2</v>
      </c>
      <c r="DT4945">
        <v>2.6826078072190201E-2</v>
      </c>
      <c r="DU4945">
        <v>2.63595078140497E-2</v>
      </c>
      <c r="DV4945">
        <v>2.5039782747626301E-2</v>
      </c>
      <c r="DW4945">
        <v>2.5157125666737501E-2</v>
      </c>
      <c r="DX4945">
        <v>2.4296950548887201E-2</v>
      </c>
      <c r="DY4945">
        <v>2.2350991144776299E-2</v>
      </c>
      <c r="DZ4945">
        <v>2.10318230092525E-2</v>
      </c>
      <c r="EA4945">
        <v>73.730354309082003</v>
      </c>
      <c r="EB4945">
        <v>72.730354309082003</v>
      </c>
      <c r="EC4945">
        <v>71.467185974120994</v>
      </c>
      <c r="ED4945">
        <v>70.468482971191406</v>
      </c>
      <c r="EE4945">
        <v>68.731651306152301</v>
      </c>
      <c r="EF4945">
        <v>67.730354309082003</v>
      </c>
      <c r="EG4945">
        <v>68.465888977050696</v>
      </c>
      <c r="EH4945">
        <v>71.727760314941406</v>
      </c>
      <c r="EI4945">
        <v>76.205314636230398</v>
      </c>
      <c r="EJ4945">
        <v>81.474960327148395</v>
      </c>
      <c r="EK4945">
        <v>86.736831665039006</v>
      </c>
      <c r="EL4945">
        <v>90.740715026855398</v>
      </c>
      <c r="EM4945">
        <v>95.740715026855398</v>
      </c>
      <c r="EN4945">
        <v>101.211784362792</v>
      </c>
      <c r="EO4945">
        <v>102.00259399414</v>
      </c>
      <c r="EP4945">
        <v>102.26576232910099</v>
      </c>
      <c r="EQ4945">
        <v>100.269645690917</v>
      </c>
      <c r="ER4945">
        <v>94.590675354003906</v>
      </c>
      <c r="ES4945">
        <v>86.853843688964801</v>
      </c>
      <c r="ET4945">
        <v>84.323616027832003</v>
      </c>
      <c r="EU4945">
        <v>81.056564331054602</v>
      </c>
      <c r="EV4945">
        <v>78.790802001953097</v>
      </c>
      <c r="EW4945">
        <v>76.998703002929602</v>
      </c>
      <c r="EX4945">
        <v>74.998703002929602</v>
      </c>
      <c r="EY4945">
        <v>0.20598927140235901</v>
      </c>
      <c r="EZ4945">
        <v>1.5060813166201101E-2</v>
      </c>
      <c r="FA4945">
        <v>1.5060813166201101E-2</v>
      </c>
      <c r="FB4945">
        <v>0</v>
      </c>
      <c r="FC4945">
        <v>0</v>
      </c>
    </row>
    <row r="4946" spans="1:159" x14ac:dyDescent="0.25">
      <c r="A4946" t="s">
        <v>62</v>
      </c>
      <c r="B4946" t="s">
        <v>41</v>
      </c>
      <c r="C4946" t="s">
        <v>42</v>
      </c>
      <c r="D4946" s="3">
        <v>45568</v>
      </c>
      <c r="E4946" s="25">
        <v>17</v>
      </c>
      <c r="F4946">
        <v>18</v>
      </c>
      <c r="G4946">
        <v>17</v>
      </c>
      <c r="H4946">
        <v>18</v>
      </c>
      <c r="I4946">
        <v>5449</v>
      </c>
      <c r="J4946">
        <v>56573</v>
      </c>
      <c r="K4946">
        <v>1.17683005332946</v>
      </c>
      <c r="L4946">
        <v>1.0398700237274101</v>
      </c>
      <c r="M4946">
        <v>0.85218578577041604</v>
      </c>
      <c r="N4946">
        <v>0.75066405534744196</v>
      </c>
      <c r="O4946">
        <v>0.67411321401596003</v>
      </c>
      <c r="P4946">
        <v>0.63256430625915505</v>
      </c>
      <c r="Q4946">
        <v>0.66407561302185003</v>
      </c>
      <c r="R4946">
        <v>0.68933957815170199</v>
      </c>
      <c r="S4946">
        <v>0.60500657558441095</v>
      </c>
      <c r="T4946">
        <v>0.59986221790313698</v>
      </c>
      <c r="U4946">
        <v>0.65533471107482899</v>
      </c>
      <c r="V4946">
        <v>0.75976532697677601</v>
      </c>
      <c r="W4946">
        <v>0.92786133289337103</v>
      </c>
      <c r="X4946">
        <v>1.21369063854217</v>
      </c>
      <c r="Y4946">
        <v>1.5452064275741499</v>
      </c>
      <c r="Z4946">
        <v>1.88499426841735</v>
      </c>
      <c r="AA4946">
        <v>2.1924912929534899</v>
      </c>
      <c r="AB4946">
        <v>2.3804728984832701</v>
      </c>
      <c r="AC4946">
        <v>2.3528637886047301</v>
      </c>
      <c r="AD4946">
        <v>2.1192417144775302</v>
      </c>
      <c r="AE4946">
        <v>1.8721510171890201</v>
      </c>
      <c r="AF4946">
        <v>1.66939508914947</v>
      </c>
      <c r="AG4946">
        <v>1.40830898284912</v>
      </c>
      <c r="AH4946">
        <v>1.16191434860229</v>
      </c>
      <c r="AI4946">
        <v>-3.2726913690567003E-2</v>
      </c>
      <c r="AJ4946">
        <v>-5.0691097974777201E-2</v>
      </c>
      <c r="AK4946">
        <v>-9.4346173107623998E-2</v>
      </c>
      <c r="AL4946">
        <v>-8.1013798713683999E-2</v>
      </c>
      <c r="AM4946">
        <v>-7.0783853530883706E-2</v>
      </c>
      <c r="AN4946">
        <v>-5.7183660566806703E-2</v>
      </c>
      <c r="AO4946">
        <v>-3.0175756663083999E-2</v>
      </c>
      <c r="AP4946">
        <v>-2.5974694639444299E-2</v>
      </c>
      <c r="AQ4946">
        <v>-2.0143307745456598E-2</v>
      </c>
      <c r="AR4946">
        <v>-1.20629975572228E-2</v>
      </c>
      <c r="AS4946">
        <v>7.0059336721897099E-3</v>
      </c>
      <c r="AT4946">
        <v>-2.6412095758132599E-4</v>
      </c>
      <c r="AU4946">
        <v>-2.74410936981439E-2</v>
      </c>
      <c r="AV4946">
        <v>-3.16041409969329E-2</v>
      </c>
      <c r="AW4946">
        <v>-2.5211660191416699E-2</v>
      </c>
      <c r="AX4946">
        <v>-2.5572966784238801E-2</v>
      </c>
      <c r="AY4946">
        <v>3.3317815512418698E-2</v>
      </c>
      <c r="AZ4946">
        <v>7.6086297631263705E-2</v>
      </c>
      <c r="BA4946">
        <v>3.2447136938571902E-2</v>
      </c>
      <c r="BB4946">
        <v>1.8276467919349601E-2</v>
      </c>
      <c r="BC4946">
        <v>-1.4623137190937901E-2</v>
      </c>
      <c r="BD4946">
        <v>-3.6509238183498299E-2</v>
      </c>
      <c r="BE4946">
        <v>-5.1876839250326101E-2</v>
      </c>
      <c r="BF4946">
        <v>-2.4641267955303098E-2</v>
      </c>
      <c r="BG4946">
        <v>7.0474203675985302E-3</v>
      </c>
      <c r="BH4946">
        <v>-9.9336523562669702E-3</v>
      </c>
      <c r="BI4946">
        <v>-5.7850416749715798E-2</v>
      </c>
      <c r="BJ4946">
        <v>-4.7508206218481001E-2</v>
      </c>
      <c r="BK4946">
        <v>-4.1945468634366899E-2</v>
      </c>
      <c r="BL4946">
        <v>-3.3378109335899298E-2</v>
      </c>
      <c r="BM4946">
        <v>-9.5302416011691007E-3</v>
      </c>
      <c r="BN4946">
        <v>-6.7934296093881104E-3</v>
      </c>
      <c r="BO4946">
        <v>3.4590612631291102E-4</v>
      </c>
      <c r="BP4946">
        <v>1.13776819780468E-2</v>
      </c>
      <c r="BQ4946">
        <v>3.0694089829921702E-2</v>
      </c>
      <c r="BR4946">
        <v>2.67599690705537E-2</v>
      </c>
      <c r="BS4946">
        <v>2.9652544762939202E-3</v>
      </c>
      <c r="BT4946">
        <v>3.3703793305903599E-3</v>
      </c>
      <c r="BU4946">
        <v>1.3082123361527901E-2</v>
      </c>
      <c r="BV4946">
        <v>1.4660749584436399E-2</v>
      </c>
      <c r="BW4946">
        <v>7.5290925800800296E-2</v>
      </c>
      <c r="BX4946">
        <v>0.118740528821945</v>
      </c>
      <c r="BY4946">
        <v>7.4853383004665305E-2</v>
      </c>
      <c r="BZ4946">
        <v>5.8235451579093898E-2</v>
      </c>
      <c r="CA4946">
        <v>2.32430435717105E-2</v>
      </c>
      <c r="CB4946" s="20">
        <v>-8.3768954937113398E-6</v>
      </c>
      <c r="CC4946">
        <v>-1.7427597194910001E-2</v>
      </c>
      <c r="CD4946">
        <v>8.4723923355340906E-3</v>
      </c>
      <c r="CE4946">
        <v>4.6821754425764001E-2</v>
      </c>
      <c r="CF4946">
        <v>3.0823795124888399E-2</v>
      </c>
      <c r="CG4946">
        <v>-2.1354660391807501E-2</v>
      </c>
      <c r="CH4946">
        <v>-1.40026127919554E-2</v>
      </c>
      <c r="CI4946">
        <v>-1.3107082806527601E-2</v>
      </c>
      <c r="CJ4946">
        <v>-9.5725571736693296E-3</v>
      </c>
      <c r="CK4946">
        <v>1.1115274392068299E-2</v>
      </c>
      <c r="CL4946">
        <v>1.2387836351990599E-2</v>
      </c>
      <c r="CM4946">
        <v>2.08351202309131E-2</v>
      </c>
      <c r="CN4946">
        <v>3.4818362444639199E-2</v>
      </c>
      <c r="CO4946">
        <v>5.4382245987653698E-2</v>
      </c>
      <c r="CP4946">
        <v>5.3784057497978197E-2</v>
      </c>
      <c r="CQ4946">
        <v>3.3371601253747898E-2</v>
      </c>
      <c r="CR4946">
        <v>3.8344897329807198E-2</v>
      </c>
      <c r="CS4946">
        <v>5.1375906914472497E-2</v>
      </c>
      <c r="CT4946">
        <v>5.48944659531116E-2</v>
      </c>
      <c r="CU4946">
        <v>0.117264032363891</v>
      </c>
      <c r="CV4946">
        <v>0.16139476001262601</v>
      </c>
      <c r="CW4946">
        <v>0.117259629070758</v>
      </c>
      <c r="CX4946">
        <v>9.8194435238838099E-2</v>
      </c>
      <c r="CY4946">
        <v>6.1109222471713999E-2</v>
      </c>
      <c r="CZ4946">
        <v>3.6492481827735901E-2</v>
      </c>
      <c r="DA4946">
        <v>1.70216467231512E-2</v>
      </c>
      <c r="DB4946">
        <v>4.15860526263713E-2</v>
      </c>
      <c r="DC4946">
        <v>2.41810791194438E-2</v>
      </c>
      <c r="DD4946">
        <v>2.4778768420219401E-2</v>
      </c>
      <c r="DE4946">
        <v>2.2187843918800298E-2</v>
      </c>
      <c r="DF4946">
        <v>2.0369954407215101E-2</v>
      </c>
      <c r="DG4946">
        <v>1.7532493919134098E-2</v>
      </c>
      <c r="DH4946">
        <v>1.4472748152911601E-2</v>
      </c>
      <c r="DI4946">
        <v>1.25515824183821E-2</v>
      </c>
      <c r="DJ4946">
        <v>1.16613814607262E-2</v>
      </c>
      <c r="DK4946">
        <v>1.2456557713449E-2</v>
      </c>
      <c r="DL4946">
        <v>1.4250921085476801E-2</v>
      </c>
      <c r="DM4946">
        <v>1.4401376247406001E-2</v>
      </c>
      <c r="DN4946">
        <v>1.64294801652431E-2</v>
      </c>
      <c r="DO4946">
        <v>1.8485747277736601E-2</v>
      </c>
      <c r="DP4946">
        <v>2.1262997761368699E-2</v>
      </c>
      <c r="DQ4946">
        <v>2.3280967026948901E-2</v>
      </c>
      <c r="DR4946">
        <v>2.4460362270474399E-2</v>
      </c>
      <c r="DS4946">
        <v>2.5517838075756999E-2</v>
      </c>
      <c r="DT4946">
        <v>2.5931930169463099E-2</v>
      </c>
      <c r="DU4946">
        <v>2.5781167671084401E-2</v>
      </c>
      <c r="DV4946">
        <v>2.42933370172977E-2</v>
      </c>
      <c r="DW4946">
        <v>2.3021003231406201E-2</v>
      </c>
      <c r="DX4946">
        <v>2.21909470856189E-2</v>
      </c>
      <c r="DY4946">
        <v>2.09436528384685E-2</v>
      </c>
      <c r="DZ4946">
        <v>2.01316755264997E-2</v>
      </c>
      <c r="EA4946">
        <v>73.729751586914006</v>
      </c>
      <c r="EB4946">
        <v>72.995422363281193</v>
      </c>
      <c r="EC4946">
        <v>71.727462768554602</v>
      </c>
      <c r="ED4946">
        <v>69.265678405761705</v>
      </c>
      <c r="EE4946">
        <v>68.728607177734304</v>
      </c>
      <c r="EF4946">
        <v>69.458358764648395</v>
      </c>
      <c r="EG4946">
        <v>68.727462768554602</v>
      </c>
      <c r="EH4946">
        <v>71.1881103515625</v>
      </c>
      <c r="EI4946">
        <v>76.922431945800696</v>
      </c>
      <c r="EJ4946">
        <v>82.194969177245994</v>
      </c>
      <c r="EK4946">
        <v>85.005714416503906</v>
      </c>
      <c r="EL4946">
        <v>90.467506408691406</v>
      </c>
      <c r="EM4946">
        <v>93.469795227050696</v>
      </c>
      <c r="EN4946">
        <v>96.004577636718693</v>
      </c>
      <c r="EO4946">
        <v>97.735466003417898</v>
      </c>
      <c r="EP4946">
        <v>98.003433227539006</v>
      </c>
      <c r="EQ4946">
        <v>94.273681640625</v>
      </c>
      <c r="ER4946">
        <v>91.005714416503906</v>
      </c>
      <c r="ES4946">
        <v>85.468650817870994</v>
      </c>
      <c r="ET4946">
        <v>80.008003234863196</v>
      </c>
      <c r="EU4946">
        <v>75.8118896484375</v>
      </c>
      <c r="EV4946">
        <v>74.538215637207003</v>
      </c>
      <c r="EW4946">
        <v>72.269104003906193</v>
      </c>
      <c r="EX4946">
        <v>69.538215637207003</v>
      </c>
      <c r="EY4946">
        <v>0.21068324148654899</v>
      </c>
      <c r="EZ4946">
        <v>1.8190829083323399E-2</v>
      </c>
      <c r="FA4946">
        <v>1.8190829083323399E-2</v>
      </c>
      <c r="FB4946">
        <v>0</v>
      </c>
      <c r="FC4946">
        <v>0</v>
      </c>
    </row>
    <row r="4947" spans="1:159" x14ac:dyDescent="0.25">
      <c r="A4947" t="s">
        <v>62</v>
      </c>
      <c r="B4947" t="s">
        <v>41</v>
      </c>
      <c r="C4947" t="s">
        <v>42</v>
      </c>
      <c r="D4947" s="3">
        <v>45570</v>
      </c>
      <c r="E4947" s="25">
        <v>17</v>
      </c>
      <c r="F4947">
        <v>18</v>
      </c>
      <c r="G4947">
        <v>17</v>
      </c>
      <c r="H4947">
        <v>18</v>
      </c>
      <c r="I4947">
        <v>1924</v>
      </c>
      <c r="J4947">
        <v>56562</v>
      </c>
      <c r="K4947">
        <v>1.09636962413787</v>
      </c>
      <c r="L4947">
        <v>0.97153460979461603</v>
      </c>
      <c r="M4947">
        <v>0.83316373825073198</v>
      </c>
      <c r="N4947">
        <v>0.734902083873748</v>
      </c>
      <c r="O4947">
        <v>0.66326928138732899</v>
      </c>
      <c r="P4947">
        <v>0.62267774343490601</v>
      </c>
      <c r="Q4947">
        <v>0.61483097076416005</v>
      </c>
      <c r="R4947">
        <v>0.62922435998916604</v>
      </c>
      <c r="S4947">
        <v>0.61008667945861805</v>
      </c>
      <c r="T4947">
        <v>0.60471248626708896</v>
      </c>
      <c r="U4947">
        <v>0.65627139806747403</v>
      </c>
      <c r="V4947">
        <v>0.77305823564529397</v>
      </c>
      <c r="W4947">
        <v>0.92543327808380105</v>
      </c>
      <c r="X4947">
        <v>1.1376924514770499</v>
      </c>
      <c r="Y4947">
        <v>1.40025663375854</v>
      </c>
      <c r="Z4947">
        <v>1.69460296630859</v>
      </c>
      <c r="AA4947">
        <v>1.96133768558502</v>
      </c>
      <c r="AB4947">
        <v>2.1236498355865399</v>
      </c>
      <c r="AC4947">
        <v>2.1234452724456698</v>
      </c>
      <c r="AD4947">
        <v>1.96528768539428</v>
      </c>
      <c r="AE4947">
        <v>1.75456690788269</v>
      </c>
      <c r="AF4947">
        <v>1.61542201042175</v>
      </c>
      <c r="AG4947">
        <v>1.4224454164505</v>
      </c>
      <c r="AH4947">
        <v>1.22407102584838</v>
      </c>
      <c r="AI4947">
        <v>-2.91512813419103E-2</v>
      </c>
      <c r="AJ4947">
        <v>-1.39213521033525E-2</v>
      </c>
      <c r="AK4947">
        <v>-1.89093109220266E-2</v>
      </c>
      <c r="AL4947">
        <v>-2.46260799467563E-2</v>
      </c>
      <c r="AM4947">
        <v>-2.0311644300818402E-2</v>
      </c>
      <c r="AN4947">
        <v>-1.07982233166694E-2</v>
      </c>
      <c r="AO4947">
        <v>-2.3089813068509098E-2</v>
      </c>
      <c r="AP4947">
        <v>-2.5073550641536699E-2</v>
      </c>
      <c r="AQ4947">
        <v>-1.89455058425664E-2</v>
      </c>
      <c r="AR4947">
        <v>-4.0518127381801598E-2</v>
      </c>
      <c r="AS4947">
        <v>-3.1383141875267001E-2</v>
      </c>
      <c r="AT4947">
        <v>-1.49293011054396E-2</v>
      </c>
      <c r="AU4947">
        <v>1.0976286605000401E-2</v>
      </c>
      <c r="AV4947">
        <v>2.2194876801222502E-3</v>
      </c>
      <c r="AW4947">
        <v>-1.75098869949579E-2</v>
      </c>
      <c r="AX4947">
        <v>-2.27820593863725E-2</v>
      </c>
      <c r="AY4947">
        <v>2.1794820204377102E-2</v>
      </c>
      <c r="AZ4947">
        <v>3.1110497191548299E-2</v>
      </c>
      <c r="BA4947">
        <v>-7.1391798555850899E-2</v>
      </c>
      <c r="BB4947">
        <v>2.03241244889795E-3</v>
      </c>
      <c r="BC4947">
        <v>-4.3871577829122502E-2</v>
      </c>
      <c r="BD4947">
        <v>-3.0607298016548101E-2</v>
      </c>
      <c r="BE4947">
        <v>-3.3971790224313701E-2</v>
      </c>
      <c r="BF4947">
        <v>-6.8473584949970204E-2</v>
      </c>
      <c r="BG4947">
        <v>2.5283057242631898E-2</v>
      </c>
      <c r="BH4947">
        <v>3.8818079978227601E-2</v>
      </c>
      <c r="BI4947">
        <v>3.09259686619043E-2</v>
      </c>
      <c r="BJ4947">
        <v>1.8947277218103398E-2</v>
      </c>
      <c r="BK4947">
        <v>1.7965370789170199E-2</v>
      </c>
      <c r="BL4947">
        <v>2.0004268735647202E-2</v>
      </c>
      <c r="BM4947">
        <v>3.5399498883634801E-3</v>
      </c>
      <c r="BN4947">
        <v>3.3250221167690998E-4</v>
      </c>
      <c r="BO4947">
        <v>8.2953795790672302E-3</v>
      </c>
      <c r="BP4947">
        <v>-1.02148950099945E-2</v>
      </c>
      <c r="BQ4947">
        <v>-4.0960623300634297E-4</v>
      </c>
      <c r="BR4947">
        <v>2.2912969812750799E-2</v>
      </c>
      <c r="BS4947">
        <v>5.1737762987613602E-2</v>
      </c>
      <c r="BT4947">
        <v>4.8251848667860003E-2</v>
      </c>
      <c r="BU4947">
        <v>3.4678347408771501E-2</v>
      </c>
      <c r="BV4947">
        <v>3.2644912600517197E-2</v>
      </c>
      <c r="BW4947">
        <v>7.9982109367847401E-2</v>
      </c>
      <c r="BX4947">
        <v>9.1001890599727603E-2</v>
      </c>
      <c r="BY4947">
        <v>-1.2294373475015099E-2</v>
      </c>
      <c r="BZ4947">
        <v>5.5535178631544099E-2</v>
      </c>
      <c r="CA4947">
        <v>7.4447970837354599E-3</v>
      </c>
      <c r="CB4947">
        <v>1.89400166273117E-2</v>
      </c>
      <c r="CC4947">
        <v>1.3080209493637E-2</v>
      </c>
      <c r="CD4947">
        <v>-1.8726183101534798E-2</v>
      </c>
      <c r="CE4947">
        <v>7.9717397689819294E-2</v>
      </c>
      <c r="CF4947">
        <v>9.15575101971626E-2</v>
      </c>
      <c r="CG4947">
        <v>8.07612463831901E-2</v>
      </c>
      <c r="CH4947">
        <v>6.2520630657672799E-2</v>
      </c>
      <c r="CI4947">
        <v>5.6242384016513797E-2</v>
      </c>
      <c r="CJ4947">
        <v>5.0806760787963798E-2</v>
      </c>
      <c r="CK4947">
        <v>3.0169712379574699E-2</v>
      </c>
      <c r="CL4947">
        <v>2.5738555938005399E-2</v>
      </c>
      <c r="CM4947">
        <v>3.5536266863346003E-2</v>
      </c>
      <c r="CN4947">
        <v>2.0088335499167401E-2</v>
      </c>
      <c r="CO4947">
        <v>3.0563930049538598E-2</v>
      </c>
      <c r="CP4947">
        <v>6.0755241662263801E-2</v>
      </c>
      <c r="CQ4947">
        <v>9.2499241232871995E-2</v>
      </c>
      <c r="CR4947">
        <v>9.4284206628799397E-2</v>
      </c>
      <c r="CS4947">
        <v>8.6866579949855804E-2</v>
      </c>
      <c r="CT4947">
        <v>8.8071882724761894E-2</v>
      </c>
      <c r="CU4947">
        <v>0.13816939294338201</v>
      </c>
      <c r="CV4947">
        <v>0.15089328587055201</v>
      </c>
      <c r="CW4947">
        <v>4.6803053468465798E-2</v>
      </c>
      <c r="CX4947">
        <v>0.109037943184375</v>
      </c>
      <c r="CY4947">
        <v>5.8761171996593399E-2</v>
      </c>
      <c r="CZ4947">
        <v>6.84873312711715E-2</v>
      </c>
      <c r="DA4947">
        <v>6.0132209211587899E-2</v>
      </c>
      <c r="DB4947">
        <v>3.1021220609545701E-2</v>
      </c>
      <c r="DC4947">
        <v>3.3093728125095298E-2</v>
      </c>
      <c r="DD4947">
        <v>3.2063297927379601E-2</v>
      </c>
      <c r="DE4947">
        <v>3.0297698453068699E-2</v>
      </c>
      <c r="DF4947">
        <v>2.6490719988942101E-2</v>
      </c>
      <c r="DG4947">
        <v>2.3270772770047101E-2</v>
      </c>
      <c r="DH4947">
        <v>1.8726585432887001E-2</v>
      </c>
      <c r="DI4947">
        <v>1.6189746558666201E-2</v>
      </c>
      <c r="DJ4947">
        <v>1.5445783734321501E-2</v>
      </c>
      <c r="DK4947">
        <v>1.6561282798647801E-2</v>
      </c>
      <c r="DL4947">
        <v>1.84230562299489E-2</v>
      </c>
      <c r="DM4947">
        <v>1.8830573186278302E-2</v>
      </c>
      <c r="DN4947">
        <v>2.30064671486616E-2</v>
      </c>
      <c r="DO4947">
        <v>2.4781217798590601E-2</v>
      </c>
      <c r="DP4947">
        <v>2.79856882989406E-2</v>
      </c>
      <c r="DQ4947">
        <v>3.1728193163871703E-2</v>
      </c>
      <c r="DR4947">
        <v>3.3697206526994698E-2</v>
      </c>
      <c r="DS4947">
        <v>3.53753603994846E-2</v>
      </c>
      <c r="DT4947">
        <v>3.6411382257938302E-2</v>
      </c>
      <c r="DU4947">
        <v>3.5928685218095703E-2</v>
      </c>
      <c r="DV4947">
        <v>3.2527372241020203E-2</v>
      </c>
      <c r="DW4947">
        <v>3.1198140233755101E-2</v>
      </c>
      <c r="DX4947">
        <v>3.0122628435492502E-2</v>
      </c>
      <c r="DY4947">
        <v>2.8605584055185301E-2</v>
      </c>
      <c r="DZ4947">
        <v>3.0244274064898401E-2</v>
      </c>
      <c r="EA4947">
        <v>70.743949890136705</v>
      </c>
      <c r="EB4947">
        <v>68.745025634765597</v>
      </c>
      <c r="EC4947">
        <v>67.251747131347599</v>
      </c>
      <c r="ED4947">
        <v>67.743949890136705</v>
      </c>
      <c r="EE4947">
        <v>67.237220764160099</v>
      </c>
      <c r="EF4947">
        <v>65.743949890136705</v>
      </c>
      <c r="EG4947">
        <v>65.491127014160099</v>
      </c>
      <c r="EH4947">
        <v>67.994621276855398</v>
      </c>
      <c r="EI4947">
        <v>74.504570007324205</v>
      </c>
      <c r="EJ4947">
        <v>79.494354248046804</v>
      </c>
      <c r="EK4947">
        <v>85.240455627441406</v>
      </c>
      <c r="EL4947">
        <v>87.002151489257798</v>
      </c>
      <c r="EM4947">
        <v>91.747177124023395</v>
      </c>
      <c r="EN4947">
        <v>94</v>
      </c>
      <c r="EO4947">
        <v>95.748252868652301</v>
      </c>
      <c r="EP4947">
        <v>96.254974365234304</v>
      </c>
      <c r="EQ4947">
        <v>96.507797241210895</v>
      </c>
      <c r="ER4947">
        <v>93.015602111816406</v>
      </c>
      <c r="ES4947">
        <v>87.268424987792898</v>
      </c>
      <c r="ET4947">
        <v>84.251747131347599</v>
      </c>
      <c r="EU4947">
        <v>81.742874145507798</v>
      </c>
      <c r="EV4947">
        <v>78.995697021484304</v>
      </c>
      <c r="EW4947">
        <v>77.741798400878906</v>
      </c>
      <c r="EX4947">
        <v>75.741798400878906</v>
      </c>
      <c r="EY4947">
        <v>0.29604190587997398</v>
      </c>
      <c r="EZ4947">
        <v>2.5383088737726201E-2</v>
      </c>
      <c r="FA4947">
        <v>2.5383088737726201E-2</v>
      </c>
      <c r="FB4947">
        <v>0</v>
      </c>
      <c r="FC4947">
        <v>0</v>
      </c>
    </row>
    <row r="4948" spans="1:159" x14ac:dyDescent="0.25">
      <c r="A4948" t="s">
        <v>62</v>
      </c>
      <c r="B4948" t="s">
        <v>41</v>
      </c>
      <c r="C4948" t="s">
        <v>42</v>
      </c>
      <c r="D4948" s="3">
        <v>45571</v>
      </c>
      <c r="E4948" s="25">
        <v>17</v>
      </c>
      <c r="F4948">
        <v>18</v>
      </c>
      <c r="G4948">
        <v>17</v>
      </c>
      <c r="H4948">
        <v>18</v>
      </c>
      <c r="I4948">
        <v>1924</v>
      </c>
      <c r="J4948">
        <v>56562</v>
      </c>
      <c r="K4948">
        <v>1.18770587444305</v>
      </c>
      <c r="L4948">
        <v>1.03780937194824</v>
      </c>
      <c r="M4948">
        <v>0.90069884061813299</v>
      </c>
      <c r="N4948">
        <v>0.78439873456954901</v>
      </c>
      <c r="O4948">
        <v>0.70822554826736395</v>
      </c>
      <c r="P4948">
        <v>0.66790711879730202</v>
      </c>
      <c r="Q4948">
        <v>0.65597653388976995</v>
      </c>
      <c r="R4948">
        <v>0.66669195890426602</v>
      </c>
      <c r="S4948">
        <v>0.65108162164688099</v>
      </c>
      <c r="T4948">
        <v>0.67209762334823597</v>
      </c>
      <c r="U4948">
        <v>0.74032843112945501</v>
      </c>
      <c r="V4948">
        <v>0.90397572517394997</v>
      </c>
      <c r="W4948">
        <v>1.1259891986846899</v>
      </c>
      <c r="X4948">
        <v>1.4667538404464699</v>
      </c>
      <c r="Y4948">
        <v>1.7764767408370901</v>
      </c>
      <c r="Z4948">
        <v>2.08489513397216</v>
      </c>
      <c r="AA4948">
        <v>2.3459656238555899</v>
      </c>
      <c r="AB4948">
        <v>2.5302305221557599</v>
      </c>
      <c r="AC4948">
        <v>2.5142869949340798</v>
      </c>
      <c r="AD4948">
        <v>2.2940680980682302</v>
      </c>
      <c r="AE4948">
        <v>2.0973715782165501</v>
      </c>
      <c r="AF4948">
        <v>1.8810502290725699</v>
      </c>
      <c r="AG4948">
        <v>1.5976301431655799</v>
      </c>
      <c r="AH4948">
        <v>1.30876648426055</v>
      </c>
      <c r="AI4948">
        <v>-5.31946346163749E-2</v>
      </c>
      <c r="AJ4948">
        <v>-5.3493097424507099E-2</v>
      </c>
      <c r="AK4948">
        <v>-4.5687329024076399E-2</v>
      </c>
      <c r="AL4948">
        <v>-5.1493749022483798E-2</v>
      </c>
      <c r="AM4948">
        <v>-7.0744812488555894E-2</v>
      </c>
      <c r="AN4948">
        <v>-3.7085290998220402E-2</v>
      </c>
      <c r="AO4948">
        <v>-2.20678262412548E-2</v>
      </c>
      <c r="AP4948">
        <v>-3.1794477254152201E-2</v>
      </c>
      <c r="AQ4948">
        <v>1.17564918473362E-2</v>
      </c>
      <c r="AR4948">
        <v>-1.7329024150967501E-2</v>
      </c>
      <c r="AS4948">
        <v>-4.8596452921628903E-2</v>
      </c>
      <c r="AT4948">
        <v>-1.18905515410006E-3</v>
      </c>
      <c r="AU4948">
        <v>-9.5278779044747301E-3</v>
      </c>
      <c r="AV4948">
        <v>4.02110256254673E-2</v>
      </c>
      <c r="AW4948">
        <v>1.77840553224086E-2</v>
      </c>
      <c r="AX4948">
        <v>-1.28098921850323E-2</v>
      </c>
      <c r="AY4948">
        <v>4.5903775840997599E-2</v>
      </c>
      <c r="AZ4948">
        <v>5.3438432514667497E-2</v>
      </c>
      <c r="BA4948">
        <v>-7.8102527186274502E-3</v>
      </c>
      <c r="BB4948">
        <v>-2.31052972376346E-2</v>
      </c>
      <c r="BC4948">
        <v>-4.4859955087304098E-3</v>
      </c>
      <c r="BD4948">
        <v>-3.2267857342958402E-2</v>
      </c>
      <c r="BE4948">
        <v>-3.5751041024923297E-2</v>
      </c>
      <c r="BF4948">
        <v>-3.6957599222660002E-2</v>
      </c>
      <c r="BG4948">
        <v>4.5319227501749897E-3</v>
      </c>
      <c r="BH4948">
        <v>3.1261930707842099E-3</v>
      </c>
      <c r="BI4948">
        <v>6.0103624127805198E-3</v>
      </c>
      <c r="BJ4948">
        <v>-4.4734743423759903E-3</v>
      </c>
      <c r="BK4948">
        <v>-2.7488734573125801E-2</v>
      </c>
      <c r="BL4948">
        <v>-1.9693623762577698E-3</v>
      </c>
      <c r="BM4948">
        <v>5.9067131951451302E-3</v>
      </c>
      <c r="BN4948">
        <v>-3.0180271714925701E-3</v>
      </c>
      <c r="BO4948">
        <v>3.7966717034578303E-2</v>
      </c>
      <c r="BP4948">
        <v>1.44875133410096E-2</v>
      </c>
      <c r="BQ4948">
        <v>-1.4005614444613399E-2</v>
      </c>
      <c r="BR4948">
        <v>3.8132552057504598E-2</v>
      </c>
      <c r="BS4948">
        <v>3.6665845662355402E-2</v>
      </c>
      <c r="BT4948">
        <v>9.2054590582847498E-2</v>
      </c>
      <c r="BU4948">
        <v>7.6170668005943201E-2</v>
      </c>
      <c r="BV4948">
        <v>5.0211898982524802E-2</v>
      </c>
      <c r="BW4948">
        <v>0.107931323349475</v>
      </c>
      <c r="BX4948">
        <v>0.117561347782611</v>
      </c>
      <c r="BY4948">
        <v>5.4131213575601501E-2</v>
      </c>
      <c r="BZ4948">
        <v>3.5706151276826803E-2</v>
      </c>
      <c r="CA4948">
        <v>5.0244782119989298E-2</v>
      </c>
      <c r="CB4948">
        <v>2.1447632461786201E-2</v>
      </c>
      <c r="CC4948">
        <v>1.36934965848922E-2</v>
      </c>
      <c r="CD4948">
        <v>8.0628981813788397E-3</v>
      </c>
      <c r="CE4948">
        <v>6.2258481979370103E-2</v>
      </c>
      <c r="CF4948">
        <v>5.97454831004142E-2</v>
      </c>
      <c r="CG4948">
        <v>5.770805478096E-2</v>
      </c>
      <c r="CH4948">
        <v>4.2546801269054399E-2</v>
      </c>
      <c r="CI4948">
        <v>1.5767343342304199E-2</v>
      </c>
      <c r="CJ4948">
        <v>3.3146563917398397E-2</v>
      </c>
      <c r="CK4948">
        <v>3.3881250768899897E-2</v>
      </c>
      <c r="CL4948">
        <v>2.5758421048521898E-2</v>
      </c>
      <c r="CM4948">
        <v>6.4176939427852603E-2</v>
      </c>
      <c r="CN4948">
        <v>4.6304050832986797E-2</v>
      </c>
      <c r="CO4948">
        <v>2.0585224032402E-2</v>
      </c>
      <c r="CP4948">
        <v>7.7454157173633506E-2</v>
      </c>
      <c r="CQ4948">
        <v>8.2859568297863007E-2</v>
      </c>
      <c r="CR4948">
        <v>0.14389815926551799</v>
      </c>
      <c r="CS4948">
        <v>0.13455727696418701</v>
      </c>
      <c r="CT4948">
        <v>0.113233692944049</v>
      </c>
      <c r="CU4948">
        <v>0.16995887458324399</v>
      </c>
      <c r="CV4948">
        <v>0.181684255599975</v>
      </c>
      <c r="CW4948">
        <v>0.116072677075862</v>
      </c>
      <c r="CX4948">
        <v>9.4517603516578605E-2</v>
      </c>
      <c r="CY4948">
        <v>0.104975558817386</v>
      </c>
      <c r="CZ4948">
        <v>7.5163125991821206E-2</v>
      </c>
      <c r="DA4948">
        <v>6.3138030469417503E-2</v>
      </c>
      <c r="DB4948">
        <v>5.3083393722772501E-2</v>
      </c>
      <c r="DC4948">
        <v>3.50952558219432E-2</v>
      </c>
      <c r="DD4948">
        <v>3.4422084689140299E-2</v>
      </c>
      <c r="DE4948">
        <v>3.1429965049028299E-2</v>
      </c>
      <c r="DF4948">
        <v>2.8586298227310101E-2</v>
      </c>
      <c r="DG4948">
        <v>2.6297828182578E-2</v>
      </c>
      <c r="DH4948">
        <v>2.1348968148231499E-2</v>
      </c>
      <c r="DI4948">
        <v>1.7007311806082701E-2</v>
      </c>
      <c r="DJ4948">
        <v>1.74948386847972E-2</v>
      </c>
      <c r="DK4948">
        <v>1.5934685245156201E-2</v>
      </c>
      <c r="DL4948">
        <v>1.93430818617343E-2</v>
      </c>
      <c r="DM4948">
        <v>2.1029736846685399E-2</v>
      </c>
      <c r="DN4948">
        <v>2.3905839771032299E-2</v>
      </c>
      <c r="DO4948">
        <v>2.8083790093660299E-2</v>
      </c>
      <c r="DP4948">
        <v>3.1518649309873498E-2</v>
      </c>
      <c r="DQ4948">
        <v>3.5496540367603302E-2</v>
      </c>
      <c r="DR4948">
        <v>3.8314528763294199E-2</v>
      </c>
      <c r="DS4948">
        <v>3.7710070610046303E-2</v>
      </c>
      <c r="DT4948">
        <v>3.8983963429927798E-2</v>
      </c>
      <c r="DU4948">
        <v>3.7657737731933497E-2</v>
      </c>
      <c r="DV4948">
        <v>3.5754822194576201E-2</v>
      </c>
      <c r="DW4948">
        <v>3.3273950219154302E-2</v>
      </c>
      <c r="DX4948">
        <v>3.26566994190216E-2</v>
      </c>
      <c r="DY4948">
        <v>3.00601441413164E-2</v>
      </c>
      <c r="DZ4948">
        <v>2.7370518073439501E-2</v>
      </c>
      <c r="EA4948">
        <v>74.489799499511705</v>
      </c>
      <c r="EB4948">
        <v>73.488723754882798</v>
      </c>
      <c r="EC4948">
        <v>72.488723754882798</v>
      </c>
      <c r="ED4948">
        <v>70.7432861328125</v>
      </c>
      <c r="EE4948">
        <v>69.744361877441406</v>
      </c>
      <c r="EF4948">
        <v>68.745437622070298</v>
      </c>
      <c r="EG4948">
        <v>68.491943359375</v>
      </c>
      <c r="EH4948">
        <v>70.7432861328125</v>
      </c>
      <c r="EI4948">
        <v>76.504837036132798</v>
      </c>
      <c r="EJ4948">
        <v>82.001075744628906</v>
      </c>
      <c r="EK4948">
        <v>86.508056640625</v>
      </c>
      <c r="EL4948">
        <v>91.747581481933494</v>
      </c>
      <c r="EM4948">
        <v>96.745437622070298</v>
      </c>
      <c r="EN4948">
        <v>98.745437622070298</v>
      </c>
      <c r="EO4948">
        <v>99.997848510742102</v>
      </c>
      <c r="EP4948">
        <v>99.504837036132798</v>
      </c>
      <c r="EQ4948">
        <v>97.266380310058494</v>
      </c>
      <c r="ER4948">
        <v>94.2674560546875</v>
      </c>
      <c r="ES4948">
        <v>89.516647338867102</v>
      </c>
      <c r="ET4948">
        <v>84.515571594238196</v>
      </c>
      <c r="EU4948">
        <v>82.008590698242102</v>
      </c>
      <c r="EV4948">
        <v>80.250267028808494</v>
      </c>
      <c r="EW4948">
        <v>79.99462890625</v>
      </c>
      <c r="EX4948">
        <v>77.491943359375</v>
      </c>
      <c r="EY4948">
        <v>0.32454735040664601</v>
      </c>
      <c r="EZ4948">
        <v>2.7119176462292598E-2</v>
      </c>
      <c r="FA4948">
        <v>2.7119176462292598E-2</v>
      </c>
      <c r="FB4948">
        <v>0</v>
      </c>
      <c r="FC4948">
        <v>0</v>
      </c>
    </row>
    <row r="4949" spans="1:159" x14ac:dyDescent="0.25">
      <c r="A4949" t="s">
        <v>62</v>
      </c>
      <c r="B4949" t="s">
        <v>41</v>
      </c>
      <c r="C4949" t="s">
        <v>74</v>
      </c>
      <c r="D4949" s="3">
        <v>45475</v>
      </c>
      <c r="FB4949">
        <v>0</v>
      </c>
      <c r="FC4949">
        <v>1</v>
      </c>
    </row>
    <row r="4950" spans="1:159" x14ac:dyDescent="0.25">
      <c r="A4950" t="s">
        <v>62</v>
      </c>
      <c r="B4950" t="s">
        <v>41</v>
      </c>
      <c r="C4950" t="s">
        <v>74</v>
      </c>
      <c r="D4950" s="3">
        <v>45476</v>
      </c>
      <c r="FB4950">
        <v>0</v>
      </c>
      <c r="FC4950">
        <v>1</v>
      </c>
    </row>
    <row r="4951" spans="1:159" x14ac:dyDescent="0.25">
      <c r="A4951" t="s">
        <v>62</v>
      </c>
      <c r="B4951" t="s">
        <v>41</v>
      </c>
      <c r="C4951" t="s">
        <v>74</v>
      </c>
      <c r="D4951" s="3">
        <v>45478</v>
      </c>
      <c r="FB4951">
        <v>0</v>
      </c>
      <c r="FC4951">
        <v>1</v>
      </c>
    </row>
    <row r="4952" spans="1:159" x14ac:dyDescent="0.25">
      <c r="A4952" t="s">
        <v>62</v>
      </c>
      <c r="B4952" t="s">
        <v>41</v>
      </c>
      <c r="C4952" t="s">
        <v>74</v>
      </c>
      <c r="D4952" s="3">
        <v>45479</v>
      </c>
      <c r="FB4952">
        <v>0</v>
      </c>
      <c r="FC4952">
        <v>1</v>
      </c>
    </row>
    <row r="4953" spans="1:159" x14ac:dyDescent="0.25">
      <c r="A4953" t="s">
        <v>62</v>
      </c>
      <c r="B4953" t="s">
        <v>41</v>
      </c>
      <c r="C4953" t="s">
        <v>74</v>
      </c>
      <c r="D4953" s="3">
        <v>45484</v>
      </c>
      <c r="FB4953">
        <v>0</v>
      </c>
      <c r="FC4953">
        <v>1</v>
      </c>
    </row>
    <row r="4954" spans="1:159" x14ac:dyDescent="0.25">
      <c r="A4954" t="s">
        <v>62</v>
      </c>
      <c r="B4954" t="s">
        <v>41</v>
      </c>
      <c r="C4954" t="s">
        <v>74</v>
      </c>
      <c r="D4954" s="3">
        <v>45485</v>
      </c>
      <c r="FB4954">
        <v>0</v>
      </c>
      <c r="FC4954">
        <v>1</v>
      </c>
    </row>
    <row r="4955" spans="1:159" x14ac:dyDescent="0.25">
      <c r="A4955" t="s">
        <v>62</v>
      </c>
      <c r="B4955" t="s">
        <v>41</v>
      </c>
      <c r="C4955" t="s">
        <v>74</v>
      </c>
      <c r="D4955" s="3">
        <v>45496</v>
      </c>
      <c r="FB4955">
        <v>0</v>
      </c>
      <c r="FC4955">
        <v>1</v>
      </c>
    </row>
    <row r="4956" spans="1:159" x14ac:dyDescent="0.25">
      <c r="A4956" t="s">
        <v>62</v>
      </c>
      <c r="B4956" t="s">
        <v>41</v>
      </c>
      <c r="C4956" t="s">
        <v>74</v>
      </c>
      <c r="D4956" s="3">
        <v>45539</v>
      </c>
      <c r="FB4956">
        <v>0</v>
      </c>
      <c r="FC4956">
        <v>1</v>
      </c>
    </row>
    <row r="4957" spans="1:159" x14ac:dyDescent="0.25">
      <c r="A4957" t="s">
        <v>62</v>
      </c>
      <c r="B4957" t="s">
        <v>41</v>
      </c>
      <c r="C4957" t="s">
        <v>74</v>
      </c>
      <c r="D4957" s="3">
        <v>45540</v>
      </c>
      <c r="FB4957">
        <v>0</v>
      </c>
      <c r="FC4957">
        <v>1</v>
      </c>
    </row>
    <row r="4958" spans="1:159" x14ac:dyDescent="0.25">
      <c r="A4958" t="s">
        <v>62</v>
      </c>
      <c r="B4958" t="s">
        <v>41</v>
      </c>
      <c r="C4958" t="s">
        <v>74</v>
      </c>
      <c r="D4958" s="3">
        <v>45541</v>
      </c>
      <c r="FB4958">
        <v>0</v>
      </c>
      <c r="FC4958">
        <v>1</v>
      </c>
    </row>
    <row r="4959" spans="1:159" x14ac:dyDescent="0.25">
      <c r="A4959" t="s">
        <v>62</v>
      </c>
      <c r="B4959" t="s">
        <v>41</v>
      </c>
      <c r="C4959" t="s">
        <v>74</v>
      </c>
      <c r="D4959" s="3">
        <v>45558</v>
      </c>
      <c r="FB4959">
        <v>0</v>
      </c>
      <c r="FC4959">
        <v>1</v>
      </c>
    </row>
    <row r="4960" spans="1:159" x14ac:dyDescent="0.25">
      <c r="A4960" t="s">
        <v>62</v>
      </c>
      <c r="B4960" t="s">
        <v>41</v>
      </c>
      <c r="C4960" t="s">
        <v>74</v>
      </c>
      <c r="D4960" s="3">
        <v>45559</v>
      </c>
      <c r="FB4960">
        <v>0</v>
      </c>
      <c r="FC4960">
        <v>1</v>
      </c>
    </row>
    <row r="4961" spans="1:159" x14ac:dyDescent="0.25">
      <c r="A4961" t="s">
        <v>62</v>
      </c>
      <c r="B4961" t="s">
        <v>41</v>
      </c>
      <c r="C4961" t="s">
        <v>74</v>
      </c>
      <c r="D4961" s="3">
        <v>45566</v>
      </c>
      <c r="FB4961">
        <v>0</v>
      </c>
      <c r="FC4961">
        <v>1</v>
      </c>
    </row>
    <row r="4962" spans="1:159" x14ac:dyDescent="0.25">
      <c r="A4962" t="s">
        <v>62</v>
      </c>
      <c r="B4962" t="s">
        <v>41</v>
      </c>
      <c r="C4962" t="s">
        <v>74</v>
      </c>
      <c r="D4962" s="3">
        <v>45567</v>
      </c>
      <c r="FB4962">
        <v>0</v>
      </c>
      <c r="FC4962">
        <v>1</v>
      </c>
    </row>
    <row r="4963" spans="1:159" x14ac:dyDescent="0.25">
      <c r="A4963" t="s">
        <v>62</v>
      </c>
      <c r="B4963" t="s">
        <v>41</v>
      </c>
      <c r="C4963" t="s">
        <v>74</v>
      </c>
      <c r="D4963" s="3">
        <v>45568</v>
      </c>
      <c r="FB4963">
        <v>0</v>
      </c>
      <c r="FC4963">
        <v>1</v>
      </c>
    </row>
    <row r="4964" spans="1:159" x14ac:dyDescent="0.25">
      <c r="A4964" t="s">
        <v>62</v>
      </c>
      <c r="B4964" t="s">
        <v>41</v>
      </c>
      <c r="C4964" t="s">
        <v>74</v>
      </c>
      <c r="D4964" s="3">
        <v>45570</v>
      </c>
      <c r="FB4964">
        <v>0</v>
      </c>
      <c r="FC4964">
        <v>1</v>
      </c>
    </row>
    <row r="4965" spans="1:159" x14ac:dyDescent="0.25">
      <c r="A4965" t="s">
        <v>62</v>
      </c>
      <c r="B4965" t="s">
        <v>41</v>
      </c>
      <c r="C4965" t="s">
        <v>74</v>
      </c>
      <c r="D4965" s="3">
        <v>45571</v>
      </c>
      <c r="FB4965">
        <v>0</v>
      </c>
      <c r="FC4965">
        <v>1</v>
      </c>
    </row>
    <row r="4966" spans="1:159" x14ac:dyDescent="0.25">
      <c r="A4966" t="s">
        <v>62</v>
      </c>
      <c r="B4966" t="s">
        <v>41</v>
      </c>
      <c r="C4966" t="s">
        <v>83</v>
      </c>
      <c r="D4966" s="3">
        <v>45475</v>
      </c>
      <c r="FB4966">
        <v>0</v>
      </c>
      <c r="FC4966">
        <v>1</v>
      </c>
    </row>
    <row r="4967" spans="1:159" x14ac:dyDescent="0.25">
      <c r="A4967" t="s">
        <v>62</v>
      </c>
      <c r="B4967" t="s">
        <v>41</v>
      </c>
      <c r="C4967" t="s">
        <v>83</v>
      </c>
      <c r="D4967" s="3">
        <v>45476</v>
      </c>
      <c r="FB4967">
        <v>0</v>
      </c>
      <c r="FC4967">
        <v>1</v>
      </c>
    </row>
    <row r="4968" spans="1:159" x14ac:dyDescent="0.25">
      <c r="A4968" t="s">
        <v>62</v>
      </c>
      <c r="B4968" t="s">
        <v>41</v>
      </c>
      <c r="C4968" t="s">
        <v>83</v>
      </c>
      <c r="D4968" s="3">
        <v>45478</v>
      </c>
      <c r="FB4968">
        <v>0</v>
      </c>
      <c r="FC4968">
        <v>1</v>
      </c>
    </row>
    <row r="4969" spans="1:159" x14ac:dyDescent="0.25">
      <c r="A4969" t="s">
        <v>62</v>
      </c>
      <c r="B4969" t="s">
        <v>41</v>
      </c>
      <c r="C4969" t="s">
        <v>83</v>
      </c>
      <c r="D4969" s="3">
        <v>45479</v>
      </c>
      <c r="FB4969">
        <v>0</v>
      </c>
      <c r="FC4969">
        <v>1</v>
      </c>
    </row>
    <row r="4970" spans="1:159" x14ac:dyDescent="0.25">
      <c r="A4970" t="s">
        <v>62</v>
      </c>
      <c r="B4970" t="s">
        <v>41</v>
      </c>
      <c r="C4970" t="s">
        <v>83</v>
      </c>
      <c r="D4970" s="3">
        <v>45484</v>
      </c>
      <c r="FB4970">
        <v>0</v>
      </c>
      <c r="FC4970">
        <v>1</v>
      </c>
    </row>
    <row r="4971" spans="1:159" x14ac:dyDescent="0.25">
      <c r="A4971" t="s">
        <v>62</v>
      </c>
      <c r="B4971" t="s">
        <v>41</v>
      </c>
      <c r="C4971" t="s">
        <v>83</v>
      </c>
      <c r="D4971" s="3">
        <v>45485</v>
      </c>
      <c r="FB4971">
        <v>0</v>
      </c>
      <c r="FC4971">
        <v>1</v>
      </c>
    </row>
    <row r="4972" spans="1:159" x14ac:dyDescent="0.25">
      <c r="A4972" t="s">
        <v>62</v>
      </c>
      <c r="B4972" t="s">
        <v>41</v>
      </c>
      <c r="C4972" t="s">
        <v>83</v>
      </c>
      <c r="D4972" s="3">
        <v>45496</v>
      </c>
      <c r="FB4972">
        <v>0</v>
      </c>
      <c r="FC4972">
        <v>1</v>
      </c>
    </row>
    <row r="4973" spans="1:159" x14ac:dyDescent="0.25">
      <c r="A4973" t="s">
        <v>62</v>
      </c>
      <c r="B4973" t="s">
        <v>41</v>
      </c>
      <c r="C4973" t="s">
        <v>83</v>
      </c>
      <c r="D4973" s="3">
        <v>45539</v>
      </c>
      <c r="FB4973">
        <v>0</v>
      </c>
      <c r="FC4973">
        <v>1</v>
      </c>
    </row>
    <row r="4974" spans="1:159" x14ac:dyDescent="0.25">
      <c r="A4974" t="s">
        <v>62</v>
      </c>
      <c r="B4974" t="s">
        <v>41</v>
      </c>
      <c r="C4974" t="s">
        <v>83</v>
      </c>
      <c r="D4974" s="3">
        <v>45540</v>
      </c>
      <c r="FB4974">
        <v>0</v>
      </c>
      <c r="FC4974">
        <v>1</v>
      </c>
    </row>
    <row r="4975" spans="1:159" x14ac:dyDescent="0.25">
      <c r="A4975" t="s">
        <v>62</v>
      </c>
      <c r="B4975" t="s">
        <v>41</v>
      </c>
      <c r="C4975" t="s">
        <v>83</v>
      </c>
      <c r="D4975" s="3">
        <v>45541</v>
      </c>
      <c r="FB4975">
        <v>0</v>
      </c>
      <c r="FC4975">
        <v>1</v>
      </c>
    </row>
    <row r="4976" spans="1:159" x14ac:dyDescent="0.25">
      <c r="A4976" t="s">
        <v>62</v>
      </c>
      <c r="B4976" t="s">
        <v>41</v>
      </c>
      <c r="C4976" t="s">
        <v>83</v>
      </c>
      <c r="D4976" s="3">
        <v>45558</v>
      </c>
      <c r="FB4976">
        <v>0</v>
      </c>
      <c r="FC4976">
        <v>1</v>
      </c>
    </row>
    <row r="4977" spans="1:159" x14ac:dyDescent="0.25">
      <c r="A4977" t="s">
        <v>62</v>
      </c>
      <c r="B4977" t="s">
        <v>41</v>
      </c>
      <c r="C4977" t="s">
        <v>83</v>
      </c>
      <c r="D4977" s="3">
        <v>45559</v>
      </c>
      <c r="FB4977">
        <v>0</v>
      </c>
      <c r="FC4977">
        <v>1</v>
      </c>
    </row>
    <row r="4978" spans="1:159" x14ac:dyDescent="0.25">
      <c r="A4978" t="s">
        <v>62</v>
      </c>
      <c r="B4978" t="s">
        <v>41</v>
      </c>
      <c r="C4978" t="s">
        <v>83</v>
      </c>
      <c r="D4978" s="3">
        <v>45566</v>
      </c>
      <c r="FB4978">
        <v>0</v>
      </c>
      <c r="FC4978">
        <v>1</v>
      </c>
    </row>
    <row r="4979" spans="1:159" x14ac:dyDescent="0.25">
      <c r="A4979" t="s">
        <v>62</v>
      </c>
      <c r="B4979" t="s">
        <v>41</v>
      </c>
      <c r="C4979" t="s">
        <v>83</v>
      </c>
      <c r="D4979" s="3">
        <v>45567</v>
      </c>
      <c r="FB4979">
        <v>0</v>
      </c>
      <c r="FC4979">
        <v>1</v>
      </c>
    </row>
    <row r="4980" spans="1:159" x14ac:dyDescent="0.25">
      <c r="A4980" t="s">
        <v>62</v>
      </c>
      <c r="B4980" t="s">
        <v>41</v>
      </c>
      <c r="C4980" t="s">
        <v>83</v>
      </c>
      <c r="D4980" s="3">
        <v>45568</v>
      </c>
      <c r="FB4980">
        <v>0</v>
      </c>
      <c r="FC4980">
        <v>1</v>
      </c>
    </row>
    <row r="4981" spans="1:159" x14ac:dyDescent="0.25">
      <c r="A4981" t="s">
        <v>62</v>
      </c>
      <c r="B4981" t="s">
        <v>41</v>
      </c>
      <c r="C4981" t="s">
        <v>83</v>
      </c>
      <c r="D4981" s="3">
        <v>45570</v>
      </c>
      <c r="FB4981">
        <v>0</v>
      </c>
      <c r="FC4981">
        <v>1</v>
      </c>
    </row>
    <row r="4982" spans="1:159" x14ac:dyDescent="0.25">
      <c r="A4982" t="s">
        <v>62</v>
      </c>
      <c r="B4982" t="s">
        <v>41</v>
      </c>
      <c r="C4982" t="s">
        <v>83</v>
      </c>
      <c r="D4982" s="3">
        <v>45571</v>
      </c>
      <c r="FB4982">
        <v>0</v>
      </c>
      <c r="FC4982">
        <v>1</v>
      </c>
    </row>
    <row r="4983" spans="1:159" x14ac:dyDescent="0.25">
      <c r="A4983" t="s">
        <v>62</v>
      </c>
      <c r="B4983" t="s">
        <v>41</v>
      </c>
      <c r="C4983" t="s">
        <v>73</v>
      </c>
      <c r="D4983" s="3">
        <v>45475</v>
      </c>
      <c r="FB4983">
        <v>0</v>
      </c>
      <c r="FC4983">
        <v>1</v>
      </c>
    </row>
    <row r="4984" spans="1:159" x14ac:dyDescent="0.25">
      <c r="A4984" t="s">
        <v>62</v>
      </c>
      <c r="B4984" t="s">
        <v>41</v>
      </c>
      <c r="C4984" t="s">
        <v>73</v>
      </c>
      <c r="D4984" s="3">
        <v>45476</v>
      </c>
      <c r="FB4984">
        <v>0</v>
      </c>
      <c r="FC4984">
        <v>1</v>
      </c>
    </row>
    <row r="4985" spans="1:159" x14ac:dyDescent="0.25">
      <c r="A4985" t="s">
        <v>62</v>
      </c>
      <c r="B4985" t="s">
        <v>41</v>
      </c>
      <c r="C4985" t="s">
        <v>73</v>
      </c>
      <c r="D4985" s="3">
        <v>45478</v>
      </c>
      <c r="FB4985">
        <v>0</v>
      </c>
      <c r="FC4985">
        <v>1</v>
      </c>
    </row>
    <row r="4986" spans="1:159" x14ac:dyDescent="0.25">
      <c r="A4986" t="s">
        <v>62</v>
      </c>
      <c r="B4986" t="s">
        <v>41</v>
      </c>
      <c r="C4986" t="s">
        <v>73</v>
      </c>
      <c r="D4986" s="3">
        <v>45479</v>
      </c>
      <c r="FB4986">
        <v>0</v>
      </c>
      <c r="FC4986">
        <v>1</v>
      </c>
    </row>
    <row r="4987" spans="1:159" x14ac:dyDescent="0.25">
      <c r="A4987" t="s">
        <v>62</v>
      </c>
      <c r="B4987" t="s">
        <v>41</v>
      </c>
      <c r="C4987" t="s">
        <v>73</v>
      </c>
      <c r="D4987" s="3">
        <v>45484</v>
      </c>
      <c r="FB4987">
        <v>0</v>
      </c>
      <c r="FC4987">
        <v>1</v>
      </c>
    </row>
    <row r="4988" spans="1:159" x14ac:dyDescent="0.25">
      <c r="A4988" t="s">
        <v>62</v>
      </c>
      <c r="B4988" t="s">
        <v>41</v>
      </c>
      <c r="C4988" t="s">
        <v>73</v>
      </c>
      <c r="D4988" s="3">
        <v>45485</v>
      </c>
      <c r="FB4988">
        <v>0</v>
      </c>
      <c r="FC4988">
        <v>1</v>
      </c>
    </row>
    <row r="4989" spans="1:159" x14ac:dyDescent="0.25">
      <c r="A4989" t="s">
        <v>62</v>
      </c>
      <c r="B4989" t="s">
        <v>41</v>
      </c>
      <c r="C4989" t="s">
        <v>73</v>
      </c>
      <c r="D4989" s="3">
        <v>45496</v>
      </c>
      <c r="FB4989">
        <v>0</v>
      </c>
      <c r="FC4989">
        <v>1</v>
      </c>
    </row>
    <row r="4990" spans="1:159" x14ac:dyDescent="0.25">
      <c r="A4990" t="s">
        <v>62</v>
      </c>
      <c r="B4990" t="s">
        <v>41</v>
      </c>
      <c r="C4990" t="s">
        <v>73</v>
      </c>
      <c r="D4990" s="3">
        <v>45539</v>
      </c>
      <c r="FB4990">
        <v>0</v>
      </c>
      <c r="FC4990">
        <v>1</v>
      </c>
    </row>
    <row r="4991" spans="1:159" x14ac:dyDescent="0.25">
      <c r="A4991" t="s">
        <v>62</v>
      </c>
      <c r="B4991" t="s">
        <v>41</v>
      </c>
      <c r="C4991" t="s">
        <v>73</v>
      </c>
      <c r="D4991" s="3">
        <v>45540</v>
      </c>
      <c r="FB4991">
        <v>0</v>
      </c>
      <c r="FC4991">
        <v>1</v>
      </c>
    </row>
    <row r="4992" spans="1:159" x14ac:dyDescent="0.25">
      <c r="A4992" t="s">
        <v>62</v>
      </c>
      <c r="B4992" t="s">
        <v>41</v>
      </c>
      <c r="C4992" t="s">
        <v>73</v>
      </c>
      <c r="D4992" s="3">
        <v>45541</v>
      </c>
      <c r="FB4992">
        <v>0</v>
      </c>
      <c r="FC4992">
        <v>1</v>
      </c>
    </row>
    <row r="4993" spans="1:159" x14ac:dyDescent="0.25">
      <c r="A4993" t="s">
        <v>62</v>
      </c>
      <c r="B4993" t="s">
        <v>41</v>
      </c>
      <c r="C4993" t="s">
        <v>73</v>
      </c>
      <c r="D4993" s="3">
        <v>45558</v>
      </c>
      <c r="FB4993">
        <v>0</v>
      </c>
      <c r="FC4993">
        <v>1</v>
      </c>
    </row>
    <row r="4994" spans="1:159" x14ac:dyDescent="0.25">
      <c r="A4994" t="s">
        <v>62</v>
      </c>
      <c r="B4994" t="s">
        <v>41</v>
      </c>
      <c r="C4994" t="s">
        <v>73</v>
      </c>
      <c r="D4994" s="3">
        <v>45559</v>
      </c>
      <c r="FB4994">
        <v>0</v>
      </c>
      <c r="FC4994">
        <v>1</v>
      </c>
    </row>
    <row r="4995" spans="1:159" x14ac:dyDescent="0.25">
      <c r="A4995" t="s">
        <v>62</v>
      </c>
      <c r="B4995" t="s">
        <v>41</v>
      </c>
      <c r="C4995" t="s">
        <v>73</v>
      </c>
      <c r="D4995" s="3">
        <v>45566</v>
      </c>
      <c r="FB4995">
        <v>0</v>
      </c>
      <c r="FC4995">
        <v>1</v>
      </c>
    </row>
    <row r="4996" spans="1:159" x14ac:dyDescent="0.25">
      <c r="A4996" t="s">
        <v>62</v>
      </c>
      <c r="B4996" t="s">
        <v>41</v>
      </c>
      <c r="C4996" t="s">
        <v>73</v>
      </c>
      <c r="D4996" s="3">
        <v>45567</v>
      </c>
      <c r="FB4996">
        <v>0</v>
      </c>
      <c r="FC4996">
        <v>1</v>
      </c>
    </row>
    <row r="4997" spans="1:159" x14ac:dyDescent="0.25">
      <c r="A4997" t="s">
        <v>62</v>
      </c>
      <c r="B4997" t="s">
        <v>41</v>
      </c>
      <c r="C4997" t="s">
        <v>73</v>
      </c>
      <c r="D4997" s="3">
        <v>45568</v>
      </c>
      <c r="FB4997">
        <v>0</v>
      </c>
      <c r="FC4997">
        <v>1</v>
      </c>
    </row>
    <row r="4998" spans="1:159" x14ac:dyDescent="0.25">
      <c r="A4998" t="s">
        <v>62</v>
      </c>
      <c r="B4998" t="s">
        <v>41</v>
      </c>
      <c r="C4998" t="s">
        <v>73</v>
      </c>
      <c r="D4998" s="3">
        <v>45570</v>
      </c>
      <c r="FB4998">
        <v>0</v>
      </c>
      <c r="FC4998">
        <v>1</v>
      </c>
    </row>
    <row r="4999" spans="1:159" x14ac:dyDescent="0.25">
      <c r="A4999" t="s">
        <v>62</v>
      </c>
      <c r="B4999" t="s">
        <v>41</v>
      </c>
      <c r="C4999" t="s">
        <v>73</v>
      </c>
      <c r="D4999" s="3">
        <v>45571</v>
      </c>
      <c r="FB4999">
        <v>0</v>
      </c>
      <c r="FC4999">
        <v>1</v>
      </c>
    </row>
    <row r="5000" spans="1:159" x14ac:dyDescent="0.25">
      <c r="A5000" t="s">
        <v>62</v>
      </c>
      <c r="B5000" t="s">
        <v>41</v>
      </c>
      <c r="C5000" t="s">
        <v>81</v>
      </c>
      <c r="D5000" s="3">
        <v>45475</v>
      </c>
      <c r="FB5000">
        <v>0</v>
      </c>
      <c r="FC5000">
        <v>1</v>
      </c>
    </row>
    <row r="5001" spans="1:159" x14ac:dyDescent="0.25">
      <c r="A5001" t="s">
        <v>62</v>
      </c>
      <c r="B5001" t="s">
        <v>41</v>
      </c>
      <c r="C5001" t="s">
        <v>81</v>
      </c>
      <c r="D5001" s="3">
        <v>45476</v>
      </c>
      <c r="FB5001">
        <v>0</v>
      </c>
      <c r="FC5001">
        <v>1</v>
      </c>
    </row>
    <row r="5002" spans="1:159" x14ac:dyDescent="0.25">
      <c r="A5002" t="s">
        <v>62</v>
      </c>
      <c r="B5002" t="s">
        <v>41</v>
      </c>
      <c r="C5002" t="s">
        <v>81</v>
      </c>
      <c r="D5002" s="3">
        <v>45478</v>
      </c>
      <c r="FB5002">
        <v>0</v>
      </c>
      <c r="FC5002">
        <v>1</v>
      </c>
    </row>
    <row r="5003" spans="1:159" x14ac:dyDescent="0.25">
      <c r="A5003" t="s">
        <v>62</v>
      </c>
      <c r="B5003" t="s">
        <v>41</v>
      </c>
      <c r="C5003" t="s">
        <v>81</v>
      </c>
      <c r="D5003" s="3">
        <v>45479</v>
      </c>
      <c r="FB5003">
        <v>0</v>
      </c>
      <c r="FC5003">
        <v>1</v>
      </c>
    </row>
    <row r="5004" spans="1:159" x14ac:dyDescent="0.25">
      <c r="A5004" t="s">
        <v>62</v>
      </c>
      <c r="B5004" t="s">
        <v>41</v>
      </c>
      <c r="C5004" t="s">
        <v>81</v>
      </c>
      <c r="D5004" s="3">
        <v>45484</v>
      </c>
      <c r="FB5004">
        <v>0</v>
      </c>
      <c r="FC5004">
        <v>1</v>
      </c>
    </row>
    <row r="5005" spans="1:159" x14ac:dyDescent="0.25">
      <c r="A5005" t="s">
        <v>62</v>
      </c>
      <c r="B5005" t="s">
        <v>41</v>
      </c>
      <c r="C5005" t="s">
        <v>81</v>
      </c>
      <c r="D5005" s="3">
        <v>45485</v>
      </c>
      <c r="FB5005">
        <v>0</v>
      </c>
      <c r="FC5005">
        <v>1</v>
      </c>
    </row>
    <row r="5006" spans="1:159" x14ac:dyDescent="0.25">
      <c r="A5006" t="s">
        <v>62</v>
      </c>
      <c r="B5006" t="s">
        <v>41</v>
      </c>
      <c r="C5006" t="s">
        <v>81</v>
      </c>
      <c r="D5006" s="3">
        <v>45496</v>
      </c>
      <c r="FB5006">
        <v>0</v>
      </c>
      <c r="FC5006">
        <v>1</v>
      </c>
    </row>
    <row r="5007" spans="1:159" x14ac:dyDescent="0.25">
      <c r="A5007" t="s">
        <v>62</v>
      </c>
      <c r="B5007" t="s">
        <v>41</v>
      </c>
      <c r="C5007" t="s">
        <v>81</v>
      </c>
      <c r="D5007" s="3">
        <v>45539</v>
      </c>
      <c r="FB5007">
        <v>0</v>
      </c>
      <c r="FC5007">
        <v>1</v>
      </c>
    </row>
    <row r="5008" spans="1:159" x14ac:dyDescent="0.25">
      <c r="A5008" t="s">
        <v>62</v>
      </c>
      <c r="B5008" t="s">
        <v>41</v>
      </c>
      <c r="C5008" t="s">
        <v>81</v>
      </c>
      <c r="D5008" s="3">
        <v>45540</v>
      </c>
      <c r="FB5008">
        <v>0</v>
      </c>
      <c r="FC5008">
        <v>1</v>
      </c>
    </row>
    <row r="5009" spans="1:159" x14ac:dyDescent="0.25">
      <c r="A5009" t="s">
        <v>62</v>
      </c>
      <c r="B5009" t="s">
        <v>41</v>
      </c>
      <c r="C5009" t="s">
        <v>81</v>
      </c>
      <c r="D5009" s="3">
        <v>45541</v>
      </c>
      <c r="FB5009">
        <v>0</v>
      </c>
      <c r="FC5009">
        <v>1</v>
      </c>
    </row>
    <row r="5010" spans="1:159" x14ac:dyDescent="0.25">
      <c r="A5010" t="s">
        <v>62</v>
      </c>
      <c r="B5010" t="s">
        <v>41</v>
      </c>
      <c r="C5010" t="s">
        <v>81</v>
      </c>
      <c r="D5010" s="3">
        <v>45558</v>
      </c>
      <c r="FB5010">
        <v>0</v>
      </c>
      <c r="FC5010">
        <v>1</v>
      </c>
    </row>
    <row r="5011" spans="1:159" x14ac:dyDescent="0.25">
      <c r="A5011" t="s">
        <v>62</v>
      </c>
      <c r="B5011" t="s">
        <v>41</v>
      </c>
      <c r="C5011" t="s">
        <v>81</v>
      </c>
      <c r="D5011" s="3">
        <v>45559</v>
      </c>
      <c r="FB5011">
        <v>0</v>
      </c>
      <c r="FC5011">
        <v>1</v>
      </c>
    </row>
    <row r="5012" spans="1:159" x14ac:dyDescent="0.25">
      <c r="A5012" t="s">
        <v>62</v>
      </c>
      <c r="B5012" t="s">
        <v>41</v>
      </c>
      <c r="C5012" t="s">
        <v>81</v>
      </c>
      <c r="D5012" s="3">
        <v>45566</v>
      </c>
      <c r="FB5012">
        <v>0</v>
      </c>
      <c r="FC5012">
        <v>1</v>
      </c>
    </row>
    <row r="5013" spans="1:159" x14ac:dyDescent="0.25">
      <c r="A5013" t="s">
        <v>62</v>
      </c>
      <c r="B5013" t="s">
        <v>41</v>
      </c>
      <c r="C5013" t="s">
        <v>81</v>
      </c>
      <c r="D5013" s="3">
        <v>45567</v>
      </c>
      <c r="FB5013">
        <v>0</v>
      </c>
      <c r="FC5013">
        <v>1</v>
      </c>
    </row>
    <row r="5014" spans="1:159" x14ac:dyDescent="0.25">
      <c r="A5014" t="s">
        <v>62</v>
      </c>
      <c r="B5014" t="s">
        <v>41</v>
      </c>
      <c r="C5014" t="s">
        <v>81</v>
      </c>
      <c r="D5014" s="3">
        <v>45568</v>
      </c>
      <c r="FB5014">
        <v>0</v>
      </c>
      <c r="FC5014">
        <v>1</v>
      </c>
    </row>
    <row r="5015" spans="1:159" x14ac:dyDescent="0.25">
      <c r="A5015" t="s">
        <v>62</v>
      </c>
      <c r="B5015" t="s">
        <v>41</v>
      </c>
      <c r="C5015" t="s">
        <v>81</v>
      </c>
      <c r="D5015" s="3">
        <v>45570</v>
      </c>
      <c r="FB5015">
        <v>0</v>
      </c>
      <c r="FC5015">
        <v>1</v>
      </c>
    </row>
    <row r="5016" spans="1:159" x14ac:dyDescent="0.25">
      <c r="A5016" t="s">
        <v>62</v>
      </c>
      <c r="B5016" t="s">
        <v>41</v>
      </c>
      <c r="C5016" t="s">
        <v>81</v>
      </c>
      <c r="D5016" s="3">
        <v>45571</v>
      </c>
      <c r="FB5016">
        <v>0</v>
      </c>
      <c r="FC5016">
        <v>1</v>
      </c>
    </row>
    <row r="5017" spans="1:159" x14ac:dyDescent="0.25">
      <c r="A5017" t="s">
        <v>62</v>
      </c>
      <c r="B5017" t="s">
        <v>41</v>
      </c>
      <c r="C5017" t="s">
        <v>82</v>
      </c>
      <c r="D5017" s="3">
        <v>45475</v>
      </c>
      <c r="FB5017">
        <v>0</v>
      </c>
      <c r="FC5017">
        <v>1</v>
      </c>
    </row>
    <row r="5018" spans="1:159" x14ac:dyDescent="0.25">
      <c r="A5018" t="s">
        <v>62</v>
      </c>
      <c r="B5018" t="s">
        <v>41</v>
      </c>
      <c r="C5018" t="s">
        <v>82</v>
      </c>
      <c r="D5018" s="3">
        <v>45476</v>
      </c>
      <c r="FB5018">
        <v>0</v>
      </c>
      <c r="FC5018">
        <v>1</v>
      </c>
    </row>
    <row r="5019" spans="1:159" x14ac:dyDescent="0.25">
      <c r="A5019" t="s">
        <v>62</v>
      </c>
      <c r="B5019" t="s">
        <v>41</v>
      </c>
      <c r="C5019" t="s">
        <v>82</v>
      </c>
      <c r="D5019" s="3">
        <v>45478</v>
      </c>
      <c r="FB5019">
        <v>0</v>
      </c>
      <c r="FC5019">
        <v>1</v>
      </c>
    </row>
    <row r="5020" spans="1:159" x14ac:dyDescent="0.25">
      <c r="A5020" t="s">
        <v>62</v>
      </c>
      <c r="B5020" t="s">
        <v>41</v>
      </c>
      <c r="C5020" t="s">
        <v>82</v>
      </c>
      <c r="D5020" s="3">
        <v>45479</v>
      </c>
      <c r="FB5020">
        <v>0</v>
      </c>
      <c r="FC5020">
        <v>1</v>
      </c>
    </row>
    <row r="5021" spans="1:159" x14ac:dyDescent="0.25">
      <c r="A5021" t="s">
        <v>62</v>
      </c>
      <c r="B5021" t="s">
        <v>41</v>
      </c>
      <c r="C5021" t="s">
        <v>82</v>
      </c>
      <c r="D5021" s="3">
        <v>45484</v>
      </c>
      <c r="FB5021">
        <v>0</v>
      </c>
      <c r="FC5021">
        <v>1</v>
      </c>
    </row>
    <row r="5022" spans="1:159" x14ac:dyDescent="0.25">
      <c r="A5022" t="s">
        <v>62</v>
      </c>
      <c r="B5022" t="s">
        <v>41</v>
      </c>
      <c r="C5022" t="s">
        <v>82</v>
      </c>
      <c r="D5022" s="3">
        <v>45485</v>
      </c>
      <c r="FB5022">
        <v>0</v>
      </c>
      <c r="FC5022">
        <v>1</v>
      </c>
    </row>
    <row r="5023" spans="1:159" x14ac:dyDescent="0.25">
      <c r="A5023" t="s">
        <v>62</v>
      </c>
      <c r="B5023" t="s">
        <v>41</v>
      </c>
      <c r="C5023" t="s">
        <v>82</v>
      </c>
      <c r="D5023" s="3">
        <v>45496</v>
      </c>
      <c r="FB5023">
        <v>0</v>
      </c>
      <c r="FC5023">
        <v>1</v>
      </c>
    </row>
    <row r="5024" spans="1:159" x14ac:dyDescent="0.25">
      <c r="A5024" t="s">
        <v>62</v>
      </c>
      <c r="B5024" t="s">
        <v>41</v>
      </c>
      <c r="C5024" t="s">
        <v>82</v>
      </c>
      <c r="D5024" s="3">
        <v>45539</v>
      </c>
      <c r="FB5024">
        <v>0</v>
      </c>
      <c r="FC5024">
        <v>1</v>
      </c>
    </row>
    <row r="5025" spans="1:159" x14ac:dyDescent="0.25">
      <c r="A5025" t="s">
        <v>62</v>
      </c>
      <c r="B5025" t="s">
        <v>41</v>
      </c>
      <c r="C5025" t="s">
        <v>82</v>
      </c>
      <c r="D5025" s="3">
        <v>45540</v>
      </c>
      <c r="FB5025">
        <v>0</v>
      </c>
      <c r="FC5025">
        <v>1</v>
      </c>
    </row>
    <row r="5026" spans="1:159" x14ac:dyDescent="0.25">
      <c r="A5026" t="s">
        <v>62</v>
      </c>
      <c r="B5026" t="s">
        <v>41</v>
      </c>
      <c r="C5026" t="s">
        <v>82</v>
      </c>
      <c r="D5026" s="3">
        <v>45541</v>
      </c>
      <c r="FB5026">
        <v>0</v>
      </c>
      <c r="FC5026">
        <v>1</v>
      </c>
    </row>
    <row r="5027" spans="1:159" x14ac:dyDescent="0.25">
      <c r="A5027" t="s">
        <v>62</v>
      </c>
      <c r="B5027" t="s">
        <v>41</v>
      </c>
      <c r="C5027" t="s">
        <v>82</v>
      </c>
      <c r="D5027" s="3">
        <v>45558</v>
      </c>
      <c r="FB5027">
        <v>0</v>
      </c>
      <c r="FC5027">
        <v>1</v>
      </c>
    </row>
    <row r="5028" spans="1:159" x14ac:dyDescent="0.25">
      <c r="A5028" t="s">
        <v>62</v>
      </c>
      <c r="B5028" t="s">
        <v>41</v>
      </c>
      <c r="C5028" t="s">
        <v>82</v>
      </c>
      <c r="D5028" s="3">
        <v>45559</v>
      </c>
      <c r="FB5028">
        <v>0</v>
      </c>
      <c r="FC5028">
        <v>1</v>
      </c>
    </row>
    <row r="5029" spans="1:159" x14ac:dyDescent="0.25">
      <c r="A5029" t="s">
        <v>62</v>
      </c>
      <c r="B5029" t="s">
        <v>41</v>
      </c>
      <c r="C5029" t="s">
        <v>82</v>
      </c>
      <c r="D5029" s="3">
        <v>45566</v>
      </c>
      <c r="FB5029">
        <v>0</v>
      </c>
      <c r="FC5029">
        <v>1</v>
      </c>
    </row>
    <row r="5030" spans="1:159" x14ac:dyDescent="0.25">
      <c r="A5030" t="s">
        <v>62</v>
      </c>
      <c r="B5030" t="s">
        <v>41</v>
      </c>
      <c r="C5030" t="s">
        <v>82</v>
      </c>
      <c r="D5030" s="3">
        <v>45567</v>
      </c>
      <c r="FB5030">
        <v>0</v>
      </c>
      <c r="FC5030">
        <v>1</v>
      </c>
    </row>
    <row r="5031" spans="1:159" x14ac:dyDescent="0.25">
      <c r="A5031" t="s">
        <v>62</v>
      </c>
      <c r="B5031" t="s">
        <v>41</v>
      </c>
      <c r="C5031" t="s">
        <v>82</v>
      </c>
      <c r="D5031" s="3">
        <v>45568</v>
      </c>
      <c r="FB5031">
        <v>0</v>
      </c>
      <c r="FC5031">
        <v>1</v>
      </c>
    </row>
    <row r="5032" spans="1:159" x14ac:dyDescent="0.25">
      <c r="A5032" t="s">
        <v>62</v>
      </c>
      <c r="B5032" t="s">
        <v>41</v>
      </c>
      <c r="C5032" t="s">
        <v>82</v>
      </c>
      <c r="D5032" s="3">
        <v>45570</v>
      </c>
      <c r="FB5032">
        <v>0</v>
      </c>
      <c r="FC5032">
        <v>1</v>
      </c>
    </row>
    <row r="5033" spans="1:159" x14ac:dyDescent="0.25">
      <c r="A5033" t="s">
        <v>62</v>
      </c>
      <c r="B5033" t="s">
        <v>41</v>
      </c>
      <c r="C5033" t="s">
        <v>82</v>
      </c>
      <c r="D5033" s="3">
        <v>45571</v>
      </c>
      <c r="FB5033">
        <v>0</v>
      </c>
      <c r="FC5033">
        <v>1</v>
      </c>
    </row>
    <row r="5034" spans="1:159" x14ac:dyDescent="0.25">
      <c r="A5034" t="s">
        <v>62</v>
      </c>
      <c r="B5034" t="s">
        <v>41</v>
      </c>
      <c r="C5034" t="s">
        <v>87</v>
      </c>
      <c r="D5034" s="3">
        <v>45475</v>
      </c>
      <c r="FB5034">
        <v>0</v>
      </c>
      <c r="FC5034">
        <v>1</v>
      </c>
    </row>
    <row r="5035" spans="1:159" x14ac:dyDescent="0.25">
      <c r="A5035" t="s">
        <v>62</v>
      </c>
      <c r="B5035" t="s">
        <v>41</v>
      </c>
      <c r="C5035" t="s">
        <v>87</v>
      </c>
      <c r="D5035" s="3">
        <v>45476</v>
      </c>
      <c r="FB5035">
        <v>0</v>
      </c>
      <c r="FC5035">
        <v>1</v>
      </c>
    </row>
    <row r="5036" spans="1:159" x14ac:dyDescent="0.25">
      <c r="A5036" t="s">
        <v>62</v>
      </c>
      <c r="B5036" t="s">
        <v>41</v>
      </c>
      <c r="C5036" t="s">
        <v>87</v>
      </c>
      <c r="D5036" s="3">
        <v>45478</v>
      </c>
      <c r="FB5036">
        <v>0</v>
      </c>
      <c r="FC5036">
        <v>1</v>
      </c>
    </row>
    <row r="5037" spans="1:159" x14ac:dyDescent="0.25">
      <c r="A5037" t="s">
        <v>62</v>
      </c>
      <c r="B5037" t="s">
        <v>41</v>
      </c>
      <c r="C5037" t="s">
        <v>87</v>
      </c>
      <c r="D5037" s="3">
        <v>45479</v>
      </c>
      <c r="FB5037">
        <v>0</v>
      </c>
      <c r="FC5037">
        <v>1</v>
      </c>
    </row>
    <row r="5038" spans="1:159" x14ac:dyDescent="0.25">
      <c r="A5038" t="s">
        <v>62</v>
      </c>
      <c r="B5038" t="s">
        <v>41</v>
      </c>
      <c r="C5038" t="s">
        <v>87</v>
      </c>
      <c r="D5038" s="3">
        <v>45484</v>
      </c>
      <c r="FB5038">
        <v>0</v>
      </c>
      <c r="FC5038">
        <v>1</v>
      </c>
    </row>
    <row r="5039" spans="1:159" x14ac:dyDescent="0.25">
      <c r="A5039" t="s">
        <v>62</v>
      </c>
      <c r="B5039" t="s">
        <v>41</v>
      </c>
      <c r="C5039" t="s">
        <v>87</v>
      </c>
      <c r="D5039" s="3">
        <v>45485</v>
      </c>
      <c r="FB5039">
        <v>0</v>
      </c>
      <c r="FC5039">
        <v>1</v>
      </c>
    </row>
    <row r="5040" spans="1:159" x14ac:dyDescent="0.25">
      <c r="A5040" t="s">
        <v>62</v>
      </c>
      <c r="B5040" t="s">
        <v>41</v>
      </c>
      <c r="C5040" t="s">
        <v>87</v>
      </c>
      <c r="D5040" s="3">
        <v>45496</v>
      </c>
      <c r="FB5040">
        <v>0</v>
      </c>
      <c r="FC5040">
        <v>1</v>
      </c>
    </row>
    <row r="5041" spans="1:159" x14ac:dyDescent="0.25">
      <c r="A5041" t="s">
        <v>62</v>
      </c>
      <c r="B5041" t="s">
        <v>41</v>
      </c>
      <c r="C5041" t="s">
        <v>87</v>
      </c>
      <c r="D5041" s="3">
        <v>45539</v>
      </c>
      <c r="FB5041">
        <v>0</v>
      </c>
      <c r="FC5041">
        <v>1</v>
      </c>
    </row>
    <row r="5042" spans="1:159" x14ac:dyDescent="0.25">
      <c r="A5042" t="s">
        <v>62</v>
      </c>
      <c r="B5042" t="s">
        <v>41</v>
      </c>
      <c r="C5042" t="s">
        <v>87</v>
      </c>
      <c r="D5042" s="3">
        <v>45540</v>
      </c>
      <c r="FB5042">
        <v>0</v>
      </c>
      <c r="FC5042">
        <v>1</v>
      </c>
    </row>
    <row r="5043" spans="1:159" x14ac:dyDescent="0.25">
      <c r="A5043" t="s">
        <v>62</v>
      </c>
      <c r="B5043" t="s">
        <v>41</v>
      </c>
      <c r="C5043" t="s">
        <v>87</v>
      </c>
      <c r="D5043" s="3">
        <v>45541</v>
      </c>
      <c r="FB5043">
        <v>0</v>
      </c>
      <c r="FC5043">
        <v>1</v>
      </c>
    </row>
    <row r="5044" spans="1:159" x14ac:dyDescent="0.25">
      <c r="A5044" t="s">
        <v>62</v>
      </c>
      <c r="B5044" t="s">
        <v>41</v>
      </c>
      <c r="C5044" t="s">
        <v>87</v>
      </c>
      <c r="D5044" s="3">
        <v>45558</v>
      </c>
      <c r="FB5044">
        <v>0</v>
      </c>
      <c r="FC5044">
        <v>1</v>
      </c>
    </row>
    <row r="5045" spans="1:159" x14ac:dyDescent="0.25">
      <c r="A5045" t="s">
        <v>62</v>
      </c>
      <c r="B5045" t="s">
        <v>41</v>
      </c>
      <c r="C5045" t="s">
        <v>87</v>
      </c>
      <c r="D5045" s="3">
        <v>45559</v>
      </c>
      <c r="FB5045">
        <v>0</v>
      </c>
      <c r="FC5045">
        <v>1</v>
      </c>
    </row>
    <row r="5046" spans="1:159" x14ac:dyDescent="0.25">
      <c r="A5046" t="s">
        <v>62</v>
      </c>
      <c r="B5046" t="s">
        <v>41</v>
      </c>
      <c r="C5046" t="s">
        <v>87</v>
      </c>
      <c r="D5046" s="3">
        <v>45566</v>
      </c>
      <c r="FB5046">
        <v>0</v>
      </c>
      <c r="FC5046">
        <v>1</v>
      </c>
    </row>
    <row r="5047" spans="1:159" x14ac:dyDescent="0.25">
      <c r="A5047" t="s">
        <v>62</v>
      </c>
      <c r="B5047" t="s">
        <v>41</v>
      </c>
      <c r="C5047" t="s">
        <v>87</v>
      </c>
      <c r="D5047" s="3">
        <v>45567</v>
      </c>
      <c r="FB5047">
        <v>0</v>
      </c>
      <c r="FC5047">
        <v>1</v>
      </c>
    </row>
    <row r="5048" spans="1:159" x14ac:dyDescent="0.25">
      <c r="A5048" t="s">
        <v>62</v>
      </c>
      <c r="B5048" t="s">
        <v>41</v>
      </c>
      <c r="C5048" t="s">
        <v>87</v>
      </c>
      <c r="D5048" s="3">
        <v>45568</v>
      </c>
      <c r="FB5048">
        <v>0</v>
      </c>
      <c r="FC5048">
        <v>1</v>
      </c>
    </row>
    <row r="5049" spans="1:159" x14ac:dyDescent="0.25">
      <c r="A5049" t="s">
        <v>62</v>
      </c>
      <c r="B5049" t="s">
        <v>41</v>
      </c>
      <c r="C5049" t="s">
        <v>87</v>
      </c>
      <c r="D5049" s="3">
        <v>45570</v>
      </c>
      <c r="FB5049">
        <v>0</v>
      </c>
      <c r="FC5049">
        <v>1</v>
      </c>
    </row>
    <row r="5050" spans="1:159" x14ac:dyDescent="0.25">
      <c r="A5050" t="s">
        <v>62</v>
      </c>
      <c r="B5050" t="s">
        <v>41</v>
      </c>
      <c r="C5050" t="s">
        <v>87</v>
      </c>
      <c r="D5050" s="3">
        <v>45571</v>
      </c>
      <c r="FB5050">
        <v>0</v>
      </c>
      <c r="FC5050">
        <v>1</v>
      </c>
    </row>
    <row r="5051" spans="1:159" x14ac:dyDescent="0.25">
      <c r="A5051" t="s">
        <v>62</v>
      </c>
      <c r="B5051" t="s">
        <v>41</v>
      </c>
      <c r="C5051" t="s">
        <v>85</v>
      </c>
      <c r="D5051" s="3">
        <v>45475</v>
      </c>
      <c r="FB5051">
        <v>0</v>
      </c>
      <c r="FC5051">
        <v>1</v>
      </c>
    </row>
    <row r="5052" spans="1:159" x14ac:dyDescent="0.25">
      <c r="A5052" t="s">
        <v>62</v>
      </c>
      <c r="B5052" t="s">
        <v>41</v>
      </c>
      <c r="C5052" t="s">
        <v>85</v>
      </c>
      <c r="D5052" s="3">
        <v>45476</v>
      </c>
      <c r="FB5052">
        <v>0</v>
      </c>
      <c r="FC5052">
        <v>1</v>
      </c>
    </row>
    <row r="5053" spans="1:159" x14ac:dyDescent="0.25">
      <c r="A5053" t="s">
        <v>62</v>
      </c>
      <c r="B5053" t="s">
        <v>41</v>
      </c>
      <c r="C5053" t="s">
        <v>85</v>
      </c>
      <c r="D5053" s="3">
        <v>45478</v>
      </c>
      <c r="FB5053">
        <v>0</v>
      </c>
      <c r="FC5053">
        <v>1</v>
      </c>
    </row>
    <row r="5054" spans="1:159" x14ac:dyDescent="0.25">
      <c r="A5054" t="s">
        <v>62</v>
      </c>
      <c r="B5054" t="s">
        <v>41</v>
      </c>
      <c r="C5054" t="s">
        <v>85</v>
      </c>
      <c r="D5054" s="3">
        <v>45479</v>
      </c>
      <c r="FB5054">
        <v>0</v>
      </c>
      <c r="FC5054">
        <v>1</v>
      </c>
    </row>
    <row r="5055" spans="1:159" x14ac:dyDescent="0.25">
      <c r="A5055" t="s">
        <v>62</v>
      </c>
      <c r="B5055" t="s">
        <v>41</v>
      </c>
      <c r="C5055" t="s">
        <v>85</v>
      </c>
      <c r="D5055" s="3">
        <v>45484</v>
      </c>
      <c r="FB5055">
        <v>0</v>
      </c>
      <c r="FC5055">
        <v>1</v>
      </c>
    </row>
    <row r="5056" spans="1:159" x14ac:dyDescent="0.25">
      <c r="A5056" t="s">
        <v>62</v>
      </c>
      <c r="B5056" t="s">
        <v>41</v>
      </c>
      <c r="C5056" t="s">
        <v>85</v>
      </c>
      <c r="D5056" s="3">
        <v>45485</v>
      </c>
      <c r="FB5056">
        <v>0</v>
      </c>
      <c r="FC5056">
        <v>1</v>
      </c>
    </row>
    <row r="5057" spans="1:159" x14ac:dyDescent="0.25">
      <c r="A5057" t="s">
        <v>62</v>
      </c>
      <c r="B5057" t="s">
        <v>41</v>
      </c>
      <c r="C5057" t="s">
        <v>85</v>
      </c>
      <c r="D5057" s="3">
        <v>45496</v>
      </c>
      <c r="FB5057">
        <v>0</v>
      </c>
      <c r="FC5057">
        <v>1</v>
      </c>
    </row>
    <row r="5058" spans="1:159" x14ac:dyDescent="0.25">
      <c r="A5058" t="s">
        <v>62</v>
      </c>
      <c r="B5058" t="s">
        <v>41</v>
      </c>
      <c r="C5058" t="s">
        <v>85</v>
      </c>
      <c r="D5058" s="3">
        <v>45539</v>
      </c>
      <c r="FB5058">
        <v>0</v>
      </c>
      <c r="FC5058">
        <v>1</v>
      </c>
    </row>
    <row r="5059" spans="1:159" x14ac:dyDescent="0.25">
      <c r="A5059" t="s">
        <v>62</v>
      </c>
      <c r="B5059" t="s">
        <v>41</v>
      </c>
      <c r="C5059" t="s">
        <v>85</v>
      </c>
      <c r="D5059" s="3">
        <v>45540</v>
      </c>
      <c r="FB5059">
        <v>0</v>
      </c>
      <c r="FC5059">
        <v>1</v>
      </c>
    </row>
    <row r="5060" spans="1:159" x14ac:dyDescent="0.25">
      <c r="A5060" t="s">
        <v>62</v>
      </c>
      <c r="B5060" t="s">
        <v>41</v>
      </c>
      <c r="C5060" t="s">
        <v>85</v>
      </c>
      <c r="D5060" s="3">
        <v>45541</v>
      </c>
      <c r="FB5060">
        <v>0</v>
      </c>
      <c r="FC5060">
        <v>1</v>
      </c>
    </row>
    <row r="5061" spans="1:159" x14ac:dyDescent="0.25">
      <c r="A5061" t="s">
        <v>62</v>
      </c>
      <c r="B5061" t="s">
        <v>41</v>
      </c>
      <c r="C5061" t="s">
        <v>85</v>
      </c>
      <c r="D5061" s="3">
        <v>45558</v>
      </c>
      <c r="FB5061">
        <v>0</v>
      </c>
      <c r="FC5061">
        <v>1</v>
      </c>
    </row>
    <row r="5062" spans="1:159" x14ac:dyDescent="0.25">
      <c r="A5062" t="s">
        <v>62</v>
      </c>
      <c r="B5062" t="s">
        <v>41</v>
      </c>
      <c r="C5062" t="s">
        <v>85</v>
      </c>
      <c r="D5062" s="3">
        <v>45559</v>
      </c>
      <c r="FB5062">
        <v>0</v>
      </c>
      <c r="FC5062">
        <v>1</v>
      </c>
    </row>
    <row r="5063" spans="1:159" x14ac:dyDescent="0.25">
      <c r="A5063" t="s">
        <v>62</v>
      </c>
      <c r="B5063" t="s">
        <v>41</v>
      </c>
      <c r="C5063" t="s">
        <v>85</v>
      </c>
      <c r="D5063" s="3">
        <v>45566</v>
      </c>
      <c r="FB5063">
        <v>0</v>
      </c>
      <c r="FC5063">
        <v>1</v>
      </c>
    </row>
    <row r="5064" spans="1:159" x14ac:dyDescent="0.25">
      <c r="A5064" t="s">
        <v>62</v>
      </c>
      <c r="B5064" t="s">
        <v>41</v>
      </c>
      <c r="C5064" t="s">
        <v>85</v>
      </c>
      <c r="D5064" s="3">
        <v>45567</v>
      </c>
      <c r="FB5064">
        <v>0</v>
      </c>
      <c r="FC5064">
        <v>1</v>
      </c>
    </row>
    <row r="5065" spans="1:159" x14ac:dyDescent="0.25">
      <c r="A5065" t="s">
        <v>62</v>
      </c>
      <c r="B5065" t="s">
        <v>41</v>
      </c>
      <c r="C5065" t="s">
        <v>85</v>
      </c>
      <c r="D5065" s="3">
        <v>45568</v>
      </c>
      <c r="FB5065">
        <v>0</v>
      </c>
      <c r="FC5065">
        <v>1</v>
      </c>
    </row>
    <row r="5066" spans="1:159" x14ac:dyDescent="0.25">
      <c r="A5066" t="s">
        <v>62</v>
      </c>
      <c r="B5066" t="s">
        <v>41</v>
      </c>
      <c r="C5066" t="s">
        <v>85</v>
      </c>
      <c r="D5066" s="3">
        <v>45570</v>
      </c>
      <c r="FB5066">
        <v>0</v>
      </c>
      <c r="FC5066">
        <v>1</v>
      </c>
    </row>
    <row r="5067" spans="1:159" x14ac:dyDescent="0.25">
      <c r="A5067" t="s">
        <v>62</v>
      </c>
      <c r="B5067" t="s">
        <v>41</v>
      </c>
      <c r="C5067" t="s">
        <v>85</v>
      </c>
      <c r="D5067" s="3">
        <v>45571</v>
      </c>
      <c r="FB5067">
        <v>0</v>
      </c>
      <c r="FC5067">
        <v>1</v>
      </c>
    </row>
    <row r="5068" spans="1:159" x14ac:dyDescent="0.25">
      <c r="A5068" t="s">
        <v>62</v>
      </c>
      <c r="B5068" t="s">
        <v>41</v>
      </c>
      <c r="C5068" t="s">
        <v>86</v>
      </c>
      <c r="D5068" s="3">
        <v>45475</v>
      </c>
      <c r="FB5068">
        <v>0</v>
      </c>
      <c r="FC5068">
        <v>1</v>
      </c>
    </row>
    <row r="5069" spans="1:159" x14ac:dyDescent="0.25">
      <c r="A5069" t="s">
        <v>62</v>
      </c>
      <c r="B5069" t="s">
        <v>41</v>
      </c>
      <c r="C5069" t="s">
        <v>86</v>
      </c>
      <c r="D5069" s="3">
        <v>45476</v>
      </c>
      <c r="FB5069">
        <v>0</v>
      </c>
      <c r="FC5069">
        <v>1</v>
      </c>
    </row>
    <row r="5070" spans="1:159" x14ac:dyDescent="0.25">
      <c r="A5070" t="s">
        <v>62</v>
      </c>
      <c r="B5070" t="s">
        <v>41</v>
      </c>
      <c r="C5070" t="s">
        <v>86</v>
      </c>
      <c r="D5070" s="3">
        <v>45478</v>
      </c>
      <c r="FB5070">
        <v>0</v>
      </c>
      <c r="FC5070">
        <v>1</v>
      </c>
    </row>
    <row r="5071" spans="1:159" x14ac:dyDescent="0.25">
      <c r="A5071" t="s">
        <v>62</v>
      </c>
      <c r="B5071" t="s">
        <v>41</v>
      </c>
      <c r="C5071" t="s">
        <v>86</v>
      </c>
      <c r="D5071" s="3">
        <v>45479</v>
      </c>
      <c r="FB5071">
        <v>0</v>
      </c>
      <c r="FC5071">
        <v>1</v>
      </c>
    </row>
    <row r="5072" spans="1:159" x14ac:dyDescent="0.25">
      <c r="A5072" t="s">
        <v>62</v>
      </c>
      <c r="B5072" t="s">
        <v>41</v>
      </c>
      <c r="C5072" t="s">
        <v>86</v>
      </c>
      <c r="D5072" s="3">
        <v>45484</v>
      </c>
      <c r="FB5072">
        <v>0</v>
      </c>
      <c r="FC5072">
        <v>1</v>
      </c>
    </row>
    <row r="5073" spans="1:159" x14ac:dyDescent="0.25">
      <c r="A5073" t="s">
        <v>62</v>
      </c>
      <c r="B5073" t="s">
        <v>41</v>
      </c>
      <c r="C5073" t="s">
        <v>86</v>
      </c>
      <c r="D5073" s="3">
        <v>45485</v>
      </c>
      <c r="FB5073">
        <v>0</v>
      </c>
      <c r="FC5073">
        <v>1</v>
      </c>
    </row>
    <row r="5074" spans="1:159" x14ac:dyDescent="0.25">
      <c r="A5074" t="s">
        <v>62</v>
      </c>
      <c r="B5074" t="s">
        <v>41</v>
      </c>
      <c r="C5074" t="s">
        <v>86</v>
      </c>
      <c r="D5074" s="3">
        <v>45496</v>
      </c>
      <c r="FB5074">
        <v>0</v>
      </c>
      <c r="FC5074">
        <v>1</v>
      </c>
    </row>
    <row r="5075" spans="1:159" x14ac:dyDescent="0.25">
      <c r="A5075" t="s">
        <v>62</v>
      </c>
      <c r="B5075" t="s">
        <v>41</v>
      </c>
      <c r="C5075" t="s">
        <v>86</v>
      </c>
      <c r="D5075" s="3">
        <v>45539</v>
      </c>
      <c r="DE5075" s="20"/>
      <c r="FB5075">
        <v>0</v>
      </c>
      <c r="FC5075">
        <v>1</v>
      </c>
    </row>
    <row r="5076" spans="1:159" x14ac:dyDescent="0.25">
      <c r="A5076" t="s">
        <v>62</v>
      </c>
      <c r="B5076" t="s">
        <v>41</v>
      </c>
      <c r="C5076" t="s">
        <v>86</v>
      </c>
      <c r="D5076" s="3">
        <v>45540</v>
      </c>
      <c r="FB5076">
        <v>0</v>
      </c>
      <c r="FC5076">
        <v>1</v>
      </c>
    </row>
    <row r="5077" spans="1:159" x14ac:dyDescent="0.25">
      <c r="A5077" t="s">
        <v>62</v>
      </c>
      <c r="B5077" t="s">
        <v>41</v>
      </c>
      <c r="C5077" t="s">
        <v>86</v>
      </c>
      <c r="D5077" s="3">
        <v>45541</v>
      </c>
      <c r="FB5077">
        <v>0</v>
      </c>
      <c r="FC5077">
        <v>1</v>
      </c>
    </row>
    <row r="5078" spans="1:159" x14ac:dyDescent="0.25">
      <c r="A5078" t="s">
        <v>62</v>
      </c>
      <c r="B5078" t="s">
        <v>41</v>
      </c>
      <c r="C5078" t="s">
        <v>86</v>
      </c>
      <c r="D5078" s="3">
        <v>45558</v>
      </c>
      <c r="FB5078">
        <v>0</v>
      </c>
      <c r="FC5078">
        <v>1</v>
      </c>
    </row>
    <row r="5079" spans="1:159" x14ac:dyDescent="0.25">
      <c r="A5079" t="s">
        <v>62</v>
      </c>
      <c r="B5079" t="s">
        <v>41</v>
      </c>
      <c r="C5079" t="s">
        <v>86</v>
      </c>
      <c r="D5079" s="3">
        <v>45559</v>
      </c>
      <c r="FB5079">
        <v>0</v>
      </c>
      <c r="FC5079">
        <v>1</v>
      </c>
    </row>
    <row r="5080" spans="1:159" x14ac:dyDescent="0.25">
      <c r="A5080" t="s">
        <v>62</v>
      </c>
      <c r="B5080" t="s">
        <v>41</v>
      </c>
      <c r="C5080" t="s">
        <v>86</v>
      </c>
      <c r="D5080" s="3">
        <v>45566</v>
      </c>
      <c r="FB5080">
        <v>0</v>
      </c>
      <c r="FC5080">
        <v>1</v>
      </c>
    </row>
    <row r="5081" spans="1:159" x14ac:dyDescent="0.25">
      <c r="A5081" t="s">
        <v>62</v>
      </c>
      <c r="B5081" t="s">
        <v>41</v>
      </c>
      <c r="C5081" t="s">
        <v>86</v>
      </c>
      <c r="D5081" s="3">
        <v>45567</v>
      </c>
      <c r="FB5081">
        <v>0</v>
      </c>
      <c r="FC5081">
        <v>1</v>
      </c>
    </row>
    <row r="5082" spans="1:159" x14ac:dyDescent="0.25">
      <c r="A5082" t="s">
        <v>62</v>
      </c>
      <c r="B5082" t="s">
        <v>41</v>
      </c>
      <c r="C5082" t="s">
        <v>86</v>
      </c>
      <c r="D5082" s="3">
        <v>45568</v>
      </c>
      <c r="FB5082">
        <v>0</v>
      </c>
      <c r="FC5082">
        <v>1</v>
      </c>
    </row>
    <row r="5083" spans="1:159" x14ac:dyDescent="0.25">
      <c r="A5083" t="s">
        <v>62</v>
      </c>
      <c r="B5083" t="s">
        <v>41</v>
      </c>
      <c r="C5083" t="s">
        <v>86</v>
      </c>
      <c r="D5083" s="3">
        <v>45570</v>
      </c>
      <c r="FB5083">
        <v>0</v>
      </c>
      <c r="FC5083">
        <v>1</v>
      </c>
    </row>
    <row r="5084" spans="1:159" x14ac:dyDescent="0.25">
      <c r="A5084" t="s">
        <v>62</v>
      </c>
      <c r="B5084" t="s">
        <v>41</v>
      </c>
      <c r="C5084" t="s">
        <v>86</v>
      </c>
      <c r="D5084" s="3">
        <v>45571</v>
      </c>
      <c r="FB5084">
        <v>0</v>
      </c>
      <c r="FC5084">
        <v>1</v>
      </c>
    </row>
    <row r="5085" spans="1:159" x14ac:dyDescent="0.25">
      <c r="A5085" t="s">
        <v>62</v>
      </c>
      <c r="B5085" t="s">
        <v>41</v>
      </c>
      <c r="C5085" t="s">
        <v>76</v>
      </c>
      <c r="D5085" s="3">
        <v>45475</v>
      </c>
      <c r="FB5085">
        <v>0</v>
      </c>
      <c r="FC5085">
        <v>1</v>
      </c>
    </row>
    <row r="5086" spans="1:159" x14ac:dyDescent="0.25">
      <c r="A5086" t="s">
        <v>62</v>
      </c>
      <c r="B5086" t="s">
        <v>41</v>
      </c>
      <c r="C5086" t="s">
        <v>76</v>
      </c>
      <c r="D5086" s="3">
        <v>45476</v>
      </c>
      <c r="FB5086">
        <v>0</v>
      </c>
      <c r="FC5086">
        <v>1</v>
      </c>
    </row>
    <row r="5087" spans="1:159" x14ac:dyDescent="0.25">
      <c r="A5087" t="s">
        <v>62</v>
      </c>
      <c r="B5087" t="s">
        <v>41</v>
      </c>
      <c r="C5087" t="s">
        <v>76</v>
      </c>
      <c r="D5087" s="3">
        <v>45478</v>
      </c>
      <c r="FB5087">
        <v>0</v>
      </c>
      <c r="FC5087">
        <v>1</v>
      </c>
    </row>
    <row r="5088" spans="1:159" x14ac:dyDescent="0.25">
      <c r="A5088" t="s">
        <v>62</v>
      </c>
      <c r="B5088" t="s">
        <v>41</v>
      </c>
      <c r="C5088" t="s">
        <v>76</v>
      </c>
      <c r="D5088" s="3">
        <v>45479</v>
      </c>
      <c r="FB5088">
        <v>0</v>
      </c>
      <c r="FC5088">
        <v>1</v>
      </c>
    </row>
    <row r="5089" spans="1:159" x14ac:dyDescent="0.25">
      <c r="A5089" t="s">
        <v>62</v>
      </c>
      <c r="B5089" t="s">
        <v>41</v>
      </c>
      <c r="C5089" t="s">
        <v>76</v>
      </c>
      <c r="D5089" s="3">
        <v>45484</v>
      </c>
      <c r="FB5089">
        <v>0</v>
      </c>
      <c r="FC5089">
        <v>1</v>
      </c>
    </row>
    <row r="5090" spans="1:159" x14ac:dyDescent="0.25">
      <c r="A5090" t="s">
        <v>62</v>
      </c>
      <c r="B5090" t="s">
        <v>41</v>
      </c>
      <c r="C5090" t="s">
        <v>76</v>
      </c>
      <c r="D5090" s="3">
        <v>45485</v>
      </c>
      <c r="FB5090">
        <v>0</v>
      </c>
      <c r="FC5090">
        <v>1</v>
      </c>
    </row>
    <row r="5091" spans="1:159" x14ac:dyDescent="0.25">
      <c r="A5091" t="s">
        <v>62</v>
      </c>
      <c r="B5091" t="s">
        <v>41</v>
      </c>
      <c r="C5091" t="s">
        <v>76</v>
      </c>
      <c r="D5091" s="3">
        <v>45496</v>
      </c>
      <c r="FB5091">
        <v>0</v>
      </c>
      <c r="FC5091">
        <v>1</v>
      </c>
    </row>
    <row r="5092" spans="1:159" x14ac:dyDescent="0.25">
      <c r="A5092" t="s">
        <v>62</v>
      </c>
      <c r="B5092" t="s">
        <v>41</v>
      </c>
      <c r="C5092" t="s">
        <v>76</v>
      </c>
      <c r="D5092" s="3">
        <v>45539</v>
      </c>
      <c r="FB5092">
        <v>0</v>
      </c>
      <c r="FC5092">
        <v>1</v>
      </c>
    </row>
    <row r="5093" spans="1:159" x14ac:dyDescent="0.25">
      <c r="A5093" t="s">
        <v>62</v>
      </c>
      <c r="B5093" t="s">
        <v>41</v>
      </c>
      <c r="C5093" t="s">
        <v>76</v>
      </c>
      <c r="D5093" s="3">
        <v>45540</v>
      </c>
      <c r="FB5093">
        <v>0</v>
      </c>
      <c r="FC5093">
        <v>1</v>
      </c>
    </row>
    <row r="5094" spans="1:159" x14ac:dyDescent="0.25">
      <c r="A5094" t="s">
        <v>62</v>
      </c>
      <c r="B5094" t="s">
        <v>41</v>
      </c>
      <c r="C5094" t="s">
        <v>76</v>
      </c>
      <c r="D5094" s="3">
        <v>45541</v>
      </c>
      <c r="FB5094">
        <v>0</v>
      </c>
      <c r="FC5094">
        <v>1</v>
      </c>
    </row>
    <row r="5095" spans="1:159" x14ac:dyDescent="0.25">
      <c r="A5095" t="s">
        <v>62</v>
      </c>
      <c r="B5095" t="s">
        <v>41</v>
      </c>
      <c r="C5095" t="s">
        <v>76</v>
      </c>
      <c r="D5095" s="3">
        <v>45558</v>
      </c>
      <c r="FB5095">
        <v>0</v>
      </c>
      <c r="FC5095">
        <v>1</v>
      </c>
    </row>
    <row r="5096" spans="1:159" x14ac:dyDescent="0.25">
      <c r="A5096" t="s">
        <v>62</v>
      </c>
      <c r="B5096" t="s">
        <v>41</v>
      </c>
      <c r="C5096" t="s">
        <v>76</v>
      </c>
      <c r="D5096" s="3">
        <v>45559</v>
      </c>
      <c r="FB5096">
        <v>0</v>
      </c>
      <c r="FC5096">
        <v>1</v>
      </c>
    </row>
    <row r="5097" spans="1:159" x14ac:dyDescent="0.25">
      <c r="A5097" t="s">
        <v>62</v>
      </c>
      <c r="B5097" t="s">
        <v>41</v>
      </c>
      <c r="C5097" t="s">
        <v>76</v>
      </c>
      <c r="D5097" s="3">
        <v>45566</v>
      </c>
      <c r="FB5097">
        <v>0</v>
      </c>
      <c r="FC5097">
        <v>1</v>
      </c>
    </row>
    <row r="5098" spans="1:159" x14ac:dyDescent="0.25">
      <c r="A5098" t="s">
        <v>62</v>
      </c>
      <c r="B5098" t="s">
        <v>41</v>
      </c>
      <c r="C5098" t="s">
        <v>76</v>
      </c>
      <c r="D5098" s="3">
        <v>45567</v>
      </c>
      <c r="FB5098">
        <v>0</v>
      </c>
      <c r="FC5098">
        <v>1</v>
      </c>
    </row>
    <row r="5099" spans="1:159" x14ac:dyDescent="0.25">
      <c r="A5099" t="s">
        <v>62</v>
      </c>
      <c r="B5099" t="s">
        <v>41</v>
      </c>
      <c r="C5099" t="s">
        <v>76</v>
      </c>
      <c r="D5099" s="3">
        <v>45568</v>
      </c>
      <c r="FB5099">
        <v>0</v>
      </c>
      <c r="FC5099">
        <v>1</v>
      </c>
    </row>
    <row r="5100" spans="1:159" x14ac:dyDescent="0.25">
      <c r="A5100" t="s">
        <v>62</v>
      </c>
      <c r="B5100" t="s">
        <v>41</v>
      </c>
      <c r="C5100" t="s">
        <v>76</v>
      </c>
      <c r="D5100" s="3">
        <v>45570</v>
      </c>
      <c r="FB5100">
        <v>0</v>
      </c>
      <c r="FC5100">
        <v>1</v>
      </c>
    </row>
    <row r="5101" spans="1:159" x14ac:dyDescent="0.25">
      <c r="A5101" t="s">
        <v>62</v>
      </c>
      <c r="B5101" t="s">
        <v>41</v>
      </c>
      <c r="C5101" t="s">
        <v>76</v>
      </c>
      <c r="D5101" s="3">
        <v>45571</v>
      </c>
      <c r="FB5101">
        <v>0</v>
      </c>
      <c r="FC5101">
        <v>1</v>
      </c>
    </row>
    <row r="5102" spans="1:159" x14ac:dyDescent="0.25">
      <c r="A5102" t="s">
        <v>62</v>
      </c>
      <c r="B5102" t="s">
        <v>41</v>
      </c>
      <c r="C5102" t="s">
        <v>75</v>
      </c>
      <c r="D5102" s="3">
        <v>45475</v>
      </c>
      <c r="FB5102">
        <v>0</v>
      </c>
      <c r="FC5102">
        <v>1</v>
      </c>
    </row>
    <row r="5103" spans="1:159" x14ac:dyDescent="0.25">
      <c r="A5103" t="s">
        <v>62</v>
      </c>
      <c r="B5103" t="s">
        <v>41</v>
      </c>
      <c r="C5103" t="s">
        <v>75</v>
      </c>
      <c r="D5103" s="3">
        <v>45476</v>
      </c>
      <c r="FB5103">
        <v>0</v>
      </c>
      <c r="FC5103">
        <v>1</v>
      </c>
    </row>
    <row r="5104" spans="1:159" x14ac:dyDescent="0.25">
      <c r="A5104" t="s">
        <v>62</v>
      </c>
      <c r="B5104" t="s">
        <v>41</v>
      </c>
      <c r="C5104" t="s">
        <v>75</v>
      </c>
      <c r="D5104" s="3">
        <v>45478</v>
      </c>
      <c r="FB5104">
        <v>0</v>
      </c>
      <c r="FC5104">
        <v>1</v>
      </c>
    </row>
    <row r="5105" spans="1:159" x14ac:dyDescent="0.25">
      <c r="A5105" t="s">
        <v>62</v>
      </c>
      <c r="B5105" t="s">
        <v>41</v>
      </c>
      <c r="C5105" t="s">
        <v>75</v>
      </c>
      <c r="D5105" s="3">
        <v>45479</v>
      </c>
      <c r="FB5105">
        <v>0</v>
      </c>
      <c r="FC5105">
        <v>1</v>
      </c>
    </row>
    <row r="5106" spans="1:159" x14ac:dyDescent="0.25">
      <c r="A5106" t="s">
        <v>62</v>
      </c>
      <c r="B5106" t="s">
        <v>41</v>
      </c>
      <c r="C5106" t="s">
        <v>75</v>
      </c>
      <c r="D5106" s="3">
        <v>45484</v>
      </c>
      <c r="FB5106">
        <v>0</v>
      </c>
      <c r="FC5106">
        <v>1</v>
      </c>
    </row>
    <row r="5107" spans="1:159" x14ac:dyDescent="0.25">
      <c r="A5107" t="s">
        <v>62</v>
      </c>
      <c r="B5107" t="s">
        <v>41</v>
      </c>
      <c r="C5107" t="s">
        <v>75</v>
      </c>
      <c r="D5107" s="3">
        <v>45485</v>
      </c>
      <c r="FB5107">
        <v>0</v>
      </c>
      <c r="FC5107">
        <v>1</v>
      </c>
    </row>
    <row r="5108" spans="1:159" x14ac:dyDescent="0.25">
      <c r="A5108" t="s">
        <v>62</v>
      </c>
      <c r="B5108" t="s">
        <v>41</v>
      </c>
      <c r="C5108" t="s">
        <v>75</v>
      </c>
      <c r="D5108" s="3">
        <v>45496</v>
      </c>
      <c r="FB5108">
        <v>0</v>
      </c>
      <c r="FC5108">
        <v>1</v>
      </c>
    </row>
    <row r="5109" spans="1:159" x14ac:dyDescent="0.25">
      <c r="A5109" t="s">
        <v>62</v>
      </c>
      <c r="B5109" t="s">
        <v>41</v>
      </c>
      <c r="C5109" t="s">
        <v>75</v>
      </c>
      <c r="D5109" s="3">
        <v>45539</v>
      </c>
      <c r="FB5109">
        <v>0</v>
      </c>
      <c r="FC5109">
        <v>1</v>
      </c>
    </row>
    <row r="5110" spans="1:159" x14ac:dyDescent="0.25">
      <c r="A5110" t="s">
        <v>62</v>
      </c>
      <c r="B5110" t="s">
        <v>41</v>
      </c>
      <c r="C5110" t="s">
        <v>75</v>
      </c>
      <c r="D5110" s="3">
        <v>45540</v>
      </c>
      <c r="FB5110">
        <v>0</v>
      </c>
      <c r="FC5110">
        <v>1</v>
      </c>
    </row>
    <row r="5111" spans="1:159" x14ac:dyDescent="0.25">
      <c r="A5111" t="s">
        <v>62</v>
      </c>
      <c r="B5111" t="s">
        <v>41</v>
      </c>
      <c r="C5111" t="s">
        <v>75</v>
      </c>
      <c r="D5111" s="3">
        <v>45541</v>
      </c>
      <c r="FB5111">
        <v>0</v>
      </c>
      <c r="FC5111">
        <v>1</v>
      </c>
    </row>
    <row r="5112" spans="1:159" x14ac:dyDescent="0.25">
      <c r="A5112" t="s">
        <v>62</v>
      </c>
      <c r="B5112" t="s">
        <v>41</v>
      </c>
      <c r="C5112" t="s">
        <v>75</v>
      </c>
      <c r="D5112" s="3">
        <v>45558</v>
      </c>
      <c r="FB5112">
        <v>0</v>
      </c>
      <c r="FC5112">
        <v>1</v>
      </c>
    </row>
    <row r="5113" spans="1:159" x14ac:dyDescent="0.25">
      <c r="A5113" t="s">
        <v>62</v>
      </c>
      <c r="B5113" t="s">
        <v>41</v>
      </c>
      <c r="C5113" t="s">
        <v>75</v>
      </c>
      <c r="D5113" s="3">
        <v>45559</v>
      </c>
      <c r="FB5113">
        <v>0</v>
      </c>
      <c r="FC5113">
        <v>1</v>
      </c>
    </row>
    <row r="5114" spans="1:159" x14ac:dyDescent="0.25">
      <c r="A5114" t="s">
        <v>62</v>
      </c>
      <c r="B5114" t="s">
        <v>41</v>
      </c>
      <c r="C5114" t="s">
        <v>75</v>
      </c>
      <c r="D5114" s="3">
        <v>45566</v>
      </c>
      <c r="FB5114">
        <v>0</v>
      </c>
      <c r="FC5114">
        <v>1</v>
      </c>
    </row>
    <row r="5115" spans="1:159" x14ac:dyDescent="0.25">
      <c r="A5115" t="s">
        <v>62</v>
      </c>
      <c r="B5115" t="s">
        <v>41</v>
      </c>
      <c r="C5115" t="s">
        <v>75</v>
      </c>
      <c r="D5115" s="3">
        <v>45567</v>
      </c>
      <c r="FB5115">
        <v>0</v>
      </c>
      <c r="FC5115">
        <v>1</v>
      </c>
    </row>
    <row r="5116" spans="1:159" x14ac:dyDescent="0.25">
      <c r="A5116" t="s">
        <v>62</v>
      </c>
      <c r="B5116" t="s">
        <v>41</v>
      </c>
      <c r="C5116" t="s">
        <v>75</v>
      </c>
      <c r="D5116" s="3">
        <v>45568</v>
      </c>
      <c r="FB5116">
        <v>0</v>
      </c>
      <c r="FC5116">
        <v>1</v>
      </c>
    </row>
    <row r="5117" spans="1:159" x14ac:dyDescent="0.25">
      <c r="A5117" t="s">
        <v>62</v>
      </c>
      <c r="B5117" t="s">
        <v>41</v>
      </c>
      <c r="C5117" t="s">
        <v>75</v>
      </c>
      <c r="D5117" s="3">
        <v>45570</v>
      </c>
      <c r="FB5117">
        <v>0</v>
      </c>
      <c r="FC5117">
        <v>1</v>
      </c>
    </row>
    <row r="5118" spans="1:159" x14ac:dyDescent="0.25">
      <c r="A5118" t="s">
        <v>62</v>
      </c>
      <c r="B5118" t="s">
        <v>41</v>
      </c>
      <c r="C5118" t="s">
        <v>75</v>
      </c>
      <c r="D5118" s="3">
        <v>45571</v>
      </c>
      <c r="FB5118">
        <v>0</v>
      </c>
      <c r="FC5118">
        <v>1</v>
      </c>
    </row>
    <row r="5119" spans="1:159" x14ac:dyDescent="0.25">
      <c r="A5119" t="s">
        <v>62</v>
      </c>
      <c r="B5119" t="s">
        <v>41</v>
      </c>
      <c r="C5119" t="s">
        <v>77</v>
      </c>
      <c r="D5119" s="3">
        <v>45475</v>
      </c>
      <c r="FB5119">
        <v>0</v>
      </c>
      <c r="FC5119">
        <v>1</v>
      </c>
    </row>
    <row r="5120" spans="1:159" x14ac:dyDescent="0.25">
      <c r="A5120" t="s">
        <v>62</v>
      </c>
      <c r="B5120" t="s">
        <v>41</v>
      </c>
      <c r="C5120" t="s">
        <v>77</v>
      </c>
      <c r="D5120" s="3">
        <v>45476</v>
      </c>
      <c r="FB5120">
        <v>0</v>
      </c>
      <c r="FC5120">
        <v>1</v>
      </c>
    </row>
    <row r="5121" spans="1:159" x14ac:dyDescent="0.25">
      <c r="A5121" t="s">
        <v>62</v>
      </c>
      <c r="B5121" t="s">
        <v>41</v>
      </c>
      <c r="C5121" t="s">
        <v>77</v>
      </c>
      <c r="D5121" s="3">
        <v>45478</v>
      </c>
      <c r="FB5121">
        <v>0</v>
      </c>
      <c r="FC5121">
        <v>1</v>
      </c>
    </row>
    <row r="5122" spans="1:159" x14ac:dyDescent="0.25">
      <c r="A5122" t="s">
        <v>62</v>
      </c>
      <c r="B5122" t="s">
        <v>41</v>
      </c>
      <c r="C5122" t="s">
        <v>77</v>
      </c>
      <c r="D5122" s="3">
        <v>45479</v>
      </c>
      <c r="FB5122">
        <v>0</v>
      </c>
      <c r="FC5122">
        <v>1</v>
      </c>
    </row>
    <row r="5123" spans="1:159" x14ac:dyDescent="0.25">
      <c r="A5123" t="s">
        <v>62</v>
      </c>
      <c r="B5123" t="s">
        <v>41</v>
      </c>
      <c r="C5123" t="s">
        <v>77</v>
      </c>
      <c r="D5123" s="3">
        <v>45484</v>
      </c>
      <c r="FB5123">
        <v>0</v>
      </c>
      <c r="FC5123">
        <v>1</v>
      </c>
    </row>
    <row r="5124" spans="1:159" x14ac:dyDescent="0.25">
      <c r="A5124" t="s">
        <v>62</v>
      </c>
      <c r="B5124" t="s">
        <v>41</v>
      </c>
      <c r="C5124" t="s">
        <v>77</v>
      </c>
      <c r="D5124" s="3">
        <v>45485</v>
      </c>
      <c r="FB5124">
        <v>0</v>
      </c>
      <c r="FC5124">
        <v>1</v>
      </c>
    </row>
    <row r="5125" spans="1:159" x14ac:dyDescent="0.25">
      <c r="A5125" t="s">
        <v>62</v>
      </c>
      <c r="B5125" t="s">
        <v>41</v>
      </c>
      <c r="C5125" t="s">
        <v>77</v>
      </c>
      <c r="D5125" s="3">
        <v>45496</v>
      </c>
      <c r="FB5125">
        <v>0</v>
      </c>
      <c r="FC5125">
        <v>1</v>
      </c>
    </row>
    <row r="5126" spans="1:159" x14ac:dyDescent="0.25">
      <c r="A5126" t="s">
        <v>62</v>
      </c>
      <c r="B5126" t="s">
        <v>41</v>
      </c>
      <c r="C5126" t="s">
        <v>77</v>
      </c>
      <c r="D5126" s="3">
        <v>45539</v>
      </c>
      <c r="FB5126">
        <v>0</v>
      </c>
      <c r="FC5126">
        <v>1</v>
      </c>
    </row>
    <row r="5127" spans="1:159" x14ac:dyDescent="0.25">
      <c r="A5127" t="s">
        <v>62</v>
      </c>
      <c r="B5127" t="s">
        <v>41</v>
      </c>
      <c r="C5127" t="s">
        <v>77</v>
      </c>
      <c r="D5127" s="3">
        <v>45540</v>
      </c>
      <c r="FB5127">
        <v>0</v>
      </c>
      <c r="FC5127">
        <v>1</v>
      </c>
    </row>
    <row r="5128" spans="1:159" x14ac:dyDescent="0.25">
      <c r="A5128" t="s">
        <v>62</v>
      </c>
      <c r="B5128" t="s">
        <v>41</v>
      </c>
      <c r="C5128" t="s">
        <v>77</v>
      </c>
      <c r="D5128" s="3">
        <v>45541</v>
      </c>
      <c r="FB5128">
        <v>0</v>
      </c>
      <c r="FC5128">
        <v>1</v>
      </c>
    </row>
    <row r="5129" spans="1:159" x14ac:dyDescent="0.25">
      <c r="A5129" t="s">
        <v>62</v>
      </c>
      <c r="B5129" t="s">
        <v>41</v>
      </c>
      <c r="C5129" t="s">
        <v>77</v>
      </c>
      <c r="D5129" s="3">
        <v>45558</v>
      </c>
      <c r="FB5129">
        <v>0</v>
      </c>
      <c r="FC5129">
        <v>1</v>
      </c>
    </row>
    <row r="5130" spans="1:159" x14ac:dyDescent="0.25">
      <c r="A5130" t="s">
        <v>62</v>
      </c>
      <c r="B5130" t="s">
        <v>41</v>
      </c>
      <c r="C5130" t="s">
        <v>77</v>
      </c>
      <c r="D5130" s="3">
        <v>45559</v>
      </c>
      <c r="FB5130">
        <v>0</v>
      </c>
      <c r="FC5130">
        <v>1</v>
      </c>
    </row>
    <row r="5131" spans="1:159" x14ac:dyDescent="0.25">
      <c r="A5131" t="s">
        <v>62</v>
      </c>
      <c r="B5131" t="s">
        <v>41</v>
      </c>
      <c r="C5131" t="s">
        <v>77</v>
      </c>
      <c r="D5131" s="3">
        <v>45566</v>
      </c>
      <c r="FB5131">
        <v>0</v>
      </c>
      <c r="FC5131">
        <v>1</v>
      </c>
    </row>
    <row r="5132" spans="1:159" x14ac:dyDescent="0.25">
      <c r="A5132" t="s">
        <v>62</v>
      </c>
      <c r="B5132" t="s">
        <v>41</v>
      </c>
      <c r="C5132" t="s">
        <v>77</v>
      </c>
      <c r="D5132" s="3">
        <v>45567</v>
      </c>
      <c r="FB5132">
        <v>0</v>
      </c>
      <c r="FC5132">
        <v>1</v>
      </c>
    </row>
    <row r="5133" spans="1:159" x14ac:dyDescent="0.25">
      <c r="A5133" t="s">
        <v>62</v>
      </c>
      <c r="B5133" t="s">
        <v>41</v>
      </c>
      <c r="C5133" t="s">
        <v>77</v>
      </c>
      <c r="D5133" s="3">
        <v>45568</v>
      </c>
      <c r="FB5133">
        <v>0</v>
      </c>
      <c r="FC5133">
        <v>1</v>
      </c>
    </row>
    <row r="5134" spans="1:159" x14ac:dyDescent="0.25">
      <c r="A5134" t="s">
        <v>62</v>
      </c>
      <c r="B5134" t="s">
        <v>41</v>
      </c>
      <c r="C5134" t="s">
        <v>77</v>
      </c>
      <c r="D5134" s="3">
        <v>45570</v>
      </c>
      <c r="FB5134">
        <v>0</v>
      </c>
      <c r="FC5134">
        <v>1</v>
      </c>
    </row>
    <row r="5135" spans="1:159" x14ac:dyDescent="0.25">
      <c r="A5135" t="s">
        <v>62</v>
      </c>
      <c r="B5135" t="s">
        <v>41</v>
      </c>
      <c r="C5135" t="s">
        <v>77</v>
      </c>
      <c r="D5135" s="3">
        <v>45571</v>
      </c>
      <c r="FB5135">
        <v>0</v>
      </c>
      <c r="FC5135">
        <v>1</v>
      </c>
    </row>
    <row r="5136" spans="1:159" x14ac:dyDescent="0.25">
      <c r="A5136" t="s">
        <v>62</v>
      </c>
      <c r="B5136" t="s">
        <v>41</v>
      </c>
      <c r="C5136" t="s">
        <v>84</v>
      </c>
      <c r="D5136" s="3">
        <v>45475</v>
      </c>
      <c r="FB5136">
        <v>0</v>
      </c>
      <c r="FC5136">
        <v>1</v>
      </c>
    </row>
    <row r="5137" spans="1:159" x14ac:dyDescent="0.25">
      <c r="A5137" t="s">
        <v>62</v>
      </c>
      <c r="B5137" t="s">
        <v>41</v>
      </c>
      <c r="C5137" t="s">
        <v>84</v>
      </c>
      <c r="D5137" s="3">
        <v>45476</v>
      </c>
      <c r="FB5137">
        <v>0</v>
      </c>
      <c r="FC5137">
        <v>1</v>
      </c>
    </row>
    <row r="5138" spans="1:159" x14ac:dyDescent="0.25">
      <c r="A5138" t="s">
        <v>62</v>
      </c>
      <c r="B5138" t="s">
        <v>41</v>
      </c>
      <c r="C5138" t="s">
        <v>84</v>
      </c>
      <c r="D5138" s="3">
        <v>45478</v>
      </c>
      <c r="FB5138">
        <v>0</v>
      </c>
      <c r="FC5138">
        <v>1</v>
      </c>
    </row>
    <row r="5139" spans="1:159" x14ac:dyDescent="0.25">
      <c r="A5139" t="s">
        <v>62</v>
      </c>
      <c r="B5139" t="s">
        <v>41</v>
      </c>
      <c r="C5139" t="s">
        <v>84</v>
      </c>
      <c r="D5139" s="3">
        <v>45479</v>
      </c>
      <c r="FB5139">
        <v>0</v>
      </c>
      <c r="FC5139">
        <v>1</v>
      </c>
    </row>
    <row r="5140" spans="1:159" x14ac:dyDescent="0.25">
      <c r="A5140" t="s">
        <v>62</v>
      </c>
      <c r="B5140" t="s">
        <v>41</v>
      </c>
      <c r="C5140" t="s">
        <v>84</v>
      </c>
      <c r="D5140" s="3">
        <v>45484</v>
      </c>
      <c r="FB5140">
        <v>0</v>
      </c>
      <c r="FC5140">
        <v>1</v>
      </c>
    </row>
    <row r="5141" spans="1:159" x14ac:dyDescent="0.25">
      <c r="A5141" t="s">
        <v>62</v>
      </c>
      <c r="B5141" t="s">
        <v>41</v>
      </c>
      <c r="C5141" t="s">
        <v>84</v>
      </c>
      <c r="D5141" s="3">
        <v>45485</v>
      </c>
      <c r="FB5141">
        <v>0</v>
      </c>
      <c r="FC5141">
        <v>1</v>
      </c>
    </row>
    <row r="5142" spans="1:159" x14ac:dyDescent="0.25">
      <c r="A5142" t="s">
        <v>62</v>
      </c>
      <c r="B5142" t="s">
        <v>41</v>
      </c>
      <c r="C5142" t="s">
        <v>84</v>
      </c>
      <c r="D5142" s="3">
        <v>45496</v>
      </c>
      <c r="FB5142">
        <v>0</v>
      </c>
      <c r="FC5142">
        <v>1</v>
      </c>
    </row>
    <row r="5143" spans="1:159" x14ac:dyDescent="0.25">
      <c r="A5143" t="s">
        <v>62</v>
      </c>
      <c r="B5143" t="s">
        <v>41</v>
      </c>
      <c r="C5143" t="s">
        <v>84</v>
      </c>
      <c r="D5143" s="3">
        <v>45539</v>
      </c>
      <c r="FB5143">
        <v>0</v>
      </c>
      <c r="FC5143">
        <v>1</v>
      </c>
    </row>
    <row r="5144" spans="1:159" x14ac:dyDescent="0.25">
      <c r="A5144" t="s">
        <v>62</v>
      </c>
      <c r="B5144" t="s">
        <v>41</v>
      </c>
      <c r="C5144" t="s">
        <v>84</v>
      </c>
      <c r="D5144" s="3">
        <v>45540</v>
      </c>
      <c r="FB5144">
        <v>0</v>
      </c>
      <c r="FC5144">
        <v>1</v>
      </c>
    </row>
    <row r="5145" spans="1:159" x14ac:dyDescent="0.25">
      <c r="A5145" t="s">
        <v>62</v>
      </c>
      <c r="B5145" t="s">
        <v>41</v>
      </c>
      <c r="C5145" t="s">
        <v>84</v>
      </c>
      <c r="D5145" s="3">
        <v>45541</v>
      </c>
      <c r="FB5145">
        <v>0</v>
      </c>
      <c r="FC5145">
        <v>1</v>
      </c>
    </row>
    <row r="5146" spans="1:159" x14ac:dyDescent="0.25">
      <c r="A5146" t="s">
        <v>62</v>
      </c>
      <c r="B5146" t="s">
        <v>41</v>
      </c>
      <c r="C5146" t="s">
        <v>84</v>
      </c>
      <c r="D5146" s="3">
        <v>45558</v>
      </c>
      <c r="FB5146">
        <v>0</v>
      </c>
      <c r="FC5146">
        <v>1</v>
      </c>
    </row>
    <row r="5147" spans="1:159" x14ac:dyDescent="0.25">
      <c r="A5147" t="s">
        <v>62</v>
      </c>
      <c r="B5147" t="s">
        <v>41</v>
      </c>
      <c r="C5147" t="s">
        <v>84</v>
      </c>
      <c r="D5147" s="3">
        <v>45559</v>
      </c>
      <c r="FB5147">
        <v>0</v>
      </c>
      <c r="FC5147">
        <v>1</v>
      </c>
    </row>
    <row r="5148" spans="1:159" x14ac:dyDescent="0.25">
      <c r="A5148" t="s">
        <v>62</v>
      </c>
      <c r="B5148" t="s">
        <v>41</v>
      </c>
      <c r="C5148" t="s">
        <v>84</v>
      </c>
      <c r="D5148" s="3">
        <v>45566</v>
      </c>
      <c r="FB5148">
        <v>0</v>
      </c>
      <c r="FC5148">
        <v>1</v>
      </c>
    </row>
    <row r="5149" spans="1:159" x14ac:dyDescent="0.25">
      <c r="A5149" t="s">
        <v>62</v>
      </c>
      <c r="B5149" t="s">
        <v>41</v>
      </c>
      <c r="C5149" t="s">
        <v>84</v>
      </c>
      <c r="D5149" s="3">
        <v>45567</v>
      </c>
      <c r="FB5149">
        <v>0</v>
      </c>
      <c r="FC5149">
        <v>1</v>
      </c>
    </row>
    <row r="5150" spans="1:159" x14ac:dyDescent="0.25">
      <c r="A5150" t="s">
        <v>62</v>
      </c>
      <c r="B5150" t="s">
        <v>41</v>
      </c>
      <c r="C5150" t="s">
        <v>84</v>
      </c>
      <c r="D5150" s="3">
        <v>45568</v>
      </c>
      <c r="FB5150">
        <v>0</v>
      </c>
      <c r="FC5150">
        <v>1</v>
      </c>
    </row>
    <row r="5151" spans="1:159" x14ac:dyDescent="0.25">
      <c r="A5151" t="s">
        <v>62</v>
      </c>
      <c r="B5151" t="s">
        <v>41</v>
      </c>
      <c r="C5151" t="s">
        <v>84</v>
      </c>
      <c r="D5151" s="3">
        <v>45570</v>
      </c>
      <c r="FB5151">
        <v>0</v>
      </c>
      <c r="FC5151">
        <v>1</v>
      </c>
    </row>
    <row r="5152" spans="1:159" x14ac:dyDescent="0.25">
      <c r="A5152" t="s">
        <v>62</v>
      </c>
      <c r="B5152" t="s">
        <v>41</v>
      </c>
      <c r="C5152" t="s">
        <v>84</v>
      </c>
      <c r="D5152" s="3">
        <v>45571</v>
      </c>
      <c r="FB5152">
        <v>0</v>
      </c>
      <c r="FC5152">
        <v>1</v>
      </c>
    </row>
    <row r="5153" spans="1:159" x14ac:dyDescent="0.25">
      <c r="A5153" t="s">
        <v>62</v>
      </c>
      <c r="B5153" t="s">
        <v>41</v>
      </c>
      <c r="C5153" t="s">
        <v>72</v>
      </c>
      <c r="D5153" s="3">
        <v>45475</v>
      </c>
      <c r="FB5153">
        <v>0</v>
      </c>
      <c r="FC5153">
        <v>1</v>
      </c>
    </row>
    <row r="5154" spans="1:159" x14ac:dyDescent="0.25">
      <c r="A5154" t="s">
        <v>62</v>
      </c>
      <c r="B5154" t="s">
        <v>41</v>
      </c>
      <c r="C5154" t="s">
        <v>72</v>
      </c>
      <c r="D5154" s="3">
        <v>45476</v>
      </c>
      <c r="FB5154">
        <v>0</v>
      </c>
      <c r="FC5154">
        <v>1</v>
      </c>
    </row>
    <row r="5155" spans="1:159" x14ac:dyDescent="0.25">
      <c r="A5155" t="s">
        <v>62</v>
      </c>
      <c r="B5155" t="s">
        <v>41</v>
      </c>
      <c r="C5155" t="s">
        <v>72</v>
      </c>
      <c r="D5155" s="3">
        <v>45478</v>
      </c>
      <c r="FB5155">
        <v>0</v>
      </c>
      <c r="FC5155">
        <v>1</v>
      </c>
    </row>
    <row r="5156" spans="1:159" x14ac:dyDescent="0.25">
      <c r="A5156" t="s">
        <v>62</v>
      </c>
      <c r="B5156" t="s">
        <v>41</v>
      </c>
      <c r="C5156" t="s">
        <v>72</v>
      </c>
      <c r="D5156" s="3">
        <v>45479</v>
      </c>
      <c r="FB5156">
        <v>0</v>
      </c>
      <c r="FC5156">
        <v>1</v>
      </c>
    </row>
    <row r="5157" spans="1:159" x14ac:dyDescent="0.25">
      <c r="A5157" t="s">
        <v>62</v>
      </c>
      <c r="B5157" t="s">
        <v>41</v>
      </c>
      <c r="C5157" t="s">
        <v>72</v>
      </c>
      <c r="D5157" s="3">
        <v>45484</v>
      </c>
      <c r="FB5157">
        <v>0</v>
      </c>
      <c r="FC5157">
        <v>1</v>
      </c>
    </row>
    <row r="5158" spans="1:159" x14ac:dyDescent="0.25">
      <c r="A5158" t="s">
        <v>62</v>
      </c>
      <c r="B5158" t="s">
        <v>41</v>
      </c>
      <c r="C5158" t="s">
        <v>72</v>
      </c>
      <c r="D5158" s="3">
        <v>45485</v>
      </c>
      <c r="FB5158">
        <v>0</v>
      </c>
      <c r="FC5158">
        <v>1</v>
      </c>
    </row>
    <row r="5159" spans="1:159" x14ac:dyDescent="0.25">
      <c r="A5159" t="s">
        <v>62</v>
      </c>
      <c r="B5159" t="s">
        <v>41</v>
      </c>
      <c r="C5159" t="s">
        <v>72</v>
      </c>
      <c r="D5159" s="3">
        <v>45496</v>
      </c>
      <c r="FB5159">
        <v>0</v>
      </c>
      <c r="FC5159">
        <v>1</v>
      </c>
    </row>
    <row r="5160" spans="1:159" x14ac:dyDescent="0.25">
      <c r="A5160" t="s">
        <v>62</v>
      </c>
      <c r="B5160" t="s">
        <v>41</v>
      </c>
      <c r="C5160" t="s">
        <v>72</v>
      </c>
      <c r="D5160" s="3">
        <v>45539</v>
      </c>
      <c r="FB5160">
        <v>0</v>
      </c>
      <c r="FC5160">
        <v>1</v>
      </c>
    </row>
    <row r="5161" spans="1:159" x14ac:dyDescent="0.25">
      <c r="A5161" t="s">
        <v>62</v>
      </c>
      <c r="B5161" t="s">
        <v>41</v>
      </c>
      <c r="C5161" t="s">
        <v>72</v>
      </c>
      <c r="D5161" s="3">
        <v>45540</v>
      </c>
      <c r="FB5161">
        <v>0</v>
      </c>
      <c r="FC5161">
        <v>1</v>
      </c>
    </row>
    <row r="5162" spans="1:159" x14ac:dyDescent="0.25">
      <c r="A5162" t="s">
        <v>62</v>
      </c>
      <c r="B5162" t="s">
        <v>41</v>
      </c>
      <c r="C5162" t="s">
        <v>72</v>
      </c>
      <c r="D5162" s="3">
        <v>45541</v>
      </c>
      <c r="FB5162">
        <v>0</v>
      </c>
      <c r="FC5162">
        <v>1</v>
      </c>
    </row>
    <row r="5163" spans="1:159" x14ac:dyDescent="0.25">
      <c r="A5163" t="s">
        <v>62</v>
      </c>
      <c r="B5163" t="s">
        <v>41</v>
      </c>
      <c r="C5163" t="s">
        <v>72</v>
      </c>
      <c r="D5163" s="3">
        <v>45558</v>
      </c>
      <c r="FB5163">
        <v>0</v>
      </c>
      <c r="FC5163">
        <v>1</v>
      </c>
    </row>
    <row r="5164" spans="1:159" x14ac:dyDescent="0.25">
      <c r="A5164" t="s">
        <v>62</v>
      </c>
      <c r="B5164" t="s">
        <v>41</v>
      </c>
      <c r="C5164" t="s">
        <v>72</v>
      </c>
      <c r="D5164" s="3">
        <v>45559</v>
      </c>
      <c r="FB5164">
        <v>0</v>
      </c>
      <c r="FC5164">
        <v>1</v>
      </c>
    </row>
    <row r="5165" spans="1:159" x14ac:dyDescent="0.25">
      <c r="A5165" t="s">
        <v>62</v>
      </c>
      <c r="B5165" t="s">
        <v>41</v>
      </c>
      <c r="C5165" t="s">
        <v>72</v>
      </c>
      <c r="D5165" s="3">
        <v>45566</v>
      </c>
      <c r="FB5165">
        <v>0</v>
      </c>
      <c r="FC5165">
        <v>1</v>
      </c>
    </row>
    <row r="5166" spans="1:159" x14ac:dyDescent="0.25">
      <c r="A5166" t="s">
        <v>62</v>
      </c>
      <c r="B5166" t="s">
        <v>41</v>
      </c>
      <c r="C5166" t="s">
        <v>72</v>
      </c>
      <c r="D5166" s="3">
        <v>45567</v>
      </c>
      <c r="FB5166">
        <v>0</v>
      </c>
      <c r="FC5166">
        <v>1</v>
      </c>
    </row>
    <row r="5167" spans="1:159" x14ac:dyDescent="0.25">
      <c r="A5167" t="s">
        <v>62</v>
      </c>
      <c r="B5167" t="s">
        <v>41</v>
      </c>
      <c r="C5167" t="s">
        <v>72</v>
      </c>
      <c r="D5167" s="3">
        <v>45568</v>
      </c>
      <c r="FB5167">
        <v>0</v>
      </c>
      <c r="FC5167">
        <v>1</v>
      </c>
    </row>
    <row r="5168" spans="1:159" x14ac:dyDescent="0.25">
      <c r="A5168" t="s">
        <v>62</v>
      </c>
      <c r="B5168" t="s">
        <v>41</v>
      </c>
      <c r="C5168" t="s">
        <v>72</v>
      </c>
      <c r="D5168" s="3">
        <v>45570</v>
      </c>
      <c r="EN5168" s="20"/>
      <c r="FB5168">
        <v>0</v>
      </c>
      <c r="FC5168">
        <v>1</v>
      </c>
    </row>
    <row r="5169" spans="1:159" x14ac:dyDescent="0.25">
      <c r="A5169" t="s">
        <v>62</v>
      </c>
      <c r="B5169" t="s">
        <v>41</v>
      </c>
      <c r="C5169" t="s">
        <v>72</v>
      </c>
      <c r="D5169" s="3">
        <v>45571</v>
      </c>
      <c r="FB5169">
        <v>0</v>
      </c>
      <c r="FC5169">
        <v>1</v>
      </c>
    </row>
    <row r="5170" spans="1:159" x14ac:dyDescent="0.25">
      <c r="A5170" t="s">
        <v>62</v>
      </c>
      <c r="B5170" t="s">
        <v>41</v>
      </c>
      <c r="C5170" t="s">
        <v>80</v>
      </c>
      <c r="D5170" s="3">
        <v>45475</v>
      </c>
      <c r="FB5170">
        <v>0</v>
      </c>
      <c r="FC5170">
        <v>1</v>
      </c>
    </row>
    <row r="5171" spans="1:159" x14ac:dyDescent="0.25">
      <c r="A5171" t="s">
        <v>62</v>
      </c>
      <c r="B5171" t="s">
        <v>41</v>
      </c>
      <c r="C5171" t="s">
        <v>80</v>
      </c>
      <c r="D5171" s="3">
        <v>45476</v>
      </c>
      <c r="FB5171">
        <v>0</v>
      </c>
      <c r="FC5171">
        <v>1</v>
      </c>
    </row>
    <row r="5172" spans="1:159" x14ac:dyDescent="0.25">
      <c r="A5172" t="s">
        <v>62</v>
      </c>
      <c r="B5172" t="s">
        <v>41</v>
      </c>
      <c r="C5172" t="s">
        <v>80</v>
      </c>
      <c r="D5172" s="3">
        <v>45478</v>
      </c>
      <c r="FB5172">
        <v>0</v>
      </c>
      <c r="FC5172">
        <v>1</v>
      </c>
    </row>
    <row r="5173" spans="1:159" x14ac:dyDescent="0.25">
      <c r="A5173" t="s">
        <v>62</v>
      </c>
      <c r="B5173" t="s">
        <v>41</v>
      </c>
      <c r="C5173" t="s">
        <v>80</v>
      </c>
      <c r="D5173" s="3">
        <v>45479</v>
      </c>
      <c r="FB5173">
        <v>0</v>
      </c>
      <c r="FC5173">
        <v>1</v>
      </c>
    </row>
    <row r="5174" spans="1:159" x14ac:dyDescent="0.25">
      <c r="A5174" t="s">
        <v>62</v>
      </c>
      <c r="B5174" t="s">
        <v>41</v>
      </c>
      <c r="C5174" t="s">
        <v>80</v>
      </c>
      <c r="D5174" s="3">
        <v>45484</v>
      </c>
      <c r="FB5174">
        <v>0</v>
      </c>
      <c r="FC5174">
        <v>1</v>
      </c>
    </row>
    <row r="5175" spans="1:159" x14ac:dyDescent="0.25">
      <c r="A5175" t="s">
        <v>62</v>
      </c>
      <c r="B5175" t="s">
        <v>41</v>
      </c>
      <c r="C5175" t="s">
        <v>80</v>
      </c>
      <c r="D5175" s="3">
        <v>45485</v>
      </c>
      <c r="FB5175">
        <v>0</v>
      </c>
      <c r="FC5175">
        <v>1</v>
      </c>
    </row>
    <row r="5176" spans="1:159" x14ac:dyDescent="0.25">
      <c r="A5176" t="s">
        <v>62</v>
      </c>
      <c r="B5176" t="s">
        <v>41</v>
      </c>
      <c r="C5176" t="s">
        <v>80</v>
      </c>
      <c r="D5176" s="3">
        <v>45496</v>
      </c>
      <c r="FB5176">
        <v>0</v>
      </c>
      <c r="FC5176">
        <v>1</v>
      </c>
    </row>
    <row r="5177" spans="1:159" x14ac:dyDescent="0.25">
      <c r="A5177" t="s">
        <v>62</v>
      </c>
      <c r="B5177" t="s">
        <v>41</v>
      </c>
      <c r="C5177" t="s">
        <v>80</v>
      </c>
      <c r="D5177" s="3">
        <v>45539</v>
      </c>
      <c r="FB5177">
        <v>0</v>
      </c>
      <c r="FC5177">
        <v>1</v>
      </c>
    </row>
    <row r="5178" spans="1:159" x14ac:dyDescent="0.25">
      <c r="A5178" t="s">
        <v>62</v>
      </c>
      <c r="B5178" t="s">
        <v>41</v>
      </c>
      <c r="C5178" t="s">
        <v>80</v>
      </c>
      <c r="D5178" s="3">
        <v>45540</v>
      </c>
      <c r="FB5178">
        <v>0</v>
      </c>
      <c r="FC5178">
        <v>1</v>
      </c>
    </row>
    <row r="5179" spans="1:159" x14ac:dyDescent="0.25">
      <c r="A5179" t="s">
        <v>62</v>
      </c>
      <c r="B5179" t="s">
        <v>41</v>
      </c>
      <c r="C5179" t="s">
        <v>80</v>
      </c>
      <c r="D5179" s="3">
        <v>45541</v>
      </c>
      <c r="FB5179">
        <v>0</v>
      </c>
      <c r="FC5179">
        <v>1</v>
      </c>
    </row>
    <row r="5180" spans="1:159" x14ac:dyDescent="0.25">
      <c r="A5180" t="s">
        <v>62</v>
      </c>
      <c r="B5180" t="s">
        <v>41</v>
      </c>
      <c r="C5180" t="s">
        <v>80</v>
      </c>
      <c r="D5180" s="3">
        <v>45558</v>
      </c>
      <c r="FB5180">
        <v>0</v>
      </c>
      <c r="FC5180">
        <v>1</v>
      </c>
    </row>
    <row r="5181" spans="1:159" x14ac:dyDescent="0.25">
      <c r="A5181" t="s">
        <v>62</v>
      </c>
      <c r="B5181" t="s">
        <v>41</v>
      </c>
      <c r="C5181" t="s">
        <v>80</v>
      </c>
      <c r="D5181" s="3">
        <v>45559</v>
      </c>
      <c r="FB5181">
        <v>0</v>
      </c>
      <c r="FC5181">
        <v>1</v>
      </c>
    </row>
    <row r="5182" spans="1:159" x14ac:dyDescent="0.25">
      <c r="A5182" t="s">
        <v>62</v>
      </c>
      <c r="B5182" t="s">
        <v>41</v>
      </c>
      <c r="C5182" t="s">
        <v>80</v>
      </c>
      <c r="D5182" s="3">
        <v>45566</v>
      </c>
      <c r="FB5182">
        <v>0</v>
      </c>
      <c r="FC5182">
        <v>1</v>
      </c>
    </row>
    <row r="5183" spans="1:159" x14ac:dyDescent="0.25">
      <c r="A5183" t="s">
        <v>62</v>
      </c>
      <c r="B5183" t="s">
        <v>41</v>
      </c>
      <c r="C5183" t="s">
        <v>80</v>
      </c>
      <c r="D5183" s="3">
        <v>45567</v>
      </c>
      <c r="FB5183">
        <v>0</v>
      </c>
      <c r="FC5183">
        <v>1</v>
      </c>
    </row>
    <row r="5184" spans="1:159" x14ac:dyDescent="0.25">
      <c r="A5184" t="s">
        <v>62</v>
      </c>
      <c r="B5184" t="s">
        <v>41</v>
      </c>
      <c r="C5184" t="s">
        <v>80</v>
      </c>
      <c r="D5184" s="3">
        <v>45568</v>
      </c>
      <c r="FB5184">
        <v>0</v>
      </c>
      <c r="FC5184">
        <v>1</v>
      </c>
    </row>
    <row r="5185" spans="1:159" x14ac:dyDescent="0.25">
      <c r="A5185" t="s">
        <v>62</v>
      </c>
      <c r="B5185" t="s">
        <v>41</v>
      </c>
      <c r="C5185" t="s">
        <v>80</v>
      </c>
      <c r="D5185" s="3">
        <v>45570</v>
      </c>
      <c r="FB5185">
        <v>0</v>
      </c>
      <c r="FC5185">
        <v>1</v>
      </c>
    </row>
    <row r="5186" spans="1:159" x14ac:dyDescent="0.25">
      <c r="A5186" t="s">
        <v>62</v>
      </c>
      <c r="B5186" t="s">
        <v>41</v>
      </c>
      <c r="C5186" t="s">
        <v>80</v>
      </c>
      <c r="D5186" s="3">
        <v>45571</v>
      </c>
      <c r="FB5186">
        <v>0</v>
      </c>
      <c r="FC5186">
        <v>1</v>
      </c>
    </row>
    <row r="5187" spans="1:159" x14ac:dyDescent="0.25">
      <c r="A5187" t="s">
        <v>51</v>
      </c>
      <c r="B5187" t="s">
        <v>41</v>
      </c>
      <c r="C5187" t="s">
        <v>78</v>
      </c>
      <c r="D5187" s="3">
        <v>45475</v>
      </c>
      <c r="FB5187">
        <v>0</v>
      </c>
      <c r="FC5187">
        <v>1</v>
      </c>
    </row>
    <row r="5188" spans="1:159" x14ac:dyDescent="0.25">
      <c r="A5188" t="s">
        <v>51</v>
      </c>
      <c r="B5188" t="s">
        <v>41</v>
      </c>
      <c r="C5188" t="s">
        <v>78</v>
      </c>
      <c r="D5188" s="3">
        <v>45476</v>
      </c>
      <c r="FB5188">
        <v>0</v>
      </c>
      <c r="FC5188">
        <v>1</v>
      </c>
    </row>
    <row r="5189" spans="1:159" x14ac:dyDescent="0.25">
      <c r="A5189" t="s">
        <v>51</v>
      </c>
      <c r="B5189" t="s">
        <v>41</v>
      </c>
      <c r="C5189" t="s">
        <v>78</v>
      </c>
      <c r="D5189" s="3">
        <v>45478</v>
      </c>
      <c r="FB5189">
        <v>0</v>
      </c>
      <c r="FC5189">
        <v>1</v>
      </c>
    </row>
    <row r="5190" spans="1:159" x14ac:dyDescent="0.25">
      <c r="A5190" t="s">
        <v>51</v>
      </c>
      <c r="B5190" t="s">
        <v>41</v>
      </c>
      <c r="C5190" t="s">
        <v>78</v>
      </c>
      <c r="D5190" s="3">
        <v>45479</v>
      </c>
      <c r="FB5190">
        <v>0</v>
      </c>
      <c r="FC5190">
        <v>1</v>
      </c>
    </row>
    <row r="5191" spans="1:159" x14ac:dyDescent="0.25">
      <c r="A5191" t="s">
        <v>51</v>
      </c>
      <c r="B5191" t="s">
        <v>41</v>
      </c>
      <c r="C5191" t="s">
        <v>78</v>
      </c>
      <c r="D5191" s="3">
        <v>45484</v>
      </c>
      <c r="FB5191">
        <v>0</v>
      </c>
      <c r="FC5191">
        <v>1</v>
      </c>
    </row>
    <row r="5192" spans="1:159" x14ac:dyDescent="0.25">
      <c r="A5192" t="s">
        <v>51</v>
      </c>
      <c r="B5192" t="s">
        <v>41</v>
      </c>
      <c r="C5192" t="s">
        <v>78</v>
      </c>
      <c r="D5192" s="3">
        <v>45485</v>
      </c>
      <c r="FB5192">
        <v>0</v>
      </c>
      <c r="FC5192">
        <v>1</v>
      </c>
    </row>
    <row r="5193" spans="1:159" x14ac:dyDescent="0.25">
      <c r="A5193" t="s">
        <v>51</v>
      </c>
      <c r="B5193" t="s">
        <v>41</v>
      </c>
      <c r="C5193" t="s">
        <v>78</v>
      </c>
      <c r="D5193" s="3">
        <v>45496</v>
      </c>
      <c r="FB5193">
        <v>0</v>
      </c>
      <c r="FC5193">
        <v>1</v>
      </c>
    </row>
    <row r="5194" spans="1:159" x14ac:dyDescent="0.25">
      <c r="A5194" t="s">
        <v>51</v>
      </c>
      <c r="B5194" t="s">
        <v>41</v>
      </c>
      <c r="C5194" t="s">
        <v>78</v>
      </c>
      <c r="D5194" s="3">
        <v>45539</v>
      </c>
      <c r="FB5194">
        <v>0</v>
      </c>
      <c r="FC5194">
        <v>1</v>
      </c>
    </row>
    <row r="5195" spans="1:159" x14ac:dyDescent="0.25">
      <c r="A5195" t="s">
        <v>51</v>
      </c>
      <c r="B5195" t="s">
        <v>41</v>
      </c>
      <c r="C5195" t="s">
        <v>78</v>
      </c>
      <c r="D5195" s="3">
        <v>45540</v>
      </c>
      <c r="FB5195">
        <v>0</v>
      </c>
      <c r="FC5195">
        <v>1</v>
      </c>
    </row>
    <row r="5196" spans="1:159" x14ac:dyDescent="0.25">
      <c r="A5196" t="s">
        <v>51</v>
      </c>
      <c r="B5196" t="s">
        <v>41</v>
      </c>
      <c r="C5196" t="s">
        <v>78</v>
      </c>
      <c r="D5196" s="3">
        <v>45541</v>
      </c>
      <c r="FB5196">
        <v>0</v>
      </c>
      <c r="FC5196">
        <v>1</v>
      </c>
    </row>
    <row r="5197" spans="1:159" x14ac:dyDescent="0.25">
      <c r="A5197" t="s">
        <v>51</v>
      </c>
      <c r="B5197" t="s">
        <v>41</v>
      </c>
      <c r="C5197" t="s">
        <v>78</v>
      </c>
      <c r="D5197" s="3">
        <v>45558</v>
      </c>
      <c r="FB5197">
        <v>0</v>
      </c>
      <c r="FC5197">
        <v>1</v>
      </c>
    </row>
    <row r="5198" spans="1:159" x14ac:dyDescent="0.25">
      <c r="A5198" t="s">
        <v>51</v>
      </c>
      <c r="B5198" t="s">
        <v>41</v>
      </c>
      <c r="C5198" t="s">
        <v>78</v>
      </c>
      <c r="D5198" s="3">
        <v>45559</v>
      </c>
      <c r="FB5198">
        <v>0</v>
      </c>
      <c r="FC5198">
        <v>1</v>
      </c>
    </row>
    <row r="5199" spans="1:159" x14ac:dyDescent="0.25">
      <c r="A5199" t="s">
        <v>51</v>
      </c>
      <c r="B5199" t="s">
        <v>41</v>
      </c>
      <c r="C5199" t="s">
        <v>78</v>
      </c>
      <c r="D5199" s="3">
        <v>45566</v>
      </c>
      <c r="FB5199">
        <v>0</v>
      </c>
      <c r="FC5199">
        <v>1</v>
      </c>
    </row>
    <row r="5200" spans="1:159" x14ac:dyDescent="0.25">
      <c r="A5200" t="s">
        <v>51</v>
      </c>
      <c r="B5200" t="s">
        <v>41</v>
      </c>
      <c r="C5200" t="s">
        <v>78</v>
      </c>
      <c r="D5200" s="3">
        <v>45567</v>
      </c>
      <c r="FB5200">
        <v>0</v>
      </c>
      <c r="FC5200">
        <v>1</v>
      </c>
    </row>
    <row r="5201" spans="1:159" x14ac:dyDescent="0.25">
      <c r="A5201" t="s">
        <v>51</v>
      </c>
      <c r="B5201" t="s">
        <v>41</v>
      </c>
      <c r="C5201" t="s">
        <v>78</v>
      </c>
      <c r="D5201" s="3">
        <v>45568</v>
      </c>
      <c r="FB5201">
        <v>0</v>
      </c>
      <c r="FC5201">
        <v>1</v>
      </c>
    </row>
    <row r="5202" spans="1:159" x14ac:dyDescent="0.25">
      <c r="A5202" t="s">
        <v>51</v>
      </c>
      <c r="B5202" t="s">
        <v>41</v>
      </c>
      <c r="C5202" t="s">
        <v>78</v>
      </c>
      <c r="D5202" s="3">
        <v>45570</v>
      </c>
      <c r="FB5202">
        <v>0</v>
      </c>
      <c r="FC5202">
        <v>1</v>
      </c>
    </row>
    <row r="5203" spans="1:159" x14ac:dyDescent="0.25">
      <c r="A5203" t="s">
        <v>51</v>
      </c>
      <c r="B5203" t="s">
        <v>41</v>
      </c>
      <c r="C5203" t="s">
        <v>78</v>
      </c>
      <c r="D5203" s="3">
        <v>45571</v>
      </c>
      <c r="FB5203">
        <v>0</v>
      </c>
      <c r="FC5203">
        <v>1</v>
      </c>
    </row>
    <row r="5204" spans="1:159" x14ac:dyDescent="0.25">
      <c r="A5204" t="s">
        <v>51</v>
      </c>
      <c r="B5204" t="s">
        <v>41</v>
      </c>
      <c r="C5204" t="s">
        <v>79</v>
      </c>
      <c r="D5204" s="3">
        <v>45475</v>
      </c>
      <c r="FB5204">
        <v>0</v>
      </c>
      <c r="FC5204">
        <v>1</v>
      </c>
    </row>
    <row r="5205" spans="1:159" x14ac:dyDescent="0.25">
      <c r="A5205" t="s">
        <v>51</v>
      </c>
      <c r="B5205" t="s">
        <v>41</v>
      </c>
      <c r="C5205" t="s">
        <v>79</v>
      </c>
      <c r="D5205" s="3">
        <v>45476</v>
      </c>
      <c r="FB5205">
        <v>0</v>
      </c>
      <c r="FC5205">
        <v>1</v>
      </c>
    </row>
    <row r="5206" spans="1:159" x14ac:dyDescent="0.25">
      <c r="A5206" t="s">
        <v>51</v>
      </c>
      <c r="B5206" t="s">
        <v>41</v>
      </c>
      <c r="C5206" t="s">
        <v>79</v>
      </c>
      <c r="D5206" s="3">
        <v>45478</v>
      </c>
      <c r="FB5206">
        <v>0</v>
      </c>
      <c r="FC5206">
        <v>1</v>
      </c>
    </row>
    <row r="5207" spans="1:159" x14ac:dyDescent="0.25">
      <c r="A5207" t="s">
        <v>51</v>
      </c>
      <c r="B5207" t="s">
        <v>41</v>
      </c>
      <c r="C5207" t="s">
        <v>79</v>
      </c>
      <c r="D5207" s="3">
        <v>45479</v>
      </c>
      <c r="FB5207">
        <v>0</v>
      </c>
      <c r="FC5207">
        <v>1</v>
      </c>
    </row>
    <row r="5208" spans="1:159" x14ac:dyDescent="0.25">
      <c r="A5208" t="s">
        <v>51</v>
      </c>
      <c r="B5208" t="s">
        <v>41</v>
      </c>
      <c r="C5208" t="s">
        <v>79</v>
      </c>
      <c r="D5208" s="3">
        <v>45484</v>
      </c>
      <c r="FB5208">
        <v>0</v>
      </c>
      <c r="FC5208">
        <v>1</v>
      </c>
    </row>
    <row r="5209" spans="1:159" x14ac:dyDescent="0.25">
      <c r="A5209" t="s">
        <v>51</v>
      </c>
      <c r="B5209" t="s">
        <v>41</v>
      </c>
      <c r="C5209" t="s">
        <v>79</v>
      </c>
      <c r="D5209" s="3">
        <v>45485</v>
      </c>
      <c r="FB5209">
        <v>0</v>
      </c>
      <c r="FC5209">
        <v>1</v>
      </c>
    </row>
    <row r="5210" spans="1:159" x14ac:dyDescent="0.25">
      <c r="A5210" t="s">
        <v>51</v>
      </c>
      <c r="B5210" t="s">
        <v>41</v>
      </c>
      <c r="C5210" t="s">
        <v>79</v>
      </c>
      <c r="D5210" s="3">
        <v>45496</v>
      </c>
      <c r="FB5210">
        <v>0</v>
      </c>
      <c r="FC5210">
        <v>1</v>
      </c>
    </row>
    <row r="5211" spans="1:159" x14ac:dyDescent="0.25">
      <c r="A5211" t="s">
        <v>51</v>
      </c>
      <c r="B5211" t="s">
        <v>41</v>
      </c>
      <c r="C5211" t="s">
        <v>79</v>
      </c>
      <c r="D5211" s="3">
        <v>45539</v>
      </c>
      <c r="FB5211">
        <v>0</v>
      </c>
      <c r="FC5211">
        <v>1</v>
      </c>
    </row>
    <row r="5212" spans="1:159" x14ac:dyDescent="0.25">
      <c r="A5212" t="s">
        <v>51</v>
      </c>
      <c r="B5212" t="s">
        <v>41</v>
      </c>
      <c r="C5212" t="s">
        <v>79</v>
      </c>
      <c r="D5212" s="3">
        <v>45540</v>
      </c>
      <c r="FB5212">
        <v>0</v>
      </c>
      <c r="FC5212">
        <v>1</v>
      </c>
    </row>
    <row r="5213" spans="1:159" x14ac:dyDescent="0.25">
      <c r="A5213" t="s">
        <v>51</v>
      </c>
      <c r="B5213" t="s">
        <v>41</v>
      </c>
      <c r="C5213" t="s">
        <v>79</v>
      </c>
      <c r="D5213" s="3">
        <v>45541</v>
      </c>
      <c r="FB5213">
        <v>0</v>
      </c>
      <c r="FC5213">
        <v>1</v>
      </c>
    </row>
    <row r="5214" spans="1:159" x14ac:dyDescent="0.25">
      <c r="A5214" t="s">
        <v>51</v>
      </c>
      <c r="B5214" t="s">
        <v>41</v>
      </c>
      <c r="C5214" t="s">
        <v>79</v>
      </c>
      <c r="D5214" s="3">
        <v>45558</v>
      </c>
      <c r="FB5214">
        <v>0</v>
      </c>
      <c r="FC5214">
        <v>1</v>
      </c>
    </row>
    <row r="5215" spans="1:159" x14ac:dyDescent="0.25">
      <c r="A5215" t="s">
        <v>51</v>
      </c>
      <c r="B5215" t="s">
        <v>41</v>
      </c>
      <c r="C5215" t="s">
        <v>79</v>
      </c>
      <c r="D5215" s="3">
        <v>45559</v>
      </c>
      <c r="FB5215">
        <v>0</v>
      </c>
      <c r="FC5215">
        <v>1</v>
      </c>
    </row>
    <row r="5216" spans="1:159" x14ac:dyDescent="0.25">
      <c r="A5216" t="s">
        <v>51</v>
      </c>
      <c r="B5216" t="s">
        <v>41</v>
      </c>
      <c r="C5216" t="s">
        <v>79</v>
      </c>
      <c r="D5216" s="3">
        <v>45566</v>
      </c>
      <c r="FB5216">
        <v>0</v>
      </c>
      <c r="FC5216">
        <v>1</v>
      </c>
    </row>
    <row r="5217" spans="1:159" x14ac:dyDescent="0.25">
      <c r="A5217" t="s">
        <v>51</v>
      </c>
      <c r="B5217" t="s">
        <v>41</v>
      </c>
      <c r="C5217" t="s">
        <v>79</v>
      </c>
      <c r="D5217" s="3">
        <v>45567</v>
      </c>
      <c r="FB5217">
        <v>0</v>
      </c>
      <c r="FC5217">
        <v>1</v>
      </c>
    </row>
    <row r="5218" spans="1:159" x14ac:dyDescent="0.25">
      <c r="A5218" t="s">
        <v>51</v>
      </c>
      <c r="B5218" t="s">
        <v>41</v>
      </c>
      <c r="C5218" t="s">
        <v>79</v>
      </c>
      <c r="D5218" s="3">
        <v>45568</v>
      </c>
      <c r="FB5218">
        <v>0</v>
      </c>
      <c r="FC5218">
        <v>1</v>
      </c>
    </row>
    <row r="5219" spans="1:159" x14ac:dyDescent="0.25">
      <c r="A5219" t="s">
        <v>51</v>
      </c>
      <c r="B5219" t="s">
        <v>41</v>
      </c>
      <c r="C5219" t="s">
        <v>79</v>
      </c>
      <c r="D5219" s="3">
        <v>45570</v>
      </c>
      <c r="FB5219">
        <v>0</v>
      </c>
      <c r="FC5219">
        <v>1</v>
      </c>
    </row>
    <row r="5220" spans="1:159" x14ac:dyDescent="0.25">
      <c r="A5220" t="s">
        <v>51</v>
      </c>
      <c r="B5220" t="s">
        <v>41</v>
      </c>
      <c r="C5220" t="s">
        <v>79</v>
      </c>
      <c r="D5220" s="3">
        <v>45571</v>
      </c>
      <c r="FB5220">
        <v>0</v>
      </c>
      <c r="FC5220">
        <v>1</v>
      </c>
    </row>
    <row r="5221" spans="1:159" x14ac:dyDescent="0.25">
      <c r="A5221" t="s">
        <v>51</v>
      </c>
      <c r="B5221" t="s">
        <v>41</v>
      </c>
      <c r="C5221" t="s">
        <v>42</v>
      </c>
      <c r="D5221" s="3">
        <v>45475</v>
      </c>
      <c r="E5221" s="25">
        <v>19</v>
      </c>
      <c r="F5221">
        <v>20</v>
      </c>
      <c r="G5221">
        <v>19</v>
      </c>
      <c r="H5221">
        <v>20</v>
      </c>
      <c r="I5221">
        <v>4085</v>
      </c>
      <c r="J5221">
        <v>53699</v>
      </c>
      <c r="K5221">
        <v>1.2155941724777199</v>
      </c>
      <c r="L5221">
        <v>1.05937552452087</v>
      </c>
      <c r="M5221">
        <v>0.92994773387908902</v>
      </c>
      <c r="N5221">
        <v>0.84961664676666204</v>
      </c>
      <c r="O5221">
        <v>0.80834609270095803</v>
      </c>
      <c r="P5221">
        <v>0.80502974987029996</v>
      </c>
      <c r="Q5221">
        <v>0.82467764616012496</v>
      </c>
      <c r="R5221">
        <v>0.80977046489715498</v>
      </c>
      <c r="S5221">
        <v>0.81568121910095204</v>
      </c>
      <c r="T5221">
        <v>0.86473679542541504</v>
      </c>
      <c r="U5221">
        <v>0.95029771327972401</v>
      </c>
      <c r="V5221">
        <v>1.1018267869949301</v>
      </c>
      <c r="W5221">
        <v>1.2922106981277399</v>
      </c>
      <c r="X5221">
        <v>1.4970939159393299</v>
      </c>
      <c r="Y5221">
        <v>1.74589490890502</v>
      </c>
      <c r="Z5221">
        <v>2.0243546962738002</v>
      </c>
      <c r="AA5221">
        <v>2.3196041584014799</v>
      </c>
      <c r="AB5221">
        <v>2.6522696018218901</v>
      </c>
      <c r="AC5221">
        <v>2.8585176467895499</v>
      </c>
      <c r="AD5221">
        <v>2.83906769752502</v>
      </c>
      <c r="AE5221">
        <v>2.5892672538757302</v>
      </c>
      <c r="AF5221">
        <v>2.3310678005218501</v>
      </c>
      <c r="AG5221">
        <v>1.94268333911895</v>
      </c>
      <c r="AH5221">
        <v>1.588827252388</v>
      </c>
      <c r="AI5221">
        <v>-6.04299828410148E-2</v>
      </c>
      <c r="AJ5221">
        <v>-6.5354086458683E-2</v>
      </c>
      <c r="AK5221">
        <v>-6.5151870250701904E-2</v>
      </c>
      <c r="AL5221">
        <v>-4.8014398664235999E-2</v>
      </c>
      <c r="AM5221">
        <v>-4.1215777397155699E-2</v>
      </c>
      <c r="AN5221">
        <v>-4.03173938393592E-2</v>
      </c>
      <c r="AO5221">
        <v>-6.3354209065437303E-2</v>
      </c>
      <c r="AP5221">
        <v>-9.1954521834850297E-2</v>
      </c>
      <c r="AQ5221">
        <v>-9.0349391102790805E-2</v>
      </c>
      <c r="AR5221">
        <v>-7.0195473730564104E-2</v>
      </c>
      <c r="AS5221">
        <v>-7.3664575815200806E-2</v>
      </c>
      <c r="AT5221">
        <v>-7.85428062081336E-2</v>
      </c>
      <c r="AU5221">
        <v>-6.8482019007205894E-2</v>
      </c>
      <c r="AV5221">
        <v>-8.3317026495933505E-2</v>
      </c>
      <c r="AW5221">
        <v>-7.2982467710971805E-2</v>
      </c>
      <c r="AX5221">
        <v>-8.6000733077525995E-2</v>
      </c>
      <c r="AY5221">
        <v>-0.10097626596689201</v>
      </c>
      <c r="AZ5221">
        <v>-0.109422102570533</v>
      </c>
      <c r="BA5221">
        <v>5.7068053632974597E-2</v>
      </c>
      <c r="BB5221">
        <v>4.7382544726133298E-2</v>
      </c>
      <c r="BC5221">
        <v>-0.175353959202766</v>
      </c>
      <c r="BD5221">
        <v>-0.124822400510311</v>
      </c>
      <c r="BE5221">
        <v>-9.4379432499408694E-2</v>
      </c>
      <c r="BF5221">
        <v>-7.9338774085044805E-2</v>
      </c>
      <c r="BG5221">
        <v>-3.0264941975474299E-2</v>
      </c>
      <c r="BH5221">
        <v>-3.6583531647920602E-2</v>
      </c>
      <c r="BI5221">
        <v>-3.9816692471504198E-2</v>
      </c>
      <c r="BJ5221">
        <v>-2.5423053652048101E-2</v>
      </c>
      <c r="BK5221">
        <v>-2.0693572238087599E-2</v>
      </c>
      <c r="BL5221">
        <v>-2.0942104980349499E-2</v>
      </c>
      <c r="BM5221">
        <v>-4.26539592444896E-2</v>
      </c>
      <c r="BN5221">
        <v>-6.8774245679378496E-2</v>
      </c>
      <c r="BO5221">
        <v>-6.5305441617965601E-2</v>
      </c>
      <c r="BP5221">
        <v>-4.3736375868320403E-2</v>
      </c>
      <c r="BQ5221">
        <v>-4.6558670699596398E-2</v>
      </c>
      <c r="BR5221">
        <v>-4.93909046053886E-2</v>
      </c>
      <c r="BS5221">
        <v>-3.8009762763977002E-2</v>
      </c>
      <c r="BT5221">
        <v>-5.1198787987232201E-2</v>
      </c>
      <c r="BU5221">
        <v>-3.87811176478862E-2</v>
      </c>
      <c r="BV5221">
        <v>-5.05583062767982E-2</v>
      </c>
      <c r="BW5221">
        <v>-6.39947429299354E-2</v>
      </c>
      <c r="BX5221">
        <v>-7.0981010794639504E-2</v>
      </c>
      <c r="BY5221">
        <v>9.6366077661514199E-2</v>
      </c>
      <c r="BZ5221">
        <v>8.5612371563911396E-2</v>
      </c>
      <c r="CA5221">
        <v>-0.13827632367610901</v>
      </c>
      <c r="CB5221">
        <v>-8.7964057922363198E-2</v>
      </c>
      <c r="CC5221">
        <v>-5.82362413406372E-2</v>
      </c>
      <c r="CD5221">
        <v>-4.5865394175052601E-2</v>
      </c>
      <c r="CE5221">
        <v>-9.9902848887722899E-5</v>
      </c>
      <c r="CF5221">
        <v>-7.8129740431904706E-3</v>
      </c>
      <c r="CG5221">
        <v>-1.4481514692306499E-2</v>
      </c>
      <c r="CH5221">
        <v>-2.8317091055214401E-3</v>
      </c>
      <c r="CI5221">
        <v>-1.7136579845100601E-4</v>
      </c>
      <c r="CJ5221">
        <v>-1.56681647058576E-3</v>
      </c>
      <c r="CK5221">
        <v>-2.1953709423541998E-2</v>
      </c>
      <c r="CL5221">
        <v>-4.5593969523906701E-2</v>
      </c>
      <c r="CM5221">
        <v>-4.02614958584308E-2</v>
      </c>
      <c r="CN5221">
        <v>-1.7277278006076799E-2</v>
      </c>
      <c r="CO5221">
        <v>-1.9452761858701699E-2</v>
      </c>
      <c r="CP5221">
        <v>-2.02390048652887E-2</v>
      </c>
      <c r="CQ5221">
        <v>-7.5375065207481298E-3</v>
      </c>
      <c r="CR5221">
        <v>-1.90805476158857E-2</v>
      </c>
      <c r="CS5221">
        <v>-4.5797675848007202E-3</v>
      </c>
      <c r="CT5221">
        <v>-1.51158813387155E-2</v>
      </c>
      <c r="CU5221">
        <v>-2.7013219892978599E-2</v>
      </c>
      <c r="CV5221">
        <v>-3.2539919018745402E-2</v>
      </c>
      <c r="CW5221">
        <v>0.13566410541534399</v>
      </c>
      <c r="CX5221">
        <v>0.123842194676399</v>
      </c>
      <c r="CY5221">
        <v>-0.101198688149452</v>
      </c>
      <c r="CZ5221">
        <v>-5.1105715334415401E-2</v>
      </c>
      <c r="DA5221">
        <v>-2.20930464565753E-2</v>
      </c>
      <c r="DB5221">
        <v>-1.23920133337378E-2</v>
      </c>
      <c r="DC5221">
        <v>1.83390416204929E-2</v>
      </c>
      <c r="DD5221">
        <v>1.7491256818175299E-2</v>
      </c>
      <c r="DE5221">
        <v>1.5402694232761799E-2</v>
      </c>
      <c r="DF5221">
        <v>1.37345623224973E-2</v>
      </c>
      <c r="DG5221">
        <v>1.2476615607738399E-2</v>
      </c>
      <c r="DH5221">
        <v>1.17793390527367E-2</v>
      </c>
      <c r="DI5221">
        <v>1.2584858573973101E-2</v>
      </c>
      <c r="DJ5221">
        <v>1.4092606492340501E-2</v>
      </c>
      <c r="DK5221">
        <v>1.52256386354565E-2</v>
      </c>
      <c r="DL5221">
        <v>1.6085989773273399E-2</v>
      </c>
      <c r="DM5221">
        <v>1.6479222103953299E-2</v>
      </c>
      <c r="DN5221">
        <v>1.7723096534609701E-2</v>
      </c>
      <c r="DO5221">
        <v>1.8525816500186899E-2</v>
      </c>
      <c r="DP5221">
        <v>1.9526503980159701E-2</v>
      </c>
      <c r="DQ5221">
        <v>2.0792944356799101E-2</v>
      </c>
      <c r="DR5221">
        <v>2.1547464653849598E-2</v>
      </c>
      <c r="DS5221">
        <v>2.24831700325012E-2</v>
      </c>
      <c r="DT5221">
        <v>2.3370524868369099E-2</v>
      </c>
      <c r="DU5221">
        <v>2.3891501128673501E-2</v>
      </c>
      <c r="DV5221">
        <v>2.3242084309458701E-2</v>
      </c>
      <c r="DW5221">
        <v>2.2541601210832499E-2</v>
      </c>
      <c r="DX5221">
        <v>2.2408280521631199E-2</v>
      </c>
      <c r="DY5221">
        <v>2.1973501890897699E-2</v>
      </c>
      <c r="DZ5221">
        <v>2.0350370556116101E-2</v>
      </c>
      <c r="EA5221">
        <v>77.616386413574205</v>
      </c>
      <c r="EB5221">
        <v>78.281433105468693</v>
      </c>
      <c r="EC5221">
        <v>77.191291809082003</v>
      </c>
      <c r="ED5221">
        <v>77.740585327148395</v>
      </c>
      <c r="EE5221">
        <v>73.696800231933494</v>
      </c>
      <c r="EF5221">
        <v>74.255569458007798</v>
      </c>
      <c r="EG5221">
        <v>78.408966064453097</v>
      </c>
      <c r="EH5221">
        <v>80.267608642578097</v>
      </c>
      <c r="EI5221">
        <v>84.573883056640597</v>
      </c>
      <c r="EJ5221">
        <v>88.572341918945298</v>
      </c>
      <c r="EK5221">
        <v>92.199745178222599</v>
      </c>
      <c r="EL5221">
        <v>94.824073791503906</v>
      </c>
      <c r="EM5221">
        <v>96.680152893066406</v>
      </c>
      <c r="EN5221">
        <v>99.123947143554602</v>
      </c>
      <c r="EO5221">
        <v>100.37106323242099</v>
      </c>
      <c r="EP5221">
        <v>100.78822326660099</v>
      </c>
      <c r="EQ5221">
        <v>101.023300170898</v>
      </c>
      <c r="ER5221">
        <v>100.95236968994099</v>
      </c>
      <c r="ES5221">
        <v>100.091423034667</v>
      </c>
      <c r="ET5221">
        <v>96.3428955078125</v>
      </c>
      <c r="EU5221">
        <v>90.387710571289006</v>
      </c>
      <c r="EV5221">
        <v>88.601539611816406</v>
      </c>
      <c r="EW5221">
        <v>85.496543884277301</v>
      </c>
      <c r="EX5221">
        <v>82.658897399902301</v>
      </c>
      <c r="EY5221">
        <v>0.21417476236820199</v>
      </c>
      <c r="EZ5221">
        <v>1.66658200323581E-2</v>
      </c>
      <c r="FA5221">
        <v>1.66658200323581E-2</v>
      </c>
      <c r="FB5221">
        <v>0</v>
      </c>
      <c r="FC5221">
        <v>0</v>
      </c>
    </row>
    <row r="5222" spans="1:159" x14ac:dyDescent="0.25">
      <c r="A5222" t="s">
        <v>51</v>
      </c>
      <c r="B5222" t="s">
        <v>41</v>
      </c>
      <c r="C5222" t="s">
        <v>42</v>
      </c>
      <c r="D5222" s="3">
        <v>45476</v>
      </c>
      <c r="E5222" s="25">
        <v>17</v>
      </c>
      <c r="F5222">
        <v>18</v>
      </c>
      <c r="G5222">
        <v>17</v>
      </c>
      <c r="H5222">
        <v>18</v>
      </c>
      <c r="I5222">
        <v>4084</v>
      </c>
      <c r="J5222">
        <v>53694</v>
      </c>
      <c r="K5222">
        <v>1.3648500442504801</v>
      </c>
      <c r="L5222">
        <v>1.1785793304443299</v>
      </c>
      <c r="M5222">
        <v>1.03093838691711</v>
      </c>
      <c r="N5222">
        <v>0.93707525730133001</v>
      </c>
      <c r="O5222">
        <v>0.87152540683746305</v>
      </c>
      <c r="P5222">
        <v>0.85991549491882302</v>
      </c>
      <c r="Q5222">
        <v>0.884671330451965</v>
      </c>
      <c r="R5222">
        <v>0.87091213464736905</v>
      </c>
      <c r="S5222">
        <v>0.89645785093307395</v>
      </c>
      <c r="T5222">
        <v>0.94399070739746005</v>
      </c>
      <c r="U5222">
        <v>1.0367137193679801</v>
      </c>
      <c r="V5222">
        <v>1.1860826015472401</v>
      </c>
      <c r="W5222">
        <v>1.4257388114929099</v>
      </c>
      <c r="X5222">
        <v>1.66458404064178</v>
      </c>
      <c r="Y5222">
        <v>1.9334944486618</v>
      </c>
      <c r="Z5222">
        <v>2.21098756790161</v>
      </c>
      <c r="AA5222">
        <v>2.5151720046996999</v>
      </c>
      <c r="AB5222">
        <v>2.8420708179473801</v>
      </c>
      <c r="AC5222">
        <v>3.1038224697113002</v>
      </c>
      <c r="AD5222">
        <v>3.08467316627502</v>
      </c>
      <c r="AE5222">
        <v>2.83035039901733</v>
      </c>
      <c r="AF5222">
        <v>2.51073741912841</v>
      </c>
      <c r="AG5222">
        <v>2.1284954547882</v>
      </c>
      <c r="AH5222">
        <v>1.75730276107788</v>
      </c>
      <c r="AI5222">
        <v>-6.5331831574440002E-2</v>
      </c>
      <c r="AJ5222">
        <v>-6.7533269524574197E-2</v>
      </c>
      <c r="AK5222">
        <v>-4.3542388826608602E-2</v>
      </c>
      <c r="AL5222">
        <v>-4.0008876472711501E-2</v>
      </c>
      <c r="AM5222">
        <v>-4.6120133250951698E-2</v>
      </c>
      <c r="AN5222">
        <v>-5.2077271044254303E-2</v>
      </c>
      <c r="AO5222">
        <v>-6.7119605839252403E-2</v>
      </c>
      <c r="AP5222">
        <v>-8.6620122194290106E-2</v>
      </c>
      <c r="AQ5222">
        <v>-7.0563361048698398E-2</v>
      </c>
      <c r="AR5222">
        <v>-6.4466290175914695E-2</v>
      </c>
      <c r="AS5222">
        <v>-6.19039051234722E-2</v>
      </c>
      <c r="AT5222">
        <v>-7.6882787048816598E-2</v>
      </c>
      <c r="AU5222">
        <v>-5.1437631249427698E-2</v>
      </c>
      <c r="AV5222">
        <v>-9.6978105604648507E-2</v>
      </c>
      <c r="AW5222">
        <v>-7.1995876729488303E-2</v>
      </c>
      <c r="AX5222">
        <v>-8.56029167771339E-2</v>
      </c>
      <c r="AY5222">
        <v>9.9889799952507005E-2</v>
      </c>
      <c r="AZ5222">
        <v>0.12943996489048001</v>
      </c>
      <c r="BA5222">
        <v>-0.12956689298152901</v>
      </c>
      <c r="BB5222">
        <v>-0.16713042557239499</v>
      </c>
      <c r="BC5222">
        <v>-0.16400872170925099</v>
      </c>
      <c r="BD5222">
        <v>-0.134854540228843</v>
      </c>
      <c r="BE5222">
        <v>-0.109994433820247</v>
      </c>
      <c r="BF5222">
        <v>-7.9852856695651994E-2</v>
      </c>
      <c r="BG5222">
        <v>-3.2665371894836398E-2</v>
      </c>
      <c r="BH5222">
        <v>-3.7145540118217399E-2</v>
      </c>
      <c r="BI5222">
        <v>-1.7038054764270699E-2</v>
      </c>
      <c r="BJ5222">
        <v>-1.52351791039109E-2</v>
      </c>
      <c r="BK5222">
        <v>-2.3269651457667299E-2</v>
      </c>
      <c r="BL5222">
        <v>-3.08478381484746E-2</v>
      </c>
      <c r="BM5222">
        <v>-4.4273354113101897E-2</v>
      </c>
      <c r="BN5222">
        <v>-6.2016397714614799E-2</v>
      </c>
      <c r="BO5222">
        <v>-4.4654093682765898E-2</v>
      </c>
      <c r="BP5222">
        <v>-3.7272408604621797E-2</v>
      </c>
      <c r="BQ5222">
        <v>-3.3629551529884297E-2</v>
      </c>
      <c r="BR5222">
        <v>-4.6074736863374703E-2</v>
      </c>
      <c r="BS5222">
        <v>-1.8498921766877102E-2</v>
      </c>
      <c r="BT5222">
        <v>-6.13677576184272E-2</v>
      </c>
      <c r="BU5222">
        <v>-3.5465344786643899E-2</v>
      </c>
      <c r="BV5222">
        <v>-4.7252226620912503E-2</v>
      </c>
      <c r="BW5222">
        <v>0.137900739908218</v>
      </c>
      <c r="BX5222">
        <v>0.168733209371566</v>
      </c>
      <c r="BY5222">
        <v>-8.7716870009899098E-2</v>
      </c>
      <c r="BZ5222">
        <v>-0.125905841588973</v>
      </c>
      <c r="CA5222">
        <v>-0.124184727668762</v>
      </c>
      <c r="CB5222">
        <v>-9.6222855150699602E-2</v>
      </c>
      <c r="CC5222">
        <v>-7.1973294019699E-2</v>
      </c>
      <c r="CD5222">
        <v>-4.449999704957E-2</v>
      </c>
      <c r="CE5222" s="20">
        <v>1.0862277122214401E-6</v>
      </c>
      <c r="CF5222">
        <v>-6.7578135058283797E-3</v>
      </c>
      <c r="CG5222">
        <v>9.4662774354219402E-3</v>
      </c>
      <c r="CH5222">
        <v>9.5385182648897102E-3</v>
      </c>
      <c r="CI5222">
        <v>-4.1917088674381299E-4</v>
      </c>
      <c r="CJ5222">
        <v>-9.6184061840176496E-3</v>
      </c>
      <c r="CK5222">
        <v>-2.1427104249596499E-2</v>
      </c>
      <c r="CL5222">
        <v>-3.74126695096492E-2</v>
      </c>
      <c r="CM5222">
        <v>-1.8744830042123701E-2</v>
      </c>
      <c r="CN5222">
        <v>-1.0078524239361199E-2</v>
      </c>
      <c r="CO5222">
        <v>-5.3551979362964604E-3</v>
      </c>
      <c r="CP5222">
        <v>-1.5266683883965E-2</v>
      </c>
      <c r="CQ5222">
        <v>1.4439786784350799E-2</v>
      </c>
      <c r="CR5222">
        <v>-2.5757413357496199E-2</v>
      </c>
      <c r="CS5222">
        <v>1.0651907650753799E-3</v>
      </c>
      <c r="CT5222">
        <v>-8.9015401899814606E-3</v>
      </c>
      <c r="CU5222">
        <v>0.175911679863929</v>
      </c>
      <c r="CV5222">
        <v>0.208026453852653</v>
      </c>
      <c r="CW5222">
        <v>-4.5866843312978703E-2</v>
      </c>
      <c r="CX5222">
        <v>-8.4681257605552604E-2</v>
      </c>
      <c r="CY5222">
        <v>-8.4360733628272996E-2</v>
      </c>
      <c r="CZ5222">
        <v>-5.75911700725555E-2</v>
      </c>
      <c r="DA5222">
        <v>-3.3952150493860203E-2</v>
      </c>
      <c r="DB5222">
        <v>-9.1471355408429995E-3</v>
      </c>
      <c r="DC5222">
        <v>1.9859796389937401E-2</v>
      </c>
      <c r="DD5222">
        <v>1.84744261205196E-2</v>
      </c>
      <c r="DE5222">
        <v>1.61134898662567E-2</v>
      </c>
      <c r="DF5222">
        <v>1.5061338432133101E-2</v>
      </c>
      <c r="DG5222">
        <v>1.38921057805418E-2</v>
      </c>
      <c r="DH5222">
        <v>1.29065783694386E-2</v>
      </c>
      <c r="DI5222">
        <v>1.38895334675908E-2</v>
      </c>
      <c r="DJ5222">
        <v>1.4958003535866699E-2</v>
      </c>
      <c r="DK5222">
        <v>1.5751713886857002E-2</v>
      </c>
      <c r="DL5222">
        <v>1.6532707959413501E-2</v>
      </c>
      <c r="DM5222">
        <v>1.7189586535096099E-2</v>
      </c>
      <c r="DN5222">
        <v>1.87299661338329E-2</v>
      </c>
      <c r="DO5222">
        <v>2.0025312900543199E-2</v>
      </c>
      <c r="DP5222">
        <v>2.16495525091886E-2</v>
      </c>
      <c r="DQ5222">
        <v>2.22089886665344E-2</v>
      </c>
      <c r="DR5222">
        <v>2.3315561935305502E-2</v>
      </c>
      <c r="DS5222">
        <v>2.3109009489417E-2</v>
      </c>
      <c r="DT5222">
        <v>2.3888597264885899E-2</v>
      </c>
      <c r="DU5222">
        <v>2.5443010032176899E-2</v>
      </c>
      <c r="DV5222">
        <v>2.5062769651412901E-2</v>
      </c>
      <c r="DW5222">
        <v>2.4211270734667702E-2</v>
      </c>
      <c r="DX5222">
        <v>2.3486396297812399E-2</v>
      </c>
      <c r="DY5222">
        <v>2.3115213960409099E-2</v>
      </c>
      <c r="DZ5222">
        <v>2.1493013948202098E-2</v>
      </c>
      <c r="EA5222">
        <v>80.164405822753906</v>
      </c>
      <c r="EB5222">
        <v>79.721130371093693</v>
      </c>
      <c r="EC5222">
        <v>80.165428161620994</v>
      </c>
      <c r="ED5222">
        <v>77.916259765625</v>
      </c>
      <c r="EE5222">
        <v>78.293724060058494</v>
      </c>
      <c r="EF5222">
        <v>78.723686218261705</v>
      </c>
      <c r="EG5222">
        <v>77.592826843261705</v>
      </c>
      <c r="EH5222">
        <v>81.000511169433494</v>
      </c>
      <c r="EI5222">
        <v>85.737770080566406</v>
      </c>
      <c r="EJ5222">
        <v>89.603073120117102</v>
      </c>
      <c r="EK5222">
        <v>94.025352478027301</v>
      </c>
      <c r="EL5222">
        <v>96.284759521484304</v>
      </c>
      <c r="EM5222">
        <v>97.548782348632798</v>
      </c>
      <c r="EN5222">
        <v>99.1884765625</v>
      </c>
      <c r="EO5222">
        <v>101.168502807617</v>
      </c>
      <c r="EP5222">
        <v>103.14698791503901</v>
      </c>
      <c r="EQ5222">
        <v>103.168502807617</v>
      </c>
      <c r="ER5222">
        <v>103.262741088867</v>
      </c>
      <c r="ES5222">
        <v>102.09603118896401</v>
      </c>
      <c r="ET5222">
        <v>99.162353515625</v>
      </c>
      <c r="EU5222">
        <v>92.532135009765597</v>
      </c>
      <c r="EV5222">
        <v>89.3062744140625</v>
      </c>
      <c r="EW5222">
        <v>87.436622619628906</v>
      </c>
      <c r="EX5222">
        <v>82.851219177245994</v>
      </c>
      <c r="EY5222">
        <v>0.23192410171031899</v>
      </c>
      <c r="EZ5222">
        <v>1.66184492409229E-2</v>
      </c>
      <c r="FA5222">
        <v>1.66184492409229E-2</v>
      </c>
      <c r="FB5222">
        <v>0</v>
      </c>
      <c r="FC5222">
        <v>0</v>
      </c>
    </row>
    <row r="5223" spans="1:159" x14ac:dyDescent="0.25">
      <c r="A5223" t="s">
        <v>51</v>
      </c>
      <c r="B5223" t="s">
        <v>41</v>
      </c>
      <c r="C5223" t="s">
        <v>42</v>
      </c>
      <c r="D5223" s="3">
        <v>45478</v>
      </c>
      <c r="E5223" s="25">
        <v>17</v>
      </c>
      <c r="F5223">
        <v>18</v>
      </c>
      <c r="G5223">
        <v>17</v>
      </c>
      <c r="H5223">
        <v>18</v>
      </c>
      <c r="I5223">
        <v>4382</v>
      </c>
      <c r="J5223">
        <v>57841</v>
      </c>
      <c r="K5223">
        <v>1.4741851091384801</v>
      </c>
      <c r="L5223">
        <v>1.2344121932983301</v>
      </c>
      <c r="M5223">
        <v>1.0605537891387899</v>
      </c>
      <c r="N5223">
        <v>0.93716400861740101</v>
      </c>
      <c r="O5223">
        <v>0.85145407915115301</v>
      </c>
      <c r="P5223">
        <v>0.82116252183914096</v>
      </c>
      <c r="Q5223">
        <v>0.79973596334457298</v>
      </c>
      <c r="R5223">
        <v>0.78400844335555997</v>
      </c>
      <c r="S5223">
        <v>0.825048387050628</v>
      </c>
      <c r="T5223">
        <v>0.89509057998657204</v>
      </c>
      <c r="U5223">
        <v>1.01464366912841</v>
      </c>
      <c r="V5223">
        <v>1.2028825283050499</v>
      </c>
      <c r="W5223">
        <v>1.4317166805267301</v>
      </c>
      <c r="X5223">
        <v>1.71538245677947</v>
      </c>
      <c r="Y5223">
        <v>2.0129618644714302</v>
      </c>
      <c r="Z5223">
        <v>2.3390581607818599</v>
      </c>
      <c r="AA5223">
        <v>2.6548466682434002</v>
      </c>
      <c r="AB5223">
        <v>2.96882104873657</v>
      </c>
      <c r="AC5223">
        <v>3.1939749717712398</v>
      </c>
      <c r="AD5223">
        <v>3.19128990173339</v>
      </c>
      <c r="AE5223">
        <v>2.94752669334411</v>
      </c>
      <c r="AF5223">
        <v>2.65270495414733</v>
      </c>
      <c r="AG5223">
        <v>2.2549147605895898</v>
      </c>
      <c r="AH5223">
        <v>1.86182141304016</v>
      </c>
      <c r="AI5223">
        <v>1.633713953197E-2</v>
      </c>
      <c r="AJ5223">
        <v>7.7540632337331702E-3</v>
      </c>
      <c r="AK5223">
        <v>-7.6087224297225397E-3</v>
      </c>
      <c r="AL5223">
        <v>-1.93746145814657E-2</v>
      </c>
      <c r="AM5223">
        <v>-2.1019643172621699E-2</v>
      </c>
      <c r="AN5223">
        <v>-1.29347667098045E-2</v>
      </c>
      <c r="AO5223">
        <v>-3.4557115286588599E-2</v>
      </c>
      <c r="AP5223">
        <v>-4.1839092969894402E-2</v>
      </c>
      <c r="AQ5223">
        <v>-2.2330624982714601E-2</v>
      </c>
      <c r="AR5223">
        <v>-1.9890613853931399E-2</v>
      </c>
      <c r="AS5223">
        <v>-1.56816709786653E-2</v>
      </c>
      <c r="AT5223">
        <v>-3.7491723895072902E-2</v>
      </c>
      <c r="AU5223">
        <v>-5.1344193518161697E-2</v>
      </c>
      <c r="AV5223">
        <v>-4.5406516641378403E-2</v>
      </c>
      <c r="AW5223">
        <v>-8.2852214574813801E-2</v>
      </c>
      <c r="AX5223">
        <v>-9.4887100160121904E-2</v>
      </c>
      <c r="AY5223">
        <v>8.9297153055667794E-2</v>
      </c>
      <c r="AZ5223">
        <v>8.8450774550437899E-2</v>
      </c>
      <c r="BA5223">
        <v>-0.16367150843143399</v>
      </c>
      <c r="BB5223">
        <v>-0.18544101715087799</v>
      </c>
      <c r="BC5223">
        <v>-0.13610872626304599</v>
      </c>
      <c r="BD5223">
        <v>-9.4026997685432406E-2</v>
      </c>
      <c r="BE5223">
        <v>-8.3407841622829396E-2</v>
      </c>
      <c r="BF5223">
        <v>-5.6740041822194998E-2</v>
      </c>
      <c r="BG5223">
        <v>4.8779781907796797E-2</v>
      </c>
      <c r="BH5223">
        <v>3.7003945559263202E-2</v>
      </c>
      <c r="BI5223">
        <v>1.8429324030876101E-2</v>
      </c>
      <c r="BJ5223">
        <v>5.0157071091234597E-3</v>
      </c>
      <c r="BK5223">
        <v>1.26809754874557E-3</v>
      </c>
      <c r="BL5223">
        <v>7.0757488720118904E-3</v>
      </c>
      <c r="BM5223">
        <v>-1.50088900700211E-2</v>
      </c>
      <c r="BN5223">
        <v>-2.09486093372106E-2</v>
      </c>
      <c r="BO5223">
        <v>1.1471727630123401E-3</v>
      </c>
      <c r="BP5223">
        <v>4.9735577777027997E-3</v>
      </c>
      <c r="BQ5223">
        <v>1.1394666507840099E-2</v>
      </c>
      <c r="BR5223">
        <v>-6.8884859792888104E-3</v>
      </c>
      <c r="BS5223">
        <v>-1.8998937681317302E-2</v>
      </c>
      <c r="BT5223">
        <v>-1.10130906105041E-2</v>
      </c>
      <c r="BU5223">
        <v>-4.6353667974471997E-2</v>
      </c>
      <c r="BV5223">
        <v>-5.65761663019657E-2</v>
      </c>
      <c r="BW5223">
        <v>0.12803220748901301</v>
      </c>
      <c r="BX5223">
        <v>0.128716215491294</v>
      </c>
      <c r="BY5223">
        <v>-0.121919102966785</v>
      </c>
      <c r="BZ5223">
        <v>-0.14341197907924599</v>
      </c>
      <c r="CA5223">
        <v>-9.5646768808364799E-2</v>
      </c>
      <c r="CB5223">
        <v>-5.4121434688568101E-2</v>
      </c>
      <c r="CC5223">
        <v>-4.4839736074209199E-2</v>
      </c>
      <c r="CD5223">
        <v>-2.0963544026017099E-2</v>
      </c>
      <c r="CE5223">
        <v>8.1222422420978505E-2</v>
      </c>
      <c r="CF5223">
        <v>6.6253826022148105E-2</v>
      </c>
      <c r="CG5223">
        <v>4.4467370957136099E-2</v>
      </c>
      <c r="CH5223">
        <v>2.9406029731035201E-2</v>
      </c>
      <c r="CI5223">
        <v>2.3555839434266E-2</v>
      </c>
      <c r="CJ5223">
        <v>2.7086263522505701E-2</v>
      </c>
      <c r="CK5223">
        <v>4.5393351465463604E-3</v>
      </c>
      <c r="CL5223">
        <v>-5.8125988289248097E-5</v>
      </c>
      <c r="CM5223">
        <v>2.46249698102474E-2</v>
      </c>
      <c r="CN5223">
        <v>2.9837729409336999E-2</v>
      </c>
      <c r="CO5223">
        <v>3.8471002131700502E-2</v>
      </c>
      <c r="CP5223">
        <v>2.3714752867817799E-2</v>
      </c>
      <c r="CQ5223">
        <v>1.33463172242045E-2</v>
      </c>
      <c r="CR5223">
        <v>2.3380333557724901E-2</v>
      </c>
      <c r="CS5223">
        <v>-9.8551213741302403E-3</v>
      </c>
      <c r="CT5223">
        <v>-1.82652287185192E-2</v>
      </c>
      <c r="CU5223">
        <v>0.16676726937294001</v>
      </c>
      <c r="CV5223">
        <v>0.16898165643215099</v>
      </c>
      <c r="CW5223">
        <v>-8.01667049527168E-2</v>
      </c>
      <c r="CX5223">
        <v>-0.101382941007614</v>
      </c>
      <c r="CY5223">
        <v>-5.5184815078973701E-2</v>
      </c>
      <c r="CZ5223">
        <v>-1.4215867966413401E-2</v>
      </c>
      <c r="DA5223">
        <v>-6.2716314569115604E-3</v>
      </c>
      <c r="DB5223">
        <v>1.48129528388381E-2</v>
      </c>
      <c r="DC5223">
        <v>1.9723726436495701E-2</v>
      </c>
      <c r="DD5223">
        <v>1.7782665789127301E-2</v>
      </c>
      <c r="DE5223">
        <v>1.58300083130598E-2</v>
      </c>
      <c r="DF5223">
        <v>1.4828262850642201E-2</v>
      </c>
      <c r="DG5223">
        <v>1.3549984432756901E-2</v>
      </c>
      <c r="DH5223">
        <v>1.21655296534299E-2</v>
      </c>
      <c r="DI5223">
        <v>1.1884476989507601E-2</v>
      </c>
      <c r="DJ5223">
        <v>1.2700512073934E-2</v>
      </c>
      <c r="DK5223">
        <v>1.42734870314598E-2</v>
      </c>
      <c r="DL5223">
        <v>1.51163432747125E-2</v>
      </c>
      <c r="DM5223">
        <v>1.6461243852972901E-2</v>
      </c>
      <c r="DN5223">
        <v>1.86054483056068E-2</v>
      </c>
      <c r="DO5223">
        <v>1.96645185351371E-2</v>
      </c>
      <c r="DP5223">
        <v>2.0909717306494699E-2</v>
      </c>
      <c r="DQ5223">
        <v>2.21895407885313E-2</v>
      </c>
      <c r="DR5223">
        <v>2.32913959771394E-2</v>
      </c>
      <c r="DS5223">
        <v>2.35492419451475E-2</v>
      </c>
      <c r="DT5223">
        <v>2.44796499609947E-2</v>
      </c>
      <c r="DU5223">
        <v>2.5383656844496699E-2</v>
      </c>
      <c r="DV5223">
        <v>2.55518406629562E-2</v>
      </c>
      <c r="DW5223">
        <v>2.4599121883511502E-2</v>
      </c>
      <c r="DX5223">
        <v>2.42608617991209E-2</v>
      </c>
      <c r="DY5223">
        <v>2.34477426856756E-2</v>
      </c>
      <c r="DZ5223">
        <v>2.1750565618276499E-2</v>
      </c>
      <c r="EA5223">
        <v>79.249404907226506</v>
      </c>
      <c r="EB5223">
        <v>77.757751464843693</v>
      </c>
      <c r="EC5223">
        <v>77.089653015136705</v>
      </c>
      <c r="ED5223">
        <v>75.598709106445298</v>
      </c>
      <c r="EE5223">
        <v>73.423942565917898</v>
      </c>
      <c r="EF5223">
        <v>73.401046752929602</v>
      </c>
      <c r="EG5223">
        <v>72.503341674804602</v>
      </c>
      <c r="EH5223">
        <v>78.455413818359304</v>
      </c>
      <c r="EI5223">
        <v>81.554603576660099</v>
      </c>
      <c r="EJ5223">
        <v>86.534332275390597</v>
      </c>
      <c r="EK5223">
        <v>90.762756347656193</v>
      </c>
      <c r="EL5223">
        <v>94.538864135742102</v>
      </c>
      <c r="EM5223">
        <v>98.1583251953125</v>
      </c>
      <c r="EN5223">
        <v>100.62517547607401</v>
      </c>
      <c r="EO5223">
        <v>101.28564453125</v>
      </c>
      <c r="EP5223">
        <v>103.66284942626901</v>
      </c>
      <c r="EQ5223">
        <v>105.37529754638599</v>
      </c>
      <c r="ER5223">
        <v>105.30400848388599</v>
      </c>
      <c r="ES5223">
        <v>102.86003875732401</v>
      </c>
      <c r="ET5223">
        <v>98.440864562988196</v>
      </c>
      <c r="EU5223">
        <v>91.198616027832003</v>
      </c>
      <c r="EV5223">
        <v>87.830947875976506</v>
      </c>
      <c r="EW5223">
        <v>85.244400024414006</v>
      </c>
      <c r="EX5223">
        <v>84.447067260742102</v>
      </c>
      <c r="EY5223">
        <v>0.23492687940597501</v>
      </c>
      <c r="EZ5223">
        <v>1.6983963549137102E-2</v>
      </c>
      <c r="FA5223">
        <v>1.6983963549137102E-2</v>
      </c>
      <c r="FB5223">
        <v>0</v>
      </c>
      <c r="FC5223">
        <v>0</v>
      </c>
    </row>
    <row r="5224" spans="1:159" x14ac:dyDescent="0.25">
      <c r="A5224" t="s">
        <v>51</v>
      </c>
      <c r="B5224" t="s">
        <v>41</v>
      </c>
      <c r="C5224" t="s">
        <v>42</v>
      </c>
      <c r="D5224" s="3">
        <v>45479</v>
      </c>
      <c r="E5224" s="25">
        <v>19</v>
      </c>
      <c r="F5224">
        <v>20</v>
      </c>
      <c r="G5224">
        <v>19</v>
      </c>
      <c r="H5224">
        <v>20</v>
      </c>
      <c r="I5224">
        <v>4073</v>
      </c>
      <c r="J5224">
        <v>53550</v>
      </c>
      <c r="K5224">
        <v>1.62131667137145</v>
      </c>
      <c r="L5224">
        <v>1.38494288921356</v>
      </c>
      <c r="M5224">
        <v>1.2035220861434901</v>
      </c>
      <c r="N5224">
        <v>1.07935631275177</v>
      </c>
      <c r="O5224">
        <v>0.994179368019104</v>
      </c>
      <c r="P5224">
        <v>0.943867027759552</v>
      </c>
      <c r="Q5224">
        <v>0.91494864225387496</v>
      </c>
      <c r="R5224">
        <v>0.92436689138412398</v>
      </c>
      <c r="S5224">
        <v>0.99694299697875899</v>
      </c>
      <c r="T5224">
        <v>1.0977365970611499</v>
      </c>
      <c r="U5224">
        <v>1.2616207599639799</v>
      </c>
      <c r="V5224">
        <v>1.4603402614593499</v>
      </c>
      <c r="W5224">
        <v>1.74444615840911</v>
      </c>
      <c r="X5224">
        <v>2.0378975868225</v>
      </c>
      <c r="Y5224">
        <v>2.3368759155273402</v>
      </c>
      <c r="Z5224">
        <v>2.60402011871337</v>
      </c>
      <c r="AA5224">
        <v>2.9292187690734801</v>
      </c>
      <c r="AB5224">
        <v>3.26582527160644</v>
      </c>
      <c r="AC5224">
        <v>3.4691081047058101</v>
      </c>
      <c r="AD5224">
        <v>3.4464545249938898</v>
      </c>
      <c r="AE5224">
        <v>3.22106909751892</v>
      </c>
      <c r="AF5224">
        <v>2.9324414730071999</v>
      </c>
      <c r="AG5224">
        <v>2.5249557495117099</v>
      </c>
      <c r="AH5224">
        <v>2.1292197704315101</v>
      </c>
      <c r="AI5224">
        <v>-4.3082945048808999E-3</v>
      </c>
      <c r="AJ5224">
        <v>-9.2866346240043605E-3</v>
      </c>
      <c r="AK5224">
        <v>-1.2570070102810801E-2</v>
      </c>
      <c r="AL5224">
        <v>1.5691820532083501E-2</v>
      </c>
      <c r="AM5224">
        <v>3.6230277270078597E-2</v>
      </c>
      <c r="AN5224">
        <v>1.2726891785859999E-2</v>
      </c>
      <c r="AO5224">
        <v>-1.13579565659165E-2</v>
      </c>
      <c r="AP5224">
        <v>-7.5474209152161997E-3</v>
      </c>
      <c r="AQ5224">
        <v>-2.4448152631521201E-2</v>
      </c>
      <c r="AR5224">
        <v>-7.8212404623627593E-3</v>
      </c>
      <c r="AS5224">
        <v>-5.1274872384965402E-3</v>
      </c>
      <c r="AT5224">
        <v>-1.1386077851057001E-2</v>
      </c>
      <c r="AU5224">
        <v>-3.9461567997932399E-2</v>
      </c>
      <c r="AV5224">
        <v>-5.6176945567131001E-2</v>
      </c>
      <c r="AW5224">
        <v>-5.57268001139163E-2</v>
      </c>
      <c r="AX5224">
        <v>-9.6529431641101796E-2</v>
      </c>
      <c r="AY5224">
        <v>-9.0214103460311806E-2</v>
      </c>
      <c r="AZ5224">
        <v>-0.101707741618156</v>
      </c>
      <c r="BA5224">
        <v>9.94897335767745E-2</v>
      </c>
      <c r="BB5224">
        <v>9.5157235860824502E-2</v>
      </c>
      <c r="BC5224">
        <v>-0.173998713493347</v>
      </c>
      <c r="BD5224">
        <v>-0.169752731919288</v>
      </c>
      <c r="BE5224">
        <v>-9.3189835548400796E-2</v>
      </c>
      <c r="BF5224">
        <v>-5.2245270460843998E-2</v>
      </c>
      <c r="BG5224">
        <v>3.1170252710580802E-2</v>
      </c>
      <c r="BH5224">
        <v>2.3861737921833898E-2</v>
      </c>
      <c r="BI5224">
        <v>1.7289362847804999E-2</v>
      </c>
      <c r="BJ5224">
        <v>4.2181115597486399E-2</v>
      </c>
      <c r="BK5224">
        <v>5.9371970593929201E-2</v>
      </c>
      <c r="BL5224">
        <v>3.4717041999101597E-2</v>
      </c>
      <c r="BM5224">
        <v>1.0300485417246799E-2</v>
      </c>
      <c r="BN5224">
        <v>1.6453234478831201E-2</v>
      </c>
      <c r="BO5224">
        <v>2.9784685466438502E-3</v>
      </c>
      <c r="BP5224">
        <v>2.1585145965218499E-2</v>
      </c>
      <c r="BQ5224">
        <v>2.7258766815066299E-2</v>
      </c>
      <c r="BR5224">
        <v>2.29513589292764E-2</v>
      </c>
      <c r="BS5224">
        <v>-2.3240777663886499E-3</v>
      </c>
      <c r="BT5224">
        <v>-1.62077471613883E-2</v>
      </c>
      <c r="BU5224">
        <v>-1.4886286109685801E-2</v>
      </c>
      <c r="BV5224">
        <v>-5.43740056455135E-2</v>
      </c>
      <c r="BW5224">
        <v>-4.6084418892860399E-2</v>
      </c>
      <c r="BX5224">
        <v>-5.5526278913020997E-2</v>
      </c>
      <c r="BY5224">
        <v>0.14555035531520799</v>
      </c>
      <c r="BZ5224">
        <v>0.13886901736259399</v>
      </c>
      <c r="CA5224">
        <v>-0.13070502877235399</v>
      </c>
      <c r="CB5224">
        <v>-0.126015499234199</v>
      </c>
      <c r="CC5224">
        <v>-5.1261484622955301E-2</v>
      </c>
      <c r="CD5224">
        <v>-1.2945600785315E-2</v>
      </c>
      <c r="CE5224">
        <v>6.66488036513328E-2</v>
      </c>
      <c r="CF5224">
        <v>5.7010110467672299E-2</v>
      </c>
      <c r="CG5224">
        <v>4.7148797661066E-2</v>
      </c>
      <c r="CH5224">
        <v>6.8670414388179696E-2</v>
      </c>
      <c r="CI5224">
        <v>8.2513667643070193E-2</v>
      </c>
      <c r="CJ5224">
        <v>5.6707192212343202E-2</v>
      </c>
      <c r="CK5224">
        <v>3.1958926469087601E-2</v>
      </c>
      <c r="CL5224">
        <v>4.04538884758949E-2</v>
      </c>
      <c r="CM5224">
        <v>3.0405089259147599E-2</v>
      </c>
      <c r="CN5224">
        <v>5.0991531461477203E-2</v>
      </c>
      <c r="CO5224">
        <v>5.96450194716453E-2</v>
      </c>
      <c r="CP5224">
        <v>5.7288795709609902E-2</v>
      </c>
      <c r="CQ5224">
        <v>3.4813411533832501E-2</v>
      </c>
      <c r="CR5224">
        <v>2.3761451244354199E-2</v>
      </c>
      <c r="CS5224">
        <v>2.59542260318994E-2</v>
      </c>
      <c r="CT5224">
        <v>-1.22185805812478E-2</v>
      </c>
      <c r="CU5224">
        <v>-1.95473502390086E-3</v>
      </c>
      <c r="CV5224">
        <v>-9.3448134139180097E-3</v>
      </c>
      <c r="CW5224">
        <v>0.191610977053642</v>
      </c>
      <c r="CX5224">
        <v>0.18258079886436401</v>
      </c>
      <c r="CY5224">
        <v>-8.7411336600780404E-2</v>
      </c>
      <c r="CZ5224">
        <v>-8.2278266549110399E-2</v>
      </c>
      <c r="DA5224">
        <v>-9.3331318348646095E-3</v>
      </c>
      <c r="DB5224">
        <v>2.63540688902139E-2</v>
      </c>
      <c r="DC5224">
        <v>2.1569425240159E-2</v>
      </c>
      <c r="DD5224">
        <v>2.01527792960405E-2</v>
      </c>
      <c r="DE5224">
        <v>1.8153246492147401E-2</v>
      </c>
      <c r="DF5224">
        <v>1.6104348003864202E-2</v>
      </c>
      <c r="DG5224">
        <v>1.4069151133298799E-2</v>
      </c>
      <c r="DH5224">
        <v>1.3369061984121701E-2</v>
      </c>
      <c r="DI5224">
        <v>1.31673980504274E-2</v>
      </c>
      <c r="DJ5224">
        <v>1.4591362327337201E-2</v>
      </c>
      <c r="DK5224">
        <v>1.6674201935529698E-2</v>
      </c>
      <c r="DL5224">
        <v>1.78778134286403E-2</v>
      </c>
      <c r="DM5224">
        <v>1.9689444452524098E-2</v>
      </c>
      <c r="DN5224">
        <v>2.08756793290376E-2</v>
      </c>
      <c r="DO5224">
        <v>2.2577989846467899E-2</v>
      </c>
      <c r="DP5224">
        <v>2.4299547076225201E-2</v>
      </c>
      <c r="DQ5224">
        <v>2.4829268455505302E-2</v>
      </c>
      <c r="DR5224">
        <v>2.5628678500652299E-2</v>
      </c>
      <c r="DS5224">
        <v>2.6828942820429798E-2</v>
      </c>
      <c r="DT5224">
        <v>2.8076337650418198E-2</v>
      </c>
      <c r="DU5224">
        <v>2.8002869337797099E-2</v>
      </c>
      <c r="DV5224">
        <v>2.6574874296784401E-2</v>
      </c>
      <c r="DW5224">
        <v>2.6320695877075102E-2</v>
      </c>
      <c r="DX5224">
        <v>2.6590349152684201E-2</v>
      </c>
      <c r="DY5224">
        <v>2.5490628555416998E-2</v>
      </c>
      <c r="DZ5224">
        <v>2.3892503231763802E-2</v>
      </c>
      <c r="EA5224">
        <v>82.300895690917898</v>
      </c>
      <c r="EB5224">
        <v>81.500129699707003</v>
      </c>
      <c r="EC5224">
        <v>79.673683166503906</v>
      </c>
      <c r="ED5224">
        <v>78.290115356445298</v>
      </c>
      <c r="EE5224">
        <v>76.892936706542898</v>
      </c>
      <c r="EF5224">
        <v>72.9129638671875</v>
      </c>
      <c r="EG5224">
        <v>73.253913879394503</v>
      </c>
      <c r="EH5224">
        <v>79.156097412109304</v>
      </c>
      <c r="EI5224">
        <v>86.909370422363196</v>
      </c>
      <c r="EJ5224">
        <v>90.509368896484304</v>
      </c>
      <c r="EK5224">
        <v>94.132217407226506</v>
      </c>
      <c r="EL5224">
        <v>98.529655456542898</v>
      </c>
      <c r="EM5224">
        <v>100.984855651855</v>
      </c>
      <c r="EN5224">
        <v>104.055198669433</v>
      </c>
      <c r="EO5224">
        <v>105.367134094238</v>
      </c>
      <c r="EP5224">
        <v>107.56508636474599</v>
      </c>
      <c r="EQ5224">
        <v>108.39923095703099</v>
      </c>
      <c r="ER5224">
        <v>108.26983642578099</v>
      </c>
      <c r="ES5224">
        <v>106.69602203369099</v>
      </c>
      <c r="ET5224">
        <v>101.14788055419901</v>
      </c>
      <c r="EU5224">
        <v>95.312454223632798</v>
      </c>
      <c r="EV5224">
        <v>90.313735961914006</v>
      </c>
      <c r="EW5224">
        <v>88.342231750488196</v>
      </c>
      <c r="EX5224">
        <v>85.526062011718693</v>
      </c>
      <c r="EY5224">
        <v>0.26725882291793801</v>
      </c>
      <c r="EZ5224">
        <v>1.9302750006317999E-2</v>
      </c>
      <c r="FA5224">
        <v>1.9302750006317999E-2</v>
      </c>
      <c r="FB5224">
        <v>0</v>
      </c>
      <c r="FC5224">
        <v>0</v>
      </c>
    </row>
    <row r="5225" spans="1:159" x14ac:dyDescent="0.25">
      <c r="A5225" t="s">
        <v>51</v>
      </c>
      <c r="B5225" t="s">
        <v>41</v>
      </c>
      <c r="C5225" t="s">
        <v>42</v>
      </c>
      <c r="D5225" s="3">
        <v>45484</v>
      </c>
      <c r="E5225" s="25">
        <v>17</v>
      </c>
      <c r="F5225">
        <v>18</v>
      </c>
      <c r="G5225">
        <v>17</v>
      </c>
      <c r="H5225">
        <v>18</v>
      </c>
      <c r="I5225">
        <v>4071</v>
      </c>
      <c r="J5225">
        <v>53478</v>
      </c>
      <c r="K5225">
        <v>1.4768602848052901</v>
      </c>
      <c r="L5225">
        <v>1.27162969112396</v>
      </c>
      <c r="M5225">
        <v>1.10754859447479</v>
      </c>
      <c r="N5225">
        <v>0.97757619619369496</v>
      </c>
      <c r="O5225">
        <v>0.90640658140182395</v>
      </c>
      <c r="P5225">
        <v>0.88467007875442505</v>
      </c>
      <c r="Q5225">
        <v>0.88649642467498702</v>
      </c>
      <c r="R5225">
        <v>0.871651470661163</v>
      </c>
      <c r="S5225">
        <v>0.89406973123550404</v>
      </c>
      <c r="T5225">
        <v>0.95298177003860396</v>
      </c>
      <c r="U5225">
        <v>1.0813229084014799</v>
      </c>
      <c r="V5225">
        <v>1.2992199659347501</v>
      </c>
      <c r="W5225">
        <v>1.5788284540176301</v>
      </c>
      <c r="X5225">
        <v>1.8849624395370399</v>
      </c>
      <c r="Y5225">
        <v>2.2128083705902002</v>
      </c>
      <c r="Z5225">
        <v>2.5316822528839098</v>
      </c>
      <c r="AA5225">
        <v>2.8654036521911599</v>
      </c>
      <c r="AB5225">
        <v>3.1884682178497301</v>
      </c>
      <c r="AC5225">
        <v>3.40020728111267</v>
      </c>
      <c r="AD5225">
        <v>3.3335506916046098</v>
      </c>
      <c r="AE5225">
        <v>3.0838627815246502</v>
      </c>
      <c r="AF5225">
        <v>2.7611105442047101</v>
      </c>
      <c r="AG5225">
        <v>2.3082311153411799</v>
      </c>
      <c r="AH5225">
        <v>1.8934454917907699</v>
      </c>
      <c r="AI5225">
        <v>-7.7632358297705598E-3</v>
      </c>
      <c r="AJ5225">
        <v>8.1301545724272693E-3</v>
      </c>
      <c r="AK5225">
        <v>-1.14502478390932E-2</v>
      </c>
      <c r="AL5225">
        <v>-8.9218299835920299E-3</v>
      </c>
      <c r="AM5225">
        <v>5.8970041573047603E-3</v>
      </c>
      <c r="AN5225">
        <v>3.4925383515655899E-3</v>
      </c>
      <c r="AO5225">
        <v>-5.9350929223001003E-3</v>
      </c>
      <c r="AP5225">
        <v>-1.27300443127751E-2</v>
      </c>
      <c r="AQ5225">
        <v>-3.09692602604627E-3</v>
      </c>
      <c r="AR5225">
        <v>-1.25881377607583E-3</v>
      </c>
      <c r="AS5225">
        <v>-2.5568332523107501E-2</v>
      </c>
      <c r="AT5225">
        <v>-2.0591389387845899E-2</v>
      </c>
      <c r="AU5225">
        <v>-3.42693775892257E-2</v>
      </c>
      <c r="AV5225">
        <v>-5.36406822502613E-2</v>
      </c>
      <c r="AW5225">
        <v>-3.71782518923282E-2</v>
      </c>
      <c r="AX5225">
        <v>-7.0677168667316395E-2</v>
      </c>
      <c r="AY5225">
        <v>0.15798296034336001</v>
      </c>
      <c r="AZ5225">
        <v>0.159518182277679</v>
      </c>
      <c r="BA5225">
        <v>-9.1844707727432195E-2</v>
      </c>
      <c r="BB5225">
        <v>-0.134209424257278</v>
      </c>
      <c r="BC5225">
        <v>-9.4835080206394098E-2</v>
      </c>
      <c r="BD5225">
        <v>-8.0278456211090005E-2</v>
      </c>
      <c r="BE5225">
        <v>-9.1803222894668496E-2</v>
      </c>
      <c r="BF5225">
        <v>-8.5545279085636097E-2</v>
      </c>
      <c r="BG5225">
        <v>2.3123776540160099E-2</v>
      </c>
      <c r="BH5225">
        <v>3.73744517564773E-2</v>
      </c>
      <c r="BI5225">
        <v>1.60616356879472E-2</v>
      </c>
      <c r="BJ5225">
        <v>1.5375392511487E-2</v>
      </c>
      <c r="BK5225">
        <v>2.7562225237488702E-2</v>
      </c>
      <c r="BL5225">
        <v>2.3005986586213101E-2</v>
      </c>
      <c r="BM5225">
        <v>1.4195431023836099E-2</v>
      </c>
      <c r="BN5225">
        <v>8.6853867396712303E-3</v>
      </c>
      <c r="BO5225">
        <v>2.0551480352878501E-2</v>
      </c>
      <c r="BP5225">
        <v>2.3765042424201899E-2</v>
      </c>
      <c r="BQ5225">
        <v>2.01113428920507E-3</v>
      </c>
      <c r="BR5225">
        <v>1.02805281057953E-2</v>
      </c>
      <c r="BS5225">
        <v>-6.8367039784788999E-4</v>
      </c>
      <c r="BT5225">
        <v>-1.83271989226341E-2</v>
      </c>
      <c r="BU5225">
        <v>-1.7058929370250499E-4</v>
      </c>
      <c r="BV5225">
        <v>-3.2711703330278299E-2</v>
      </c>
      <c r="BW5225">
        <v>0.19650799036026001</v>
      </c>
      <c r="BX5225">
        <v>0.199883192777633</v>
      </c>
      <c r="BY5225">
        <v>-5.1045950502157197E-2</v>
      </c>
      <c r="BZ5225">
        <v>-9.3740016222000094E-2</v>
      </c>
      <c r="CA5225">
        <v>-5.6260388344526201E-2</v>
      </c>
      <c r="CB5225">
        <v>-4.2841639369726098E-2</v>
      </c>
      <c r="CC5225">
        <v>-5.5461764335632303E-2</v>
      </c>
      <c r="CD5225">
        <v>-5.1277160644531201E-2</v>
      </c>
      <c r="CE5225">
        <v>5.4010789841413401E-2</v>
      </c>
      <c r="CF5225">
        <v>6.6618748009204795E-2</v>
      </c>
      <c r="CG5225">
        <v>4.3573517352342599E-2</v>
      </c>
      <c r="CH5225">
        <v>3.96726168692111E-2</v>
      </c>
      <c r="CI5225">
        <v>4.9227446317672702E-2</v>
      </c>
      <c r="CJ5225">
        <v>4.2519435286521898E-2</v>
      </c>
      <c r="CK5225">
        <v>3.4325953572988503E-2</v>
      </c>
      <c r="CL5225">
        <v>3.0100818723440101E-2</v>
      </c>
      <c r="CM5225">
        <v>4.4199887663125902E-2</v>
      </c>
      <c r="CN5225">
        <v>4.8788897693157099E-2</v>
      </c>
      <c r="CO5225">
        <v>2.9590601101517601E-2</v>
      </c>
      <c r="CP5225">
        <v>4.1152443736791597E-2</v>
      </c>
      <c r="CQ5225">
        <v>3.2902039587497697E-2</v>
      </c>
      <c r="CR5225">
        <v>1.6986284404992998E-2</v>
      </c>
      <c r="CS5225">
        <v>3.6837074905633899E-2</v>
      </c>
      <c r="CT5225">
        <v>5.2537620067596401E-3</v>
      </c>
      <c r="CU5225">
        <v>0.23503302037715901</v>
      </c>
      <c r="CV5225">
        <v>0.240248203277587</v>
      </c>
      <c r="CW5225">
        <v>-1.0247191414237E-2</v>
      </c>
      <c r="CX5225">
        <v>-5.32706119120121E-2</v>
      </c>
      <c r="CY5225">
        <v>-1.7685700207948601E-2</v>
      </c>
      <c r="CZ5225">
        <v>-5.4048197343945503E-3</v>
      </c>
      <c r="DA5225">
        <v>-1.9120307639241201E-2</v>
      </c>
      <c r="DB5225">
        <v>-1.70090440660715E-2</v>
      </c>
      <c r="DC5225">
        <v>1.8777970224618901E-2</v>
      </c>
      <c r="DD5225">
        <v>1.7779270187020298E-2</v>
      </c>
      <c r="DE5225">
        <v>1.6726037487387602E-2</v>
      </c>
      <c r="DF5225">
        <v>1.4771662652492501E-2</v>
      </c>
      <c r="DG5225">
        <v>1.31715191528201E-2</v>
      </c>
      <c r="DH5225">
        <v>1.1863334104418701E-2</v>
      </c>
      <c r="DI5225">
        <v>1.2238489463925299E-2</v>
      </c>
      <c r="DJ5225">
        <v>1.30196576938033E-2</v>
      </c>
      <c r="DK5225">
        <v>1.43772102892398E-2</v>
      </c>
      <c r="DL5225">
        <v>1.52134243398904E-2</v>
      </c>
      <c r="DM5225">
        <v>1.6767125576734501E-2</v>
      </c>
      <c r="DN5225">
        <v>1.8768792971968599E-2</v>
      </c>
      <c r="DO5225">
        <v>2.04186607152223E-2</v>
      </c>
      <c r="DP5225">
        <v>2.1469073370098998E-2</v>
      </c>
      <c r="DQ5225">
        <v>2.24990621209144E-2</v>
      </c>
      <c r="DR5225">
        <v>2.30813641101121E-2</v>
      </c>
      <c r="DS5225">
        <v>2.3421552032232201E-2</v>
      </c>
      <c r="DT5225">
        <v>2.4540185928344699E-2</v>
      </c>
      <c r="DU5225">
        <v>2.48038843274116E-2</v>
      </c>
      <c r="DV5225">
        <v>2.46036518365144E-2</v>
      </c>
      <c r="DW5225">
        <v>2.3451745510101301E-2</v>
      </c>
      <c r="DX5225">
        <v>2.2759970277547802E-2</v>
      </c>
      <c r="DY5225">
        <v>2.2094037383794701E-2</v>
      </c>
      <c r="DZ5225">
        <v>2.0833535119891101E-2</v>
      </c>
      <c r="EA5225">
        <v>81.673088073730398</v>
      </c>
      <c r="EB5225">
        <v>79.354644775390597</v>
      </c>
      <c r="EC5225">
        <v>76.970726013183494</v>
      </c>
      <c r="ED5225">
        <v>78.001800537109304</v>
      </c>
      <c r="EE5225">
        <v>76.619415283203097</v>
      </c>
      <c r="EF5225">
        <v>75.489982604980398</v>
      </c>
      <c r="EG5225">
        <v>76.683357238769503</v>
      </c>
      <c r="EH5225">
        <v>81.528762817382798</v>
      </c>
      <c r="EI5225">
        <v>86.508987426757798</v>
      </c>
      <c r="EJ5225">
        <v>91.686439514160099</v>
      </c>
      <c r="EK5225">
        <v>95.738571166992102</v>
      </c>
      <c r="EL5225">
        <v>98.979454040527301</v>
      </c>
      <c r="EM5225">
        <v>101.674110412597</v>
      </c>
      <c r="EN5225">
        <v>104.03980255126901</v>
      </c>
      <c r="EO5225">
        <v>105.259376525878</v>
      </c>
      <c r="EP5225">
        <v>107.33127593994099</v>
      </c>
      <c r="EQ5225">
        <v>107.461990356445</v>
      </c>
      <c r="ER5225">
        <v>107.36800384521401</v>
      </c>
      <c r="ES5225">
        <v>105.512580871582</v>
      </c>
      <c r="ET5225">
        <v>101.56908416748</v>
      </c>
      <c r="EU5225">
        <v>93.954803466796804</v>
      </c>
      <c r="EV5225">
        <v>89.026962280273395</v>
      </c>
      <c r="EW5225">
        <v>87.341293334960895</v>
      </c>
      <c r="EX5225">
        <v>84.361068725585895</v>
      </c>
      <c r="EY5225">
        <v>0.21668304502964</v>
      </c>
      <c r="EZ5225">
        <v>1.69616471976041E-2</v>
      </c>
      <c r="FA5225">
        <v>1.69616471976041E-2</v>
      </c>
      <c r="FB5225">
        <v>0</v>
      </c>
      <c r="FC5225">
        <v>0</v>
      </c>
    </row>
    <row r="5226" spans="1:159" x14ac:dyDescent="0.25">
      <c r="A5226" t="s">
        <v>51</v>
      </c>
      <c r="B5226" t="s">
        <v>41</v>
      </c>
      <c r="C5226" t="s">
        <v>42</v>
      </c>
      <c r="D5226" s="3">
        <v>45485</v>
      </c>
      <c r="FB5226">
        <v>0</v>
      </c>
      <c r="FC5226">
        <v>1</v>
      </c>
    </row>
    <row r="5227" spans="1:159" x14ac:dyDescent="0.25">
      <c r="A5227" t="s">
        <v>51</v>
      </c>
      <c r="B5227" t="s">
        <v>41</v>
      </c>
      <c r="C5227" t="s">
        <v>42</v>
      </c>
      <c r="D5227" s="3">
        <v>45496</v>
      </c>
      <c r="E5227" s="25">
        <v>16</v>
      </c>
      <c r="F5227">
        <v>17</v>
      </c>
      <c r="G5227">
        <v>16</v>
      </c>
      <c r="H5227">
        <v>17</v>
      </c>
      <c r="I5227">
        <v>4055</v>
      </c>
      <c r="J5227">
        <v>53298</v>
      </c>
      <c r="K5227">
        <v>1.5614608526229801</v>
      </c>
      <c r="L5227">
        <v>1.3616486787796001</v>
      </c>
      <c r="M5227">
        <v>1.1919815540313701</v>
      </c>
      <c r="N5227">
        <v>1.0653474330902</v>
      </c>
      <c r="O5227">
        <v>0.99910616874694802</v>
      </c>
      <c r="P5227">
        <v>0.97258520126342696</v>
      </c>
      <c r="Q5227">
        <v>0.99616897106170599</v>
      </c>
      <c r="R5227">
        <v>0.99085980653762795</v>
      </c>
      <c r="S5227">
        <v>1.0194112062454199</v>
      </c>
      <c r="T5227">
        <v>1.0912458896636901</v>
      </c>
      <c r="U5227">
        <v>1.2234481573104801</v>
      </c>
      <c r="V5227">
        <v>1.3893967866897501</v>
      </c>
      <c r="W5227">
        <v>1.66184389591217</v>
      </c>
      <c r="X5227">
        <v>1.9352216720580999</v>
      </c>
      <c r="Y5227">
        <v>2.2314496040344198</v>
      </c>
      <c r="Z5227">
        <v>2.5219213962554901</v>
      </c>
      <c r="AA5227">
        <v>2.8001539707183798</v>
      </c>
      <c r="AB5227">
        <v>3.13096594810485</v>
      </c>
      <c r="AC5227">
        <v>3.39517998695373</v>
      </c>
      <c r="AD5227">
        <v>3.2655894756317099</v>
      </c>
      <c r="AE5227">
        <v>3.02832579612731</v>
      </c>
      <c r="AF5227">
        <v>2.7138180732727002</v>
      </c>
      <c r="AG5227">
        <v>2.2827169895172101</v>
      </c>
      <c r="AH5227">
        <v>1.92681276798248</v>
      </c>
      <c r="AI5227">
        <v>3.8908405695110499E-3</v>
      </c>
      <c r="AJ5227">
        <v>-1.86518137343227E-3</v>
      </c>
      <c r="AK5227">
        <v>-2.4035754613578298E-3</v>
      </c>
      <c r="AL5227">
        <v>-1.0019128210842601E-2</v>
      </c>
      <c r="AM5227">
        <v>2.5394735857844301E-2</v>
      </c>
      <c r="AN5227">
        <v>9.6617210656404409E-3</v>
      </c>
      <c r="AO5227">
        <v>-1.9714387599378798E-3</v>
      </c>
      <c r="AP5227">
        <v>-2.35282871872186E-2</v>
      </c>
      <c r="AQ5227">
        <v>-3.0158875510096501E-2</v>
      </c>
      <c r="AR5227">
        <v>-1.54665522277355E-2</v>
      </c>
      <c r="AS5227">
        <v>-3.3108308911323499E-2</v>
      </c>
      <c r="AT5227">
        <v>-4.19203266501426E-2</v>
      </c>
      <c r="AU5227">
        <v>-3.47397848963737E-2</v>
      </c>
      <c r="AV5227">
        <v>-4.0057606995105702E-2</v>
      </c>
      <c r="AW5227">
        <v>-3.1276322901248897E-2</v>
      </c>
      <c r="AX5227">
        <v>0.110832549631595</v>
      </c>
      <c r="AY5227">
        <v>9.8123148083686801E-2</v>
      </c>
      <c r="AZ5227">
        <v>-9.9722862243652302E-2</v>
      </c>
      <c r="BA5227">
        <v>-9.7475580871105097E-2</v>
      </c>
      <c r="BB5227">
        <v>-0.103645265102386</v>
      </c>
      <c r="BC5227">
        <v>-5.3306888788938502E-2</v>
      </c>
      <c r="BD5227">
        <v>-5.6389689445495599E-2</v>
      </c>
      <c r="BE5227">
        <v>-5.1564265042543397E-2</v>
      </c>
      <c r="BF5227">
        <v>-2.6126246899366299E-2</v>
      </c>
      <c r="BG5227">
        <v>3.6172684282064403E-2</v>
      </c>
      <c r="BH5227">
        <v>2.9530785977840399E-2</v>
      </c>
      <c r="BI5227">
        <v>2.6075754314661002E-2</v>
      </c>
      <c r="BJ5227">
        <v>1.5689702704548801E-2</v>
      </c>
      <c r="BK5227">
        <v>4.7055188566446297E-2</v>
      </c>
      <c r="BL5227">
        <v>3.0722107738256399E-2</v>
      </c>
      <c r="BM5227">
        <v>2.0535938441753301E-2</v>
      </c>
      <c r="BN5227">
        <v>7.8003463568165801E-4</v>
      </c>
      <c r="BO5227">
        <v>-3.6382321268320001E-3</v>
      </c>
      <c r="BP5227">
        <v>1.18171563372015E-2</v>
      </c>
      <c r="BQ5227">
        <v>-3.6233901046216401E-3</v>
      </c>
      <c r="BR5227">
        <v>-1.08733801171183E-2</v>
      </c>
      <c r="BS5227">
        <v>-1.2801744742318899E-3</v>
      </c>
      <c r="BT5227">
        <v>-5.0691124051809302E-3</v>
      </c>
      <c r="BU5227">
        <v>4.9108485691249301E-3</v>
      </c>
      <c r="BV5227">
        <v>0.14662539958953799</v>
      </c>
      <c r="BW5227">
        <v>0.135071635246276</v>
      </c>
      <c r="BX5227">
        <v>-6.0899782925844102E-2</v>
      </c>
      <c r="BY5227">
        <v>-5.78127354383468E-2</v>
      </c>
      <c r="BZ5227">
        <v>-6.4987033605575506E-2</v>
      </c>
      <c r="CA5227">
        <v>-1.44848516210913E-2</v>
      </c>
      <c r="CB5227">
        <v>-1.7636690288782099E-2</v>
      </c>
      <c r="CC5227">
        <v>-1.43455425277352E-2</v>
      </c>
      <c r="CD5227">
        <v>8.3333551883697492E-3</v>
      </c>
      <c r="CE5227">
        <v>6.84545263648033E-2</v>
      </c>
      <c r="CF5227">
        <v>6.0926754027605001E-2</v>
      </c>
      <c r="CG5227">
        <v>5.4555084556341102E-2</v>
      </c>
      <c r="CH5227">
        <v>4.1398532688617699E-2</v>
      </c>
      <c r="CI5227">
        <v>6.8715639412403107E-2</v>
      </c>
      <c r="CJ5227">
        <v>5.1782496273517602E-2</v>
      </c>
      <c r="CK5227">
        <v>4.3043315410614E-2</v>
      </c>
      <c r="CL5227">
        <v>2.5088356807827901E-2</v>
      </c>
      <c r="CM5227">
        <v>2.2882411256432499E-2</v>
      </c>
      <c r="CN5227">
        <v>3.9100863039493498E-2</v>
      </c>
      <c r="CO5227">
        <v>2.58615296334028E-2</v>
      </c>
      <c r="CP5227">
        <v>2.01735645532608E-2</v>
      </c>
      <c r="CQ5227">
        <v>3.2179437577724401E-2</v>
      </c>
      <c r="CR5227">
        <v>2.9919380322098701E-2</v>
      </c>
      <c r="CS5227">
        <v>4.1098020970821297E-2</v>
      </c>
      <c r="CT5227">
        <v>0.1824182420969</v>
      </c>
      <c r="CU5227">
        <v>0.17202012240886599</v>
      </c>
      <c r="CV5227">
        <v>-2.20767054706811E-2</v>
      </c>
      <c r="CW5227">
        <v>-1.8149893730878799E-2</v>
      </c>
      <c r="CX5227">
        <v>-2.63288021087646E-2</v>
      </c>
      <c r="CY5227">
        <v>2.4337185546755701E-2</v>
      </c>
      <c r="CZ5227">
        <v>2.1116307005286199E-2</v>
      </c>
      <c r="DA5227">
        <v>2.2873178124427698E-2</v>
      </c>
      <c r="DB5227">
        <v>4.2792957276105797E-2</v>
      </c>
      <c r="DC5227">
        <v>1.9625967368483498E-2</v>
      </c>
      <c r="DD5227">
        <v>1.9087392836809099E-2</v>
      </c>
      <c r="DE5227">
        <v>1.7314203083515101E-2</v>
      </c>
      <c r="DF5227">
        <v>1.5629859641194298E-2</v>
      </c>
      <c r="DG5227">
        <v>1.3168619945645299E-2</v>
      </c>
      <c r="DH5227">
        <v>1.28038059920072E-2</v>
      </c>
      <c r="DI5227">
        <v>1.36835137382149E-2</v>
      </c>
      <c r="DJ5227">
        <v>1.47784100845456E-2</v>
      </c>
      <c r="DK5227">
        <v>1.6123406589031199E-2</v>
      </c>
      <c r="DL5227">
        <v>1.6587316989898598E-2</v>
      </c>
      <c r="DM5227">
        <v>1.7925558611750599E-2</v>
      </c>
      <c r="DN5227">
        <v>1.88752021640539E-2</v>
      </c>
      <c r="DO5227">
        <v>2.0341999828815401E-2</v>
      </c>
      <c r="DP5227">
        <v>2.12714932858943E-2</v>
      </c>
      <c r="DQ5227">
        <v>2.2000238299369802E-2</v>
      </c>
      <c r="DR5227">
        <v>2.1760506555438E-2</v>
      </c>
      <c r="DS5227">
        <v>2.2463086992502199E-2</v>
      </c>
      <c r="DT5227">
        <v>2.3602755740284899E-2</v>
      </c>
      <c r="DU5227">
        <v>2.4113295599818198E-2</v>
      </c>
      <c r="DV5227">
        <v>2.35025361180305E-2</v>
      </c>
      <c r="DW5227">
        <v>2.3602122440934101E-2</v>
      </c>
      <c r="DX5227">
        <v>2.35601495951414E-2</v>
      </c>
      <c r="DY5227">
        <v>2.2627376019954602E-2</v>
      </c>
      <c r="DZ5227">
        <v>2.0949950441718102E-2</v>
      </c>
      <c r="EA5227">
        <v>81.424598693847599</v>
      </c>
      <c r="EB5227">
        <v>79.666236877441406</v>
      </c>
      <c r="EC5227">
        <v>77.962944030761705</v>
      </c>
      <c r="ED5227">
        <v>78.791557312011705</v>
      </c>
      <c r="EE5227">
        <v>78.910446166992102</v>
      </c>
      <c r="EF5227">
        <v>78.007980346679602</v>
      </c>
      <c r="EG5227">
        <v>77.919456481933494</v>
      </c>
      <c r="EH5227">
        <v>83.433609008789006</v>
      </c>
      <c r="EI5227">
        <v>86.882652282714801</v>
      </c>
      <c r="EJ5227">
        <v>89.086723327636705</v>
      </c>
      <c r="EK5227">
        <v>92.508750915527301</v>
      </c>
      <c r="EL5227">
        <v>97.290275573730398</v>
      </c>
      <c r="EM5227">
        <v>99.562271118164006</v>
      </c>
      <c r="EN5227">
        <v>102.24446868896401</v>
      </c>
      <c r="EO5227">
        <v>103.678329467773</v>
      </c>
      <c r="EP5227">
        <v>104.29670715332</v>
      </c>
      <c r="EQ5227">
        <v>104.915077209472</v>
      </c>
      <c r="ER5227">
        <v>104.081573486328</v>
      </c>
      <c r="ES5227">
        <v>102.314720153808</v>
      </c>
      <c r="ET5227">
        <v>98.422027587890597</v>
      </c>
      <c r="EU5227">
        <v>92.238037109375</v>
      </c>
      <c r="EV5227">
        <v>89.747299194335895</v>
      </c>
      <c r="EW5227">
        <v>85.185020446777301</v>
      </c>
      <c r="EX5227">
        <v>85.148223876953097</v>
      </c>
      <c r="EY5227">
        <v>0.217926725745201</v>
      </c>
      <c r="EZ5227">
        <v>1.56373735517263E-2</v>
      </c>
      <c r="FA5227">
        <v>1.56373735517263E-2</v>
      </c>
      <c r="FB5227">
        <v>0</v>
      </c>
      <c r="FC5227">
        <v>0</v>
      </c>
    </row>
    <row r="5228" spans="1:159" x14ac:dyDescent="0.25">
      <c r="A5228" t="s">
        <v>51</v>
      </c>
      <c r="B5228" t="s">
        <v>41</v>
      </c>
      <c r="C5228" t="s">
        <v>42</v>
      </c>
      <c r="D5228" s="3">
        <v>45539</v>
      </c>
      <c r="FB5228">
        <v>0</v>
      </c>
      <c r="FC5228">
        <v>1</v>
      </c>
    </row>
    <row r="5229" spans="1:159" x14ac:dyDescent="0.25">
      <c r="A5229" t="s">
        <v>51</v>
      </c>
      <c r="B5229" t="s">
        <v>41</v>
      </c>
      <c r="C5229" t="s">
        <v>42</v>
      </c>
      <c r="D5229" s="3">
        <v>45540</v>
      </c>
      <c r="E5229" s="25">
        <v>19</v>
      </c>
      <c r="F5229">
        <v>20</v>
      </c>
      <c r="G5229">
        <v>19</v>
      </c>
      <c r="H5229">
        <v>20</v>
      </c>
      <c r="I5229">
        <v>2987</v>
      </c>
      <c r="J5229">
        <v>52681</v>
      </c>
      <c r="K5229">
        <v>1.2927883863448999</v>
      </c>
      <c r="L5229">
        <v>1.1287691593170099</v>
      </c>
      <c r="M5229">
        <v>1.0046373605728101</v>
      </c>
      <c r="N5229">
        <v>0.92141473293304399</v>
      </c>
      <c r="O5229">
        <v>0.87036329507827703</v>
      </c>
      <c r="P5229">
        <v>0.87383931875228804</v>
      </c>
      <c r="Q5229">
        <v>0.91462272405624301</v>
      </c>
      <c r="R5229">
        <v>0.86943250894546498</v>
      </c>
      <c r="S5229">
        <v>0.70297497510910001</v>
      </c>
      <c r="T5229">
        <v>0.64143455028533902</v>
      </c>
      <c r="U5229">
        <v>0.64305239915847701</v>
      </c>
      <c r="V5229">
        <v>0.73344969749450595</v>
      </c>
      <c r="W5229">
        <v>0.88299959897994895</v>
      </c>
      <c r="X5229">
        <v>1.1142944097518901</v>
      </c>
      <c r="Y5229">
        <v>1.3786531686782799</v>
      </c>
      <c r="Z5229">
        <v>1.7157794237136801</v>
      </c>
      <c r="AA5229">
        <v>2.12481617927551</v>
      </c>
      <c r="AB5229">
        <v>2.5507123470306299</v>
      </c>
      <c r="AC5229">
        <v>2.74741411209106</v>
      </c>
      <c r="AD5229">
        <v>2.60650563240051</v>
      </c>
      <c r="AE5229">
        <v>2.3633558750152499</v>
      </c>
      <c r="AF5229">
        <v>2.0939843654632502</v>
      </c>
      <c r="AG5229">
        <v>1.73372673988342</v>
      </c>
      <c r="AH5229">
        <v>1.43949115276336</v>
      </c>
      <c r="AI5229">
        <v>-4.7210030257701797E-2</v>
      </c>
      <c r="AJ5229">
        <v>-6.3189104199409402E-2</v>
      </c>
      <c r="AK5229">
        <v>-5.19052296876907E-2</v>
      </c>
      <c r="AL5229">
        <v>-2.52772495150566E-2</v>
      </c>
      <c r="AM5229">
        <v>-2.9982818290591198E-2</v>
      </c>
      <c r="AN5229">
        <v>-2.9207261279225301E-2</v>
      </c>
      <c r="AO5229">
        <v>-2.88006588816642E-2</v>
      </c>
      <c r="AP5229">
        <v>-1.3301355764269799E-2</v>
      </c>
      <c r="AQ5229">
        <v>-1.8821230158209801E-2</v>
      </c>
      <c r="AR5229">
        <v>-2.0979210734367301E-2</v>
      </c>
      <c r="AS5229">
        <v>-2.5154720991849799E-2</v>
      </c>
      <c r="AT5229">
        <v>-3.9462424814700997E-2</v>
      </c>
      <c r="AU5229">
        <v>-6.9684669375419603E-2</v>
      </c>
      <c r="AV5229">
        <v>-6.5015956759452806E-2</v>
      </c>
      <c r="AW5229">
        <v>-7.1322456002235399E-2</v>
      </c>
      <c r="AX5229">
        <v>-0.107786692678928</v>
      </c>
      <c r="AY5229">
        <v>-7.2679691016674E-2</v>
      </c>
      <c r="AZ5229">
        <v>-7.8674532473087297E-2</v>
      </c>
      <c r="BA5229">
        <v>4.5476704835891703E-2</v>
      </c>
      <c r="BB5229">
        <v>1.8335673958063101E-2</v>
      </c>
      <c r="BC5229">
        <v>-0.13899399340152699</v>
      </c>
      <c r="BD5229">
        <v>-7.02322646975517E-2</v>
      </c>
      <c r="BE5229">
        <v>-1.4463835395872499E-2</v>
      </c>
      <c r="BF5229">
        <v>-1.00145367905497E-2</v>
      </c>
      <c r="BG5229">
        <v>-1.4408267103135501E-2</v>
      </c>
      <c r="BH5229">
        <v>-3.0906630679964998E-2</v>
      </c>
      <c r="BI5229">
        <v>-2.25070435553789E-2</v>
      </c>
      <c r="BJ5229">
        <v>-1.3338831195142101E-4</v>
      </c>
      <c r="BK5229">
        <v>-8.2734059542417492E-3</v>
      </c>
      <c r="BL5229">
        <v>-8.9256661012768693E-3</v>
      </c>
      <c r="BM5229">
        <v>-8.7873330339789304E-3</v>
      </c>
      <c r="BN5229">
        <v>7.0754406042396996E-3</v>
      </c>
      <c r="BO5229">
        <v>1.8661929061636301E-3</v>
      </c>
      <c r="BP5229">
        <v>2.10684302146546E-4</v>
      </c>
      <c r="BQ5229">
        <v>-2.9866790864616602E-3</v>
      </c>
      <c r="BR5229">
        <v>-1.50649640709161E-2</v>
      </c>
      <c r="BS5229">
        <v>-4.1487872600555399E-2</v>
      </c>
      <c r="BT5229">
        <v>-3.3669285476207698E-2</v>
      </c>
      <c r="BU5229">
        <v>-3.85679453611373E-2</v>
      </c>
      <c r="BV5229">
        <v>-7.2215691208839403E-2</v>
      </c>
      <c r="BW5229">
        <v>-3.5434972494840601E-2</v>
      </c>
      <c r="BX5229">
        <v>-3.8555487990379299E-2</v>
      </c>
      <c r="BY5229">
        <v>8.5987932980060494E-2</v>
      </c>
      <c r="BZ5229">
        <v>5.6746285408735199E-2</v>
      </c>
      <c r="CA5229">
        <v>-0.100591242313385</v>
      </c>
      <c r="CB5229">
        <v>-3.4969698637723902E-2</v>
      </c>
      <c r="CC5229">
        <v>1.80433671921491E-2</v>
      </c>
      <c r="CD5229">
        <v>2.0062951371073699E-2</v>
      </c>
      <c r="CE5229">
        <v>1.8393496051430699E-2</v>
      </c>
      <c r="CF5229">
        <v>1.37584097683429E-3</v>
      </c>
      <c r="CG5229">
        <v>6.89114117994904E-3</v>
      </c>
      <c r="CH5229">
        <v>2.5010472163557999E-2</v>
      </c>
      <c r="CI5229">
        <v>1.3436007313430301E-2</v>
      </c>
      <c r="CJ5229">
        <v>1.13559290766716E-2</v>
      </c>
      <c r="CK5229">
        <v>1.1225991882383801E-2</v>
      </c>
      <c r="CL5229">
        <v>2.7452237904071801E-2</v>
      </c>
      <c r="CM5229">
        <v>2.2553617134690201E-2</v>
      </c>
      <c r="CN5229">
        <v>2.1400578320026301E-2</v>
      </c>
      <c r="CO5229">
        <v>1.9181363284587801E-2</v>
      </c>
      <c r="CP5229">
        <v>9.33249667286872E-3</v>
      </c>
      <c r="CQ5229">
        <v>-1.32910748943686E-2</v>
      </c>
      <c r="CR5229">
        <v>-2.3226144257932901E-3</v>
      </c>
      <c r="CS5229">
        <v>-5.8134309947490597E-3</v>
      </c>
      <c r="CT5229">
        <v>-3.6644689738750402E-2</v>
      </c>
      <c r="CU5229">
        <v>1.80974823888391E-3</v>
      </c>
      <c r="CV5229">
        <v>1.56355951912701E-3</v>
      </c>
      <c r="CW5229">
        <v>0.12649916112422899</v>
      </c>
      <c r="CX5229">
        <v>9.5156893134117099E-2</v>
      </c>
      <c r="CY5229">
        <v>-6.2188491225242601E-2</v>
      </c>
      <c r="CZ5229">
        <v>2.9286456992849702E-4</v>
      </c>
      <c r="DA5229">
        <v>5.0550568848848301E-2</v>
      </c>
      <c r="DB5229">
        <v>5.0140440464019699E-2</v>
      </c>
      <c r="DC5229">
        <v>1.9942056387662801E-2</v>
      </c>
      <c r="DD5229">
        <v>1.9626349210739101E-2</v>
      </c>
      <c r="DE5229">
        <v>1.7872827127575801E-2</v>
      </c>
      <c r="DF5229">
        <v>1.52863822877407E-2</v>
      </c>
      <c r="DG5229">
        <v>1.31983859464526E-2</v>
      </c>
      <c r="DH5229">
        <v>1.2330334633588701E-2</v>
      </c>
      <c r="DI5229">
        <v>1.21672376990318E-2</v>
      </c>
      <c r="DJ5229">
        <v>1.2388212606310799E-2</v>
      </c>
      <c r="DK5229">
        <v>1.2577060610055899E-2</v>
      </c>
      <c r="DL5229">
        <v>1.28825409337878E-2</v>
      </c>
      <c r="DM5229">
        <v>1.3477212749421499E-2</v>
      </c>
      <c r="DN5229">
        <v>1.48326028138399E-2</v>
      </c>
      <c r="DO5229">
        <v>1.7142435535788501E-2</v>
      </c>
      <c r="DP5229">
        <v>1.9057422876358001E-2</v>
      </c>
      <c r="DQ5229">
        <v>1.9913330674171399E-2</v>
      </c>
      <c r="DR5229">
        <v>2.1625634282827301E-2</v>
      </c>
      <c r="DS5229">
        <v>2.2643182426691E-2</v>
      </c>
      <c r="DT5229">
        <v>2.4390649050474101E-2</v>
      </c>
      <c r="DU5229">
        <v>2.4629076942801399E-2</v>
      </c>
      <c r="DV5229">
        <v>2.33519934117794E-2</v>
      </c>
      <c r="DW5229">
        <v>2.3347215726971599E-2</v>
      </c>
      <c r="DX5229">
        <v>2.1438116207718801E-2</v>
      </c>
      <c r="DY5229">
        <v>1.9762976095080299E-2</v>
      </c>
      <c r="DZ5229">
        <v>1.8285814672708501E-2</v>
      </c>
      <c r="EA5229">
        <v>78.445953369140597</v>
      </c>
      <c r="EB5229">
        <v>76.830894470214801</v>
      </c>
      <c r="EC5229">
        <v>75.157600402832003</v>
      </c>
      <c r="ED5229">
        <v>74.116111755370994</v>
      </c>
      <c r="EE5229">
        <v>72.579849243164006</v>
      </c>
      <c r="EF5229">
        <v>72.530334472656193</v>
      </c>
      <c r="EG5229">
        <v>71.936538696289006</v>
      </c>
      <c r="EH5229">
        <v>74.163177490234304</v>
      </c>
      <c r="EI5229">
        <v>80.000694274902301</v>
      </c>
      <c r="EJ5229">
        <v>84.167015075683494</v>
      </c>
      <c r="EK5229">
        <v>88.019874572753906</v>
      </c>
      <c r="EL5229">
        <v>91.177825927734304</v>
      </c>
      <c r="EM5229">
        <v>92.799163818359304</v>
      </c>
      <c r="EN5229">
        <v>95.768829345703097</v>
      </c>
      <c r="EO5229">
        <v>97.341354370117102</v>
      </c>
      <c r="EP5229">
        <v>98.019523620605398</v>
      </c>
      <c r="EQ5229">
        <v>97.575660705566406</v>
      </c>
      <c r="ER5229">
        <v>97.902023315429602</v>
      </c>
      <c r="ES5229">
        <v>95.48779296875</v>
      </c>
      <c r="ET5229">
        <v>89.374130249023395</v>
      </c>
      <c r="EU5229">
        <v>84.047767639160099</v>
      </c>
      <c r="EV5229">
        <v>81.186195373535099</v>
      </c>
      <c r="EW5229">
        <v>82.591003417968693</v>
      </c>
      <c r="EX5229">
        <v>79.713043212890597</v>
      </c>
      <c r="EY5229">
        <v>0.18863220512866899</v>
      </c>
      <c r="EZ5229">
        <v>1.69698782265186E-2</v>
      </c>
      <c r="FA5229">
        <v>1.69698782265186E-2</v>
      </c>
      <c r="FB5229">
        <v>0</v>
      </c>
      <c r="FC5229">
        <v>0</v>
      </c>
    </row>
    <row r="5230" spans="1:159" x14ac:dyDescent="0.25">
      <c r="A5230" t="s">
        <v>51</v>
      </c>
      <c r="B5230" t="s">
        <v>41</v>
      </c>
      <c r="C5230" t="s">
        <v>42</v>
      </c>
      <c r="D5230" s="3">
        <v>45541</v>
      </c>
      <c r="E5230" s="25">
        <v>17</v>
      </c>
      <c r="F5230">
        <v>18</v>
      </c>
      <c r="G5230">
        <v>17</v>
      </c>
      <c r="H5230">
        <v>18</v>
      </c>
      <c r="I5230">
        <v>3118</v>
      </c>
      <c r="J5230">
        <v>56844</v>
      </c>
      <c r="K5230">
        <v>1.2714924812316799</v>
      </c>
      <c r="L5230">
        <v>1.1201559305191</v>
      </c>
      <c r="M5230">
        <v>0.98884326219558705</v>
      </c>
      <c r="N5230">
        <v>0.903375685214996</v>
      </c>
      <c r="O5230">
        <v>0.86616408824920599</v>
      </c>
      <c r="P5230">
        <v>0.86535221338271995</v>
      </c>
      <c r="Q5230">
        <v>0.90167391300201405</v>
      </c>
      <c r="R5230">
        <v>0.85152453184127797</v>
      </c>
      <c r="S5230">
        <v>0.70201486349105802</v>
      </c>
      <c r="T5230">
        <v>0.664345383644104</v>
      </c>
      <c r="U5230">
        <v>0.67644548416137595</v>
      </c>
      <c r="V5230">
        <v>0.78042632341384799</v>
      </c>
      <c r="W5230">
        <v>0.94488209486007602</v>
      </c>
      <c r="X5230">
        <v>1.1846717596053999</v>
      </c>
      <c r="Y5230">
        <v>1.4569998979568399</v>
      </c>
      <c r="Z5230">
        <v>1.8108716011047301</v>
      </c>
      <c r="AA5230">
        <v>2.1902916431427002</v>
      </c>
      <c r="AB5230">
        <v>2.5594024658203098</v>
      </c>
      <c r="AC5230">
        <v>2.7578744888305602</v>
      </c>
      <c r="AD5230">
        <v>2.6006505489349299</v>
      </c>
      <c r="AE5230">
        <v>2.3184287548065101</v>
      </c>
      <c r="AF5230">
        <v>2.0350940227508501</v>
      </c>
      <c r="AG5230">
        <v>1.72045314311981</v>
      </c>
      <c r="AH5230">
        <v>1.44500279426574</v>
      </c>
      <c r="AI5230">
        <v>-3.3157784491777399E-2</v>
      </c>
      <c r="AJ5230">
        <v>-2.0491031929850499E-2</v>
      </c>
      <c r="AK5230">
        <v>-1.6267210245132401E-2</v>
      </c>
      <c r="AL5230">
        <v>-1.7529997974634101E-2</v>
      </c>
      <c r="AM5230">
        <v>-7.4667553417384598E-3</v>
      </c>
      <c r="AN5230">
        <v>-1.36558264493942E-2</v>
      </c>
      <c r="AO5230">
        <v>-2.9160274192690801E-2</v>
      </c>
      <c r="AP5230">
        <v>-2.2059019654989201E-2</v>
      </c>
      <c r="AQ5230">
        <v>-3.8146227598190301E-2</v>
      </c>
      <c r="AR5230">
        <v>-1.8172074109315799E-2</v>
      </c>
      <c r="AS5230">
        <v>-2.50896662473678E-2</v>
      </c>
      <c r="AT5230">
        <v>-3.9887711405753999E-2</v>
      </c>
      <c r="AU5230">
        <v>-5.7750239968299803E-2</v>
      </c>
      <c r="AV5230">
        <v>-5.6408654898404999E-2</v>
      </c>
      <c r="AW5230">
        <v>-5.95709048211574E-2</v>
      </c>
      <c r="AX5230">
        <v>-5.5284548550844102E-2</v>
      </c>
      <c r="AY5230">
        <v>5.7395983487367602E-2</v>
      </c>
      <c r="AZ5230">
        <v>6.3847221434116294E-2</v>
      </c>
      <c r="BA5230">
        <v>-0.15838459134101801</v>
      </c>
      <c r="BB5230">
        <v>-0.15422506630420599</v>
      </c>
      <c r="BC5230">
        <v>-9.6791319549083696E-2</v>
      </c>
      <c r="BD5230">
        <v>-9.2799015343189198E-2</v>
      </c>
      <c r="BE5230">
        <v>-3.9358016103505998E-2</v>
      </c>
      <c r="BF5230">
        <v>-3.5562403500080102E-2</v>
      </c>
      <c r="BG5230">
        <v>-1.52484897989779E-3</v>
      </c>
      <c r="BH5230">
        <v>1.01292198523879E-2</v>
      </c>
      <c r="BI5230">
        <v>1.06323100626468E-2</v>
      </c>
      <c r="BJ5230">
        <v>5.44843915849924E-3</v>
      </c>
      <c r="BK5230">
        <v>1.31700672209262E-2</v>
      </c>
      <c r="BL5230">
        <v>6.3702319748699596E-3</v>
      </c>
      <c r="BM5230">
        <v>-8.6965551599860105E-3</v>
      </c>
      <c r="BN5230">
        <v>-1.3058924814686099E-3</v>
      </c>
      <c r="BO5230">
        <v>-1.7471130937337799E-2</v>
      </c>
      <c r="BP5230">
        <v>4.9762064591050096E-3</v>
      </c>
      <c r="BQ5230">
        <v>-8.1994314678013303E-4</v>
      </c>
      <c r="BR5230">
        <v>-1.39809986576437E-2</v>
      </c>
      <c r="BS5230">
        <v>-2.93935872614383E-2</v>
      </c>
      <c r="BT5230">
        <v>-2.47808191925287E-2</v>
      </c>
      <c r="BU5230">
        <v>-2.59173661470413E-2</v>
      </c>
      <c r="BV5230">
        <v>-1.9795920699834799E-2</v>
      </c>
      <c r="BW5230">
        <v>9.6226312220096505E-2</v>
      </c>
      <c r="BX5230">
        <v>0.10488978773355399</v>
      </c>
      <c r="BY5230">
        <v>-0.11442202329635601</v>
      </c>
      <c r="BZ5230">
        <v>-0.111212030053138</v>
      </c>
      <c r="CA5230">
        <v>-5.7335555553436203E-2</v>
      </c>
      <c r="CB5230">
        <v>-5.5109623819589601E-2</v>
      </c>
      <c r="CC5230">
        <v>-4.8104883171617898E-3</v>
      </c>
      <c r="CD5230">
        <v>-4.8736794851720298E-3</v>
      </c>
      <c r="CE5230">
        <v>3.01080867648124E-2</v>
      </c>
      <c r="CF5230">
        <v>4.0749471634626298E-2</v>
      </c>
      <c r="CG5230">
        <v>3.7531830370426102E-2</v>
      </c>
      <c r="CH5230">
        <v>2.84268762916326E-2</v>
      </c>
      <c r="CI5230">
        <v>3.3806890249252299E-2</v>
      </c>
      <c r="CJ5230">
        <v>2.6396289467811501E-2</v>
      </c>
      <c r="CK5230">
        <v>1.1767163872718801E-2</v>
      </c>
      <c r="CL5230">
        <v>1.94472353905439E-2</v>
      </c>
      <c r="CM5230">
        <v>3.2039673533290599E-3</v>
      </c>
      <c r="CN5230">
        <v>2.8124487027525898E-2</v>
      </c>
      <c r="CO5230">
        <v>2.3449778556823699E-2</v>
      </c>
      <c r="CP5230">
        <v>1.19257131591439E-2</v>
      </c>
      <c r="CQ5230">
        <v>-1.0369343217462299E-3</v>
      </c>
      <c r="CR5230">
        <v>6.8470179103314798E-3</v>
      </c>
      <c r="CS5230">
        <v>7.7361711300909502E-3</v>
      </c>
      <c r="CT5230">
        <v>1.56927071511745E-2</v>
      </c>
      <c r="CU5230">
        <v>0.13505664467811501</v>
      </c>
      <c r="CV5230">
        <v>0.145932346582412</v>
      </c>
      <c r="CW5230">
        <v>-7.0459462702274295E-2</v>
      </c>
      <c r="CX5230">
        <v>-6.8198993802070604E-2</v>
      </c>
      <c r="CY5230">
        <v>-1.7879787832498498E-2</v>
      </c>
      <c r="CZ5230">
        <v>-1.7420228570699602E-2</v>
      </c>
      <c r="DA5230">
        <v>2.9737040400505E-2</v>
      </c>
      <c r="DB5230">
        <v>2.5815045461058599E-2</v>
      </c>
      <c r="DC5230">
        <v>1.9231459125876399E-2</v>
      </c>
      <c r="DD5230">
        <v>1.8615791574120501E-2</v>
      </c>
      <c r="DE5230">
        <v>1.6353746876120501E-2</v>
      </c>
      <c r="DF5230">
        <v>1.3969898223876899E-2</v>
      </c>
      <c r="DG5230">
        <v>1.2546297162771201E-2</v>
      </c>
      <c r="DH5230">
        <v>1.2174978852272001E-2</v>
      </c>
      <c r="DI5230">
        <v>1.24410577118396E-2</v>
      </c>
      <c r="DJ5230">
        <v>1.26170059666037E-2</v>
      </c>
      <c r="DK5230">
        <v>1.25695671886205E-2</v>
      </c>
      <c r="DL5230">
        <v>1.4073154889047101E-2</v>
      </c>
      <c r="DM5230">
        <v>1.4754943549633E-2</v>
      </c>
      <c r="DN5230">
        <v>1.5750162303447699E-2</v>
      </c>
      <c r="DO5230">
        <v>1.72396209090948E-2</v>
      </c>
      <c r="DP5230">
        <v>1.9228359684348099E-2</v>
      </c>
      <c r="DQ5230">
        <v>2.04598978161811E-2</v>
      </c>
      <c r="DR5230">
        <v>2.1575553342700001E-2</v>
      </c>
      <c r="DS5230">
        <v>2.3607162758708E-2</v>
      </c>
      <c r="DT5230">
        <v>2.4952108040452E-2</v>
      </c>
      <c r="DU5230">
        <v>2.6727341115474701E-2</v>
      </c>
      <c r="DV5230">
        <v>2.61500682681798E-2</v>
      </c>
      <c r="DW5230">
        <v>2.3987403139472001E-2</v>
      </c>
      <c r="DX5230">
        <v>2.29135248810052E-2</v>
      </c>
      <c r="DY5230">
        <v>2.1003406494855801E-2</v>
      </c>
      <c r="DZ5230">
        <v>1.8657419830560601E-2</v>
      </c>
      <c r="EA5230">
        <v>78.036712646484304</v>
      </c>
      <c r="EB5230">
        <v>76.489318847656193</v>
      </c>
      <c r="EC5230">
        <v>75.443923950195298</v>
      </c>
      <c r="ED5230">
        <v>73.971298217773395</v>
      </c>
      <c r="EE5230">
        <v>73.252334594726506</v>
      </c>
      <c r="EF5230">
        <v>72.012680053710895</v>
      </c>
      <c r="EG5230">
        <v>70.951934814453097</v>
      </c>
      <c r="EH5230">
        <v>74.272361755370994</v>
      </c>
      <c r="EI5230">
        <v>80.129508972167898</v>
      </c>
      <c r="EJ5230">
        <v>85.917892456054602</v>
      </c>
      <c r="EK5230">
        <v>90.141525268554602</v>
      </c>
      <c r="EL5230">
        <v>92.897865295410099</v>
      </c>
      <c r="EM5230">
        <v>95.247665405273395</v>
      </c>
      <c r="EN5230">
        <v>97.844459533691406</v>
      </c>
      <c r="EO5230">
        <v>99.267021179199205</v>
      </c>
      <c r="EP5230">
        <v>100.184913635253</v>
      </c>
      <c r="EQ5230">
        <v>100.224967956542</v>
      </c>
      <c r="ER5230">
        <v>98.885848999023395</v>
      </c>
      <c r="ES5230">
        <v>95.664222717285099</v>
      </c>
      <c r="ET5230">
        <v>89.465286254882798</v>
      </c>
      <c r="EU5230">
        <v>84.130172729492102</v>
      </c>
      <c r="EV5230">
        <v>81.127502441406193</v>
      </c>
      <c r="EW5230">
        <v>82.487319946289006</v>
      </c>
      <c r="EX5230">
        <v>79.576103210449205</v>
      </c>
      <c r="EY5230">
        <v>0.20346945524215601</v>
      </c>
      <c r="EZ5230">
        <v>1.7174879088997799E-2</v>
      </c>
      <c r="FA5230">
        <v>1.7174879088997799E-2</v>
      </c>
      <c r="FB5230">
        <v>0</v>
      </c>
      <c r="FC5230">
        <v>0</v>
      </c>
    </row>
    <row r="5231" spans="1:159" x14ac:dyDescent="0.25">
      <c r="A5231" t="s">
        <v>51</v>
      </c>
      <c r="B5231" t="s">
        <v>41</v>
      </c>
      <c r="C5231" t="s">
        <v>42</v>
      </c>
      <c r="D5231" s="3">
        <v>45558</v>
      </c>
      <c r="E5231" s="25">
        <v>18</v>
      </c>
      <c r="F5231">
        <v>20</v>
      </c>
      <c r="G5231">
        <v>18</v>
      </c>
      <c r="H5231">
        <v>20</v>
      </c>
      <c r="I5231">
        <v>6536</v>
      </c>
      <c r="J5231">
        <v>56652</v>
      </c>
      <c r="K5231">
        <v>0.77427339553832997</v>
      </c>
      <c r="L5231">
        <v>0.689594745635986</v>
      </c>
      <c r="M5231">
        <v>0.63161927461624101</v>
      </c>
      <c r="N5231">
        <v>0.59892630577087402</v>
      </c>
      <c r="O5231">
        <v>0.598255515098571</v>
      </c>
      <c r="P5231">
        <v>0.62405985593795699</v>
      </c>
      <c r="Q5231">
        <v>0.69085216522216697</v>
      </c>
      <c r="R5231">
        <v>0.70222288370132402</v>
      </c>
      <c r="S5231">
        <v>0.58884996175765902</v>
      </c>
      <c r="T5231">
        <v>0.50707495212554898</v>
      </c>
      <c r="U5231">
        <v>0.472961336374282</v>
      </c>
      <c r="V5231">
        <v>0.491296887397766</v>
      </c>
      <c r="W5231">
        <v>0.55792617797851496</v>
      </c>
      <c r="X5231">
        <v>0.67283904552459695</v>
      </c>
      <c r="Y5231">
        <v>0.82702350616455</v>
      </c>
      <c r="Z5231">
        <v>1.0684900283813401</v>
      </c>
      <c r="AA5231">
        <v>1.38868331909179</v>
      </c>
      <c r="AB5231">
        <v>1.71361124515533</v>
      </c>
      <c r="AC5231">
        <v>1.8415946960449201</v>
      </c>
      <c r="AD5231">
        <v>1.6867309808730999</v>
      </c>
      <c r="AE5231">
        <v>1.5232968330383301</v>
      </c>
      <c r="AF5231">
        <v>1.3701248168945299</v>
      </c>
      <c r="AG5231">
        <v>1.15398621559143</v>
      </c>
      <c r="AH5231">
        <v>0.95345336198806696</v>
      </c>
      <c r="AI5231">
        <v>-2.1123969927430101E-2</v>
      </c>
      <c r="AJ5231">
        <v>-2.6143778115510899E-2</v>
      </c>
      <c r="AK5231">
        <v>-3.4256327897310201E-2</v>
      </c>
      <c r="AL5231">
        <v>-2.8056867420673301E-2</v>
      </c>
      <c r="AM5231">
        <v>-1.6425298526883101E-2</v>
      </c>
      <c r="AN5231">
        <v>-1.55683681368827E-2</v>
      </c>
      <c r="AO5231">
        <v>-2.3504044860601401E-2</v>
      </c>
      <c r="AP5231">
        <v>-2.59410925209522E-2</v>
      </c>
      <c r="AQ5231">
        <v>-1.9773120060563001E-2</v>
      </c>
      <c r="AR5231">
        <v>-2.50139851123094E-2</v>
      </c>
      <c r="AS5231">
        <v>-1.9584311172366101E-2</v>
      </c>
      <c r="AT5231">
        <v>-3.0196536332368799E-2</v>
      </c>
      <c r="AU5231">
        <v>-2.52448096871376E-2</v>
      </c>
      <c r="AV5231">
        <v>-1.7953902482986402E-2</v>
      </c>
      <c r="AW5231">
        <v>-3.8391109555959702E-2</v>
      </c>
      <c r="AX5231">
        <v>-4.1131742298603002E-2</v>
      </c>
      <c r="AY5231">
        <v>-3.15391235053539E-2</v>
      </c>
      <c r="AZ5231">
        <v>4.0294453501701299E-2</v>
      </c>
      <c r="BA5231">
        <v>3.9292514324188198E-2</v>
      </c>
      <c r="BB5231">
        <v>-2.9566848650574601E-2</v>
      </c>
      <c r="BC5231">
        <v>-0.101073496043682</v>
      </c>
      <c r="BD5231">
        <v>-2.9802549630403501E-2</v>
      </c>
      <c r="BE5231">
        <v>-1.6593543812632498E-2</v>
      </c>
      <c r="BF5231">
        <v>-2.4944167584180801E-2</v>
      </c>
      <c r="BG5231">
        <v>3.3624495845287999E-3</v>
      </c>
      <c r="BH5231">
        <v>-3.2049608416855301E-3</v>
      </c>
      <c r="BI5231">
        <v>-1.36160077527165E-2</v>
      </c>
      <c r="BJ5231">
        <v>-9.5920013263821602E-3</v>
      </c>
      <c r="BK5231">
        <v>2.7299605426378499E-4</v>
      </c>
      <c r="BL5231">
        <v>-7.1279209805652402E-4</v>
      </c>
      <c r="BM5231">
        <v>-8.5500497370958294E-3</v>
      </c>
      <c r="BN5231">
        <v>-1.06244795024394E-2</v>
      </c>
      <c r="BO5231">
        <v>-2.9704044573009001E-3</v>
      </c>
      <c r="BP5231">
        <v>-8.2343416288494994E-3</v>
      </c>
      <c r="BQ5231">
        <v>-1.79383321665227E-3</v>
      </c>
      <c r="BR5231">
        <v>-1.08620971441268E-2</v>
      </c>
      <c r="BS5231">
        <v>-4.0038628503680203E-3</v>
      </c>
      <c r="BT5231">
        <v>5.6721386499702896E-3</v>
      </c>
      <c r="BU5231">
        <v>-1.25726349651813E-2</v>
      </c>
      <c r="BV5231">
        <v>-1.26357227563858E-2</v>
      </c>
      <c r="BW5231">
        <v>-3.2307385117746797E-4</v>
      </c>
      <c r="BX5231">
        <v>7.3024548590183203E-2</v>
      </c>
      <c r="BY5231">
        <v>7.1588359773158999E-2</v>
      </c>
      <c r="BZ5231">
        <v>0</v>
      </c>
      <c r="CA5231">
        <v>-7.2412177920341395E-2</v>
      </c>
      <c r="CB5231">
        <v>-2.51105590723454E-3</v>
      </c>
      <c r="CC5231">
        <v>8.9766513556241902E-3</v>
      </c>
      <c r="CD5231">
        <v>-1.4671246754005499E-3</v>
      </c>
      <c r="CE5231">
        <v>2.7848869562148999E-2</v>
      </c>
      <c r="CF5231">
        <v>1.9733855500817198E-2</v>
      </c>
      <c r="CG5231">
        <v>7.0243119262158801E-3</v>
      </c>
      <c r="CH5231">
        <v>8.8728638365864702E-3</v>
      </c>
      <c r="CI5231">
        <v>1.69712919741868E-2</v>
      </c>
      <c r="CJ5231">
        <v>1.41427842900156E-2</v>
      </c>
      <c r="CK5231">
        <v>6.4039458520710399E-3</v>
      </c>
      <c r="CL5231">
        <v>4.6921325847506497E-3</v>
      </c>
      <c r="CM5231">
        <v>1.38323120772838E-2</v>
      </c>
      <c r="CN5231">
        <v>8.5453018546104396E-3</v>
      </c>
      <c r="CO5231">
        <v>1.59966461360454E-2</v>
      </c>
      <c r="CP5231">
        <v>8.4723420441150596E-3</v>
      </c>
      <c r="CQ5231">
        <v>1.7237083986401499E-2</v>
      </c>
      <c r="CR5231">
        <v>2.9298178851604399E-2</v>
      </c>
      <c r="CS5231">
        <v>1.3245839625597E-2</v>
      </c>
      <c r="CT5231">
        <v>1.5860294923186299E-2</v>
      </c>
      <c r="CU5231">
        <v>3.0892975628376E-2</v>
      </c>
      <c r="CV5231">
        <v>0.10575464367866499</v>
      </c>
      <c r="CW5231">
        <v>0.103884205222129</v>
      </c>
      <c r="CX5231">
        <v>2.9566848650574601E-2</v>
      </c>
      <c r="CY5231">
        <v>-4.37508635222911E-2</v>
      </c>
      <c r="CZ5231">
        <v>2.4780437350273101E-2</v>
      </c>
      <c r="DA5231">
        <v>3.4546848386526101E-2</v>
      </c>
      <c r="DB5231">
        <v>2.2009918466210299E-2</v>
      </c>
      <c r="DC5231">
        <v>1.4886686578392899E-2</v>
      </c>
      <c r="DD5231">
        <v>1.3945810496807E-2</v>
      </c>
      <c r="DE5231">
        <v>1.2548423372208999E-2</v>
      </c>
      <c r="DF5231">
        <v>1.1225841008126699E-2</v>
      </c>
      <c r="DG5231">
        <v>1.01518426090478E-2</v>
      </c>
      <c r="DH5231">
        <v>9.0315490961074794E-3</v>
      </c>
      <c r="DI5231">
        <v>9.0913837775588001E-3</v>
      </c>
      <c r="DJ5231">
        <v>9.3118390068411792E-3</v>
      </c>
      <c r="DK5231">
        <v>1.02153262123465E-2</v>
      </c>
      <c r="DL5231">
        <v>1.02012986317276E-2</v>
      </c>
      <c r="DM5231">
        <v>1.08158430084586E-2</v>
      </c>
      <c r="DN5231">
        <v>1.1754504404962E-2</v>
      </c>
      <c r="DO5231">
        <v>1.2913578189909399E-2</v>
      </c>
      <c r="DP5231">
        <v>1.43636129796504E-2</v>
      </c>
      <c r="DQ5231">
        <v>1.5696518123149799E-2</v>
      </c>
      <c r="DR5231">
        <v>1.7324348911643001E-2</v>
      </c>
      <c r="DS5231">
        <v>1.8978010863065699E-2</v>
      </c>
      <c r="DT5231">
        <v>1.9898485392332001E-2</v>
      </c>
      <c r="DU5231">
        <v>1.9634479656815501E-2</v>
      </c>
      <c r="DV5231">
        <v>1.7975367605686101E-2</v>
      </c>
      <c r="DW5231">
        <v>1.7424842342734299E-2</v>
      </c>
      <c r="DX5231">
        <v>1.6592049971222801E-2</v>
      </c>
      <c r="DY5231">
        <v>1.5545574948191599E-2</v>
      </c>
      <c r="DZ5231">
        <v>1.4273028820753E-2</v>
      </c>
      <c r="EA5231">
        <v>68.539588928222599</v>
      </c>
      <c r="EB5231">
        <v>67.344673156738196</v>
      </c>
      <c r="EC5231">
        <v>65.777580261230398</v>
      </c>
      <c r="ED5231">
        <v>65.553421020507798</v>
      </c>
      <c r="EE5231">
        <v>64.101593017578097</v>
      </c>
      <c r="EF5231">
        <v>64.9058837890625</v>
      </c>
      <c r="EG5231">
        <v>64.815261840820298</v>
      </c>
      <c r="EH5231">
        <v>67.036727905273395</v>
      </c>
      <c r="EI5231">
        <v>74.018280029296804</v>
      </c>
      <c r="EJ5231">
        <v>78.937675476074205</v>
      </c>
      <c r="EK5231">
        <v>83.459297180175696</v>
      </c>
      <c r="EL5231">
        <v>87.644836425781193</v>
      </c>
      <c r="EM5231">
        <v>88.873924255370994</v>
      </c>
      <c r="EN5231">
        <v>91.826393127441406</v>
      </c>
      <c r="EO5231">
        <v>93.167251586914006</v>
      </c>
      <c r="EP5231">
        <v>94.288711547851506</v>
      </c>
      <c r="EQ5231">
        <v>94.495704650878906</v>
      </c>
      <c r="ER5231">
        <v>92.674400329589801</v>
      </c>
      <c r="ES5231">
        <v>88.961845397949205</v>
      </c>
      <c r="ET5231">
        <v>81.057235717773395</v>
      </c>
      <c r="EU5231">
        <v>78.478538513183494</v>
      </c>
      <c r="EV5231">
        <v>78.713668823242102</v>
      </c>
      <c r="EW5231">
        <v>75.939270019531193</v>
      </c>
      <c r="EX5231">
        <v>75.58203125</v>
      </c>
      <c r="EY5231">
        <v>0.151860907673835</v>
      </c>
      <c r="EZ5231">
        <v>1.10783893615007E-2</v>
      </c>
      <c r="FA5231">
        <v>1.10783893615007E-2</v>
      </c>
      <c r="FB5231">
        <v>0</v>
      </c>
      <c r="FC5231">
        <v>0</v>
      </c>
    </row>
    <row r="5232" spans="1:159" x14ac:dyDescent="0.25">
      <c r="A5232" t="s">
        <v>51</v>
      </c>
      <c r="B5232" t="s">
        <v>41</v>
      </c>
      <c r="C5232" t="s">
        <v>42</v>
      </c>
      <c r="D5232" s="3">
        <v>45559</v>
      </c>
      <c r="FB5232">
        <v>0</v>
      </c>
      <c r="FC5232">
        <v>1</v>
      </c>
    </row>
    <row r="5233" spans="1:159" x14ac:dyDescent="0.25">
      <c r="A5233" t="s">
        <v>51</v>
      </c>
      <c r="B5233" t="s">
        <v>41</v>
      </c>
      <c r="C5233" t="s">
        <v>42</v>
      </c>
      <c r="D5233" s="3">
        <v>45566</v>
      </c>
      <c r="FB5233">
        <v>0</v>
      </c>
      <c r="FC5233">
        <v>1</v>
      </c>
    </row>
    <row r="5234" spans="1:159" x14ac:dyDescent="0.25">
      <c r="A5234" t="s">
        <v>51</v>
      </c>
      <c r="B5234" t="s">
        <v>41</v>
      </c>
      <c r="C5234" t="s">
        <v>42</v>
      </c>
      <c r="D5234" s="3">
        <v>45567</v>
      </c>
      <c r="E5234" s="25">
        <v>18</v>
      </c>
      <c r="F5234">
        <v>20</v>
      </c>
      <c r="G5234">
        <v>18</v>
      </c>
      <c r="H5234">
        <v>20</v>
      </c>
      <c r="I5234">
        <v>6587</v>
      </c>
      <c r="J5234">
        <v>56580</v>
      </c>
      <c r="K5234">
        <v>0.90750545263290405</v>
      </c>
      <c r="L5234">
        <v>0.80774116516113204</v>
      </c>
      <c r="M5234">
        <v>0.728690385818481</v>
      </c>
      <c r="N5234">
        <v>0.68102294206619196</v>
      </c>
      <c r="O5234">
        <v>0.662891805171966</v>
      </c>
      <c r="P5234">
        <v>0.68487888574600198</v>
      </c>
      <c r="Q5234">
        <v>0.73717457056045499</v>
      </c>
      <c r="R5234">
        <v>0.75992512702941795</v>
      </c>
      <c r="S5234">
        <v>0.63435703516006403</v>
      </c>
      <c r="T5234">
        <v>0.57738286256790095</v>
      </c>
      <c r="U5234">
        <v>0.55850905179977395</v>
      </c>
      <c r="V5234">
        <v>0.60973638296127297</v>
      </c>
      <c r="W5234">
        <v>0.736436247825622</v>
      </c>
      <c r="X5234">
        <v>0.93111956119537298</v>
      </c>
      <c r="Y5234">
        <v>1.1658147573471001</v>
      </c>
      <c r="Z5234">
        <v>1.48656129837036</v>
      </c>
      <c r="AA5234">
        <v>1.8292386531829801</v>
      </c>
      <c r="AB5234">
        <v>2.12174296379089</v>
      </c>
      <c r="AC5234">
        <v>2.1266086101531898</v>
      </c>
      <c r="AD5234">
        <v>1.8895288705825799</v>
      </c>
      <c r="AE5234">
        <v>1.67754614353179</v>
      </c>
      <c r="AF5234">
        <v>1.4703336954116799</v>
      </c>
      <c r="AG5234">
        <v>1.2259392738342201</v>
      </c>
      <c r="AH5234">
        <v>1.0267969369888299</v>
      </c>
      <c r="AI5234">
        <v>-2.75693442672491E-2</v>
      </c>
      <c r="AJ5234">
        <v>-1.6357708722352898E-2</v>
      </c>
      <c r="AK5234">
        <v>-1.24363945797085E-2</v>
      </c>
      <c r="AL5234">
        <v>-1.49169052019715E-2</v>
      </c>
      <c r="AM5234">
        <v>-5.12779410928487E-3</v>
      </c>
      <c r="AN5234">
        <v>-6.15956727415323E-3</v>
      </c>
      <c r="AO5234">
        <v>-1.5633372589945699E-2</v>
      </c>
      <c r="AP5234">
        <v>-1.8412293866276699E-2</v>
      </c>
      <c r="AQ5234">
        <v>-2.3660246282815899E-2</v>
      </c>
      <c r="AR5234">
        <v>-1.4980318956077E-2</v>
      </c>
      <c r="AS5234">
        <v>-3.0078502371907199E-2</v>
      </c>
      <c r="AT5234">
        <v>-4.1225422173738403E-2</v>
      </c>
      <c r="AU5234">
        <v>-5.40349371731281E-2</v>
      </c>
      <c r="AV5234">
        <v>-3.3573143184185E-2</v>
      </c>
      <c r="AW5234">
        <v>-4.8481080681085503E-2</v>
      </c>
      <c r="AX5234">
        <v>-5.6708380579948398E-2</v>
      </c>
      <c r="AY5234">
        <v>-3.99799644947052E-2</v>
      </c>
      <c r="AZ5234">
        <v>3.9272498339414499E-2</v>
      </c>
      <c r="BA5234">
        <v>3.86136807501316E-2</v>
      </c>
      <c r="BB5234">
        <v>-3.0767252668738299E-2</v>
      </c>
      <c r="BC5234">
        <v>-9.51549857854843E-2</v>
      </c>
      <c r="BD5234">
        <v>-6.9435916841030093E-2</v>
      </c>
      <c r="BE5234">
        <v>-5.4605055600404698E-2</v>
      </c>
      <c r="BF5234">
        <v>-3.4288741648197098E-2</v>
      </c>
      <c r="BG5234">
        <v>-3.06376186199486E-3</v>
      </c>
      <c r="BH5234">
        <v>6.6516133956611096E-3</v>
      </c>
      <c r="BI5234">
        <v>7.7622630633413696E-3</v>
      </c>
      <c r="BJ5234">
        <v>3.1849148217588598E-3</v>
      </c>
      <c r="BK5234">
        <v>1.08656222000718E-2</v>
      </c>
      <c r="BL5234">
        <v>8.6775254458188993E-3</v>
      </c>
      <c r="BM5234">
        <v>-1.1285688960924699E-3</v>
      </c>
      <c r="BN5234">
        <v>-3.0479347333312E-3</v>
      </c>
      <c r="BO5234">
        <v>-7.1365814656019202E-3</v>
      </c>
      <c r="BP5234">
        <v>2.9627389740198799E-3</v>
      </c>
      <c r="BQ5234">
        <v>-1.16437980905175E-2</v>
      </c>
      <c r="BR5234">
        <v>-2.1286133676767301E-2</v>
      </c>
      <c r="BS5234">
        <v>-3.0576542019844E-2</v>
      </c>
      <c r="BT5234">
        <v>-7.4797808192670302E-3</v>
      </c>
      <c r="BU5234">
        <v>-1.99250001460313E-2</v>
      </c>
      <c r="BV5234">
        <v>-2.4966971948742801E-2</v>
      </c>
      <c r="BW5234">
        <v>-6.3340854831039897E-3</v>
      </c>
      <c r="BX5234">
        <v>7.4400804936885806E-2</v>
      </c>
      <c r="BY5234">
        <v>7.1551181375980294E-2</v>
      </c>
      <c r="BZ5234">
        <v>0</v>
      </c>
      <c r="CA5234">
        <v>-6.5719939768314306E-2</v>
      </c>
      <c r="CB5234">
        <v>-4.1309572756290401E-2</v>
      </c>
      <c r="CC5234">
        <v>-2.8336763381958001E-2</v>
      </c>
      <c r="CD5234">
        <v>-9.8313773050904205E-3</v>
      </c>
      <c r="CE5234">
        <v>2.14418210089206E-2</v>
      </c>
      <c r="CF5234">
        <v>2.9660936444997701E-2</v>
      </c>
      <c r="CG5234">
        <v>2.79609207063913E-2</v>
      </c>
      <c r="CH5234">
        <v>2.1286735311150499E-2</v>
      </c>
      <c r="CI5234">
        <v>2.6859037578105899E-2</v>
      </c>
      <c r="CJ5234">
        <v>2.3514617234468401E-2</v>
      </c>
      <c r="CK5234">
        <v>1.3376235030591399E-2</v>
      </c>
      <c r="CL5234">
        <v>1.23164253309369E-2</v>
      </c>
      <c r="CM5234">
        <v>9.3870824202895095E-3</v>
      </c>
      <c r="CN5234">
        <v>2.0905796438455498E-2</v>
      </c>
      <c r="CO5234">
        <v>6.7909057252108999E-3</v>
      </c>
      <c r="CP5234">
        <v>-1.34684634394943E-3</v>
      </c>
      <c r="CQ5234">
        <v>-7.1181464008986898E-3</v>
      </c>
      <c r="CR5234">
        <v>1.8613582476973499E-2</v>
      </c>
      <c r="CS5234">
        <v>8.6310803890228202E-3</v>
      </c>
      <c r="CT5234">
        <v>6.7744362168013997E-3</v>
      </c>
      <c r="CU5234">
        <v>2.7311792597174599E-2</v>
      </c>
      <c r="CV5234">
        <v>0.10952911525964699</v>
      </c>
      <c r="CW5234">
        <v>0.104488685727119</v>
      </c>
      <c r="CX5234">
        <v>3.0767252668738299E-2</v>
      </c>
      <c r="CY5234">
        <v>-3.6284890025854097E-2</v>
      </c>
      <c r="CZ5234">
        <v>-1.3183230534195799E-2</v>
      </c>
      <c r="DA5234">
        <v>-2.0684706978499798E-3</v>
      </c>
      <c r="DB5234">
        <v>1.46259861066937E-2</v>
      </c>
      <c r="DC5234">
        <v>1.4898336492478801E-2</v>
      </c>
      <c r="DD5234">
        <v>1.3988674618303699E-2</v>
      </c>
      <c r="DE5234">
        <v>1.22799118980765E-2</v>
      </c>
      <c r="DF5234">
        <v>1.10051250085234E-2</v>
      </c>
      <c r="DG5234">
        <v>9.7233066335320403E-3</v>
      </c>
      <c r="DH5234">
        <v>9.0203117579221708E-3</v>
      </c>
      <c r="DI5234">
        <v>8.8182948529720306E-3</v>
      </c>
      <c r="DJ5234">
        <v>9.3408674001693708E-3</v>
      </c>
      <c r="DK5234">
        <v>1.00456746295094E-2</v>
      </c>
      <c r="DL5234">
        <v>1.0908604599535399E-2</v>
      </c>
      <c r="DM5234">
        <v>1.12075041979551E-2</v>
      </c>
      <c r="DN5234">
        <v>1.2122225947678001E-2</v>
      </c>
      <c r="DO5234">
        <v>1.42616918310523E-2</v>
      </c>
      <c r="DP5234">
        <v>1.5863638371229099E-2</v>
      </c>
      <c r="DQ5234">
        <v>1.73608642071485E-2</v>
      </c>
      <c r="DR5234">
        <v>1.92974060773849E-2</v>
      </c>
      <c r="DS5234">
        <v>2.0455241203308099E-2</v>
      </c>
      <c r="DT5234">
        <v>2.13564950972795E-2</v>
      </c>
      <c r="DU5234">
        <v>2.0024579018354399E-2</v>
      </c>
      <c r="DV5234">
        <v>1.8705161288380599E-2</v>
      </c>
      <c r="DW5234">
        <v>1.78952384740114E-2</v>
      </c>
      <c r="DX5234">
        <v>1.70996021479368E-2</v>
      </c>
      <c r="DY5234">
        <v>1.59699879586696E-2</v>
      </c>
      <c r="DZ5234">
        <v>1.48690212517976E-2</v>
      </c>
      <c r="EA5234">
        <v>75.324562072753906</v>
      </c>
      <c r="EB5234">
        <v>73.606109619140597</v>
      </c>
      <c r="EC5234">
        <v>71.870178222656193</v>
      </c>
      <c r="ED5234">
        <v>71.830001831054602</v>
      </c>
      <c r="EE5234">
        <v>71.085235595703097</v>
      </c>
      <c r="EF5234">
        <v>70.795967102050696</v>
      </c>
      <c r="EG5234">
        <v>70.8682861328125</v>
      </c>
      <c r="EH5234">
        <v>71.997955322265597</v>
      </c>
      <c r="EI5234">
        <v>76.120056152343693</v>
      </c>
      <c r="EJ5234">
        <v>83.625808715820298</v>
      </c>
      <c r="EK5234">
        <v>89.5701904296875</v>
      </c>
      <c r="EL5234">
        <v>94.045692443847599</v>
      </c>
      <c r="EM5234">
        <v>94.894126892089801</v>
      </c>
      <c r="EN5234">
        <v>96.993537902832003</v>
      </c>
      <c r="EO5234">
        <v>98.343315124511705</v>
      </c>
      <c r="EP5234">
        <v>98.842918395995994</v>
      </c>
      <c r="EQ5234">
        <v>98.246887207031193</v>
      </c>
      <c r="ER5234">
        <v>95.831413269042898</v>
      </c>
      <c r="ES5234">
        <v>88.916809082031193</v>
      </c>
      <c r="ET5234">
        <v>83.037658691406193</v>
      </c>
      <c r="EU5234">
        <v>83.528282165527301</v>
      </c>
      <c r="EV5234">
        <v>80.272254943847599</v>
      </c>
      <c r="EW5234">
        <v>77.614303588867102</v>
      </c>
      <c r="EX5234">
        <v>76.163543701171804</v>
      </c>
      <c r="EY5234">
        <v>0.16531464457511899</v>
      </c>
      <c r="EZ5234">
        <v>1.1580475606024199E-2</v>
      </c>
      <c r="FA5234">
        <v>1.1580475606024199E-2</v>
      </c>
      <c r="FB5234">
        <v>0</v>
      </c>
      <c r="FC5234">
        <v>0</v>
      </c>
    </row>
    <row r="5235" spans="1:159" x14ac:dyDescent="0.25">
      <c r="A5235" t="s">
        <v>51</v>
      </c>
      <c r="B5235" t="s">
        <v>41</v>
      </c>
      <c r="C5235" t="s">
        <v>42</v>
      </c>
      <c r="D5235" s="3">
        <v>45568</v>
      </c>
      <c r="FB5235">
        <v>0</v>
      </c>
      <c r="FC5235">
        <v>1</v>
      </c>
    </row>
    <row r="5236" spans="1:159" x14ac:dyDescent="0.25">
      <c r="A5236" t="s">
        <v>51</v>
      </c>
      <c r="B5236" t="s">
        <v>41</v>
      </c>
      <c r="C5236" t="s">
        <v>42</v>
      </c>
      <c r="D5236" s="3">
        <v>45570</v>
      </c>
      <c r="FB5236">
        <v>0</v>
      </c>
      <c r="FC5236">
        <v>1</v>
      </c>
    </row>
    <row r="5237" spans="1:159" x14ac:dyDescent="0.25">
      <c r="A5237" t="s">
        <v>51</v>
      </c>
      <c r="B5237" t="s">
        <v>41</v>
      </c>
      <c r="C5237" t="s">
        <v>42</v>
      </c>
      <c r="D5237" s="3">
        <v>45571</v>
      </c>
      <c r="FB5237">
        <v>0</v>
      </c>
      <c r="FC5237">
        <v>1</v>
      </c>
    </row>
    <row r="5238" spans="1:159" x14ac:dyDescent="0.25">
      <c r="A5238" t="s">
        <v>51</v>
      </c>
      <c r="B5238" t="s">
        <v>41</v>
      </c>
      <c r="C5238" t="s">
        <v>74</v>
      </c>
      <c r="D5238" s="3">
        <v>45475</v>
      </c>
      <c r="FB5238">
        <v>0</v>
      </c>
      <c r="FC5238">
        <v>1</v>
      </c>
    </row>
    <row r="5239" spans="1:159" x14ac:dyDescent="0.25">
      <c r="A5239" t="s">
        <v>51</v>
      </c>
      <c r="B5239" t="s">
        <v>41</v>
      </c>
      <c r="C5239" t="s">
        <v>74</v>
      </c>
      <c r="D5239" s="3">
        <v>45476</v>
      </c>
      <c r="FB5239">
        <v>0</v>
      </c>
      <c r="FC5239">
        <v>1</v>
      </c>
    </row>
    <row r="5240" spans="1:159" x14ac:dyDescent="0.25">
      <c r="A5240" t="s">
        <v>51</v>
      </c>
      <c r="B5240" t="s">
        <v>41</v>
      </c>
      <c r="C5240" t="s">
        <v>74</v>
      </c>
      <c r="D5240" s="3">
        <v>45478</v>
      </c>
      <c r="FB5240">
        <v>0</v>
      </c>
      <c r="FC5240">
        <v>1</v>
      </c>
    </row>
    <row r="5241" spans="1:159" x14ac:dyDescent="0.25">
      <c r="A5241" t="s">
        <v>51</v>
      </c>
      <c r="B5241" t="s">
        <v>41</v>
      </c>
      <c r="C5241" t="s">
        <v>74</v>
      </c>
      <c r="D5241" s="3">
        <v>45479</v>
      </c>
      <c r="FB5241">
        <v>0</v>
      </c>
      <c r="FC5241">
        <v>1</v>
      </c>
    </row>
    <row r="5242" spans="1:159" x14ac:dyDescent="0.25">
      <c r="A5242" t="s">
        <v>51</v>
      </c>
      <c r="B5242" t="s">
        <v>41</v>
      </c>
      <c r="C5242" t="s">
        <v>74</v>
      </c>
      <c r="D5242" s="3">
        <v>45484</v>
      </c>
      <c r="FB5242">
        <v>0</v>
      </c>
      <c r="FC5242">
        <v>1</v>
      </c>
    </row>
    <row r="5243" spans="1:159" x14ac:dyDescent="0.25">
      <c r="A5243" t="s">
        <v>51</v>
      </c>
      <c r="B5243" t="s">
        <v>41</v>
      </c>
      <c r="C5243" t="s">
        <v>74</v>
      </c>
      <c r="D5243" s="3">
        <v>45485</v>
      </c>
      <c r="FB5243">
        <v>0</v>
      </c>
      <c r="FC5243">
        <v>1</v>
      </c>
    </row>
    <row r="5244" spans="1:159" x14ac:dyDescent="0.25">
      <c r="A5244" t="s">
        <v>51</v>
      </c>
      <c r="B5244" t="s">
        <v>41</v>
      </c>
      <c r="C5244" t="s">
        <v>74</v>
      </c>
      <c r="D5244" s="3">
        <v>45496</v>
      </c>
      <c r="FB5244">
        <v>0</v>
      </c>
      <c r="FC5244">
        <v>1</v>
      </c>
    </row>
    <row r="5245" spans="1:159" x14ac:dyDescent="0.25">
      <c r="A5245" t="s">
        <v>51</v>
      </c>
      <c r="B5245" t="s">
        <v>41</v>
      </c>
      <c r="C5245" t="s">
        <v>74</v>
      </c>
      <c r="D5245" s="3">
        <v>45539</v>
      </c>
      <c r="FB5245">
        <v>0</v>
      </c>
      <c r="FC5245">
        <v>1</v>
      </c>
    </row>
    <row r="5246" spans="1:159" x14ac:dyDescent="0.25">
      <c r="A5246" t="s">
        <v>51</v>
      </c>
      <c r="B5246" t="s">
        <v>41</v>
      </c>
      <c r="C5246" t="s">
        <v>74</v>
      </c>
      <c r="D5246" s="3">
        <v>45540</v>
      </c>
      <c r="FB5246">
        <v>0</v>
      </c>
      <c r="FC5246">
        <v>1</v>
      </c>
    </row>
    <row r="5247" spans="1:159" x14ac:dyDescent="0.25">
      <c r="A5247" t="s">
        <v>51</v>
      </c>
      <c r="B5247" t="s">
        <v>41</v>
      </c>
      <c r="C5247" t="s">
        <v>74</v>
      </c>
      <c r="D5247" s="3">
        <v>45541</v>
      </c>
      <c r="FB5247">
        <v>0</v>
      </c>
      <c r="FC5247">
        <v>1</v>
      </c>
    </row>
    <row r="5248" spans="1:159" x14ac:dyDescent="0.25">
      <c r="A5248" t="s">
        <v>51</v>
      </c>
      <c r="B5248" t="s">
        <v>41</v>
      </c>
      <c r="C5248" t="s">
        <v>74</v>
      </c>
      <c r="D5248" s="3">
        <v>45558</v>
      </c>
      <c r="FB5248">
        <v>0</v>
      </c>
      <c r="FC5248">
        <v>1</v>
      </c>
    </row>
    <row r="5249" spans="1:159" x14ac:dyDescent="0.25">
      <c r="A5249" t="s">
        <v>51</v>
      </c>
      <c r="B5249" t="s">
        <v>41</v>
      </c>
      <c r="C5249" t="s">
        <v>74</v>
      </c>
      <c r="D5249" s="3">
        <v>45559</v>
      </c>
      <c r="FB5249">
        <v>0</v>
      </c>
      <c r="FC5249">
        <v>1</v>
      </c>
    </row>
    <row r="5250" spans="1:159" x14ac:dyDescent="0.25">
      <c r="A5250" t="s">
        <v>51</v>
      </c>
      <c r="B5250" t="s">
        <v>41</v>
      </c>
      <c r="C5250" t="s">
        <v>74</v>
      </c>
      <c r="D5250" s="3">
        <v>45566</v>
      </c>
      <c r="FB5250">
        <v>0</v>
      </c>
      <c r="FC5250">
        <v>1</v>
      </c>
    </row>
    <row r="5251" spans="1:159" x14ac:dyDescent="0.25">
      <c r="A5251" t="s">
        <v>51</v>
      </c>
      <c r="B5251" t="s">
        <v>41</v>
      </c>
      <c r="C5251" t="s">
        <v>74</v>
      </c>
      <c r="D5251" s="3">
        <v>45567</v>
      </c>
      <c r="FB5251">
        <v>0</v>
      </c>
      <c r="FC5251">
        <v>1</v>
      </c>
    </row>
    <row r="5252" spans="1:159" x14ac:dyDescent="0.25">
      <c r="A5252" t="s">
        <v>51</v>
      </c>
      <c r="B5252" t="s">
        <v>41</v>
      </c>
      <c r="C5252" t="s">
        <v>74</v>
      </c>
      <c r="D5252" s="3">
        <v>45568</v>
      </c>
      <c r="FB5252">
        <v>0</v>
      </c>
      <c r="FC5252">
        <v>1</v>
      </c>
    </row>
    <row r="5253" spans="1:159" x14ac:dyDescent="0.25">
      <c r="A5253" t="s">
        <v>51</v>
      </c>
      <c r="B5253" t="s">
        <v>41</v>
      </c>
      <c r="C5253" t="s">
        <v>74</v>
      </c>
      <c r="D5253" s="3">
        <v>45570</v>
      </c>
      <c r="FB5253">
        <v>0</v>
      </c>
      <c r="FC5253">
        <v>1</v>
      </c>
    </row>
    <row r="5254" spans="1:159" x14ac:dyDescent="0.25">
      <c r="A5254" t="s">
        <v>51</v>
      </c>
      <c r="B5254" t="s">
        <v>41</v>
      </c>
      <c r="C5254" t="s">
        <v>74</v>
      </c>
      <c r="D5254" s="3">
        <v>45571</v>
      </c>
      <c r="FB5254">
        <v>0</v>
      </c>
      <c r="FC5254">
        <v>1</v>
      </c>
    </row>
    <row r="5255" spans="1:159" x14ac:dyDescent="0.25">
      <c r="A5255" t="s">
        <v>51</v>
      </c>
      <c r="B5255" t="s">
        <v>41</v>
      </c>
      <c r="C5255" t="s">
        <v>83</v>
      </c>
      <c r="D5255" s="3">
        <v>45475</v>
      </c>
      <c r="FB5255">
        <v>0</v>
      </c>
      <c r="FC5255">
        <v>1</v>
      </c>
    </row>
    <row r="5256" spans="1:159" x14ac:dyDescent="0.25">
      <c r="A5256" t="s">
        <v>51</v>
      </c>
      <c r="B5256" t="s">
        <v>41</v>
      </c>
      <c r="C5256" t="s">
        <v>83</v>
      </c>
      <c r="D5256" s="3">
        <v>45476</v>
      </c>
      <c r="FB5256">
        <v>0</v>
      </c>
      <c r="FC5256">
        <v>1</v>
      </c>
    </row>
    <row r="5257" spans="1:159" x14ac:dyDescent="0.25">
      <c r="A5257" t="s">
        <v>51</v>
      </c>
      <c r="B5257" t="s">
        <v>41</v>
      </c>
      <c r="C5257" t="s">
        <v>83</v>
      </c>
      <c r="D5257" s="3">
        <v>45478</v>
      </c>
      <c r="FB5257">
        <v>0</v>
      </c>
      <c r="FC5257">
        <v>1</v>
      </c>
    </row>
    <row r="5258" spans="1:159" x14ac:dyDescent="0.25">
      <c r="A5258" t="s">
        <v>51</v>
      </c>
      <c r="B5258" t="s">
        <v>41</v>
      </c>
      <c r="C5258" t="s">
        <v>83</v>
      </c>
      <c r="D5258" s="3">
        <v>45479</v>
      </c>
      <c r="FB5258">
        <v>0</v>
      </c>
      <c r="FC5258">
        <v>1</v>
      </c>
    </row>
    <row r="5259" spans="1:159" x14ac:dyDescent="0.25">
      <c r="A5259" t="s">
        <v>51</v>
      </c>
      <c r="B5259" t="s">
        <v>41</v>
      </c>
      <c r="C5259" t="s">
        <v>83</v>
      </c>
      <c r="D5259" s="3">
        <v>45484</v>
      </c>
      <c r="FB5259">
        <v>0</v>
      </c>
      <c r="FC5259">
        <v>1</v>
      </c>
    </row>
    <row r="5260" spans="1:159" x14ac:dyDescent="0.25">
      <c r="A5260" t="s">
        <v>51</v>
      </c>
      <c r="B5260" t="s">
        <v>41</v>
      </c>
      <c r="C5260" t="s">
        <v>83</v>
      </c>
      <c r="D5260" s="3">
        <v>45485</v>
      </c>
      <c r="FB5260">
        <v>0</v>
      </c>
      <c r="FC5260">
        <v>1</v>
      </c>
    </row>
    <row r="5261" spans="1:159" x14ac:dyDescent="0.25">
      <c r="A5261" t="s">
        <v>51</v>
      </c>
      <c r="B5261" t="s">
        <v>41</v>
      </c>
      <c r="C5261" t="s">
        <v>83</v>
      </c>
      <c r="D5261" s="3">
        <v>45496</v>
      </c>
      <c r="FB5261">
        <v>0</v>
      </c>
      <c r="FC5261">
        <v>1</v>
      </c>
    </row>
    <row r="5262" spans="1:159" x14ac:dyDescent="0.25">
      <c r="A5262" t="s">
        <v>51</v>
      </c>
      <c r="B5262" t="s">
        <v>41</v>
      </c>
      <c r="C5262" t="s">
        <v>83</v>
      </c>
      <c r="D5262" s="3">
        <v>45539</v>
      </c>
      <c r="FB5262">
        <v>0</v>
      </c>
      <c r="FC5262">
        <v>1</v>
      </c>
    </row>
    <row r="5263" spans="1:159" x14ac:dyDescent="0.25">
      <c r="A5263" t="s">
        <v>51</v>
      </c>
      <c r="B5263" t="s">
        <v>41</v>
      </c>
      <c r="C5263" t="s">
        <v>83</v>
      </c>
      <c r="D5263" s="3">
        <v>45540</v>
      </c>
      <c r="FB5263">
        <v>0</v>
      </c>
      <c r="FC5263">
        <v>1</v>
      </c>
    </row>
    <row r="5264" spans="1:159" x14ac:dyDescent="0.25">
      <c r="A5264" t="s">
        <v>51</v>
      </c>
      <c r="B5264" t="s">
        <v>41</v>
      </c>
      <c r="C5264" t="s">
        <v>83</v>
      </c>
      <c r="D5264" s="3">
        <v>45541</v>
      </c>
      <c r="FB5264">
        <v>0</v>
      </c>
      <c r="FC5264">
        <v>1</v>
      </c>
    </row>
    <row r="5265" spans="1:159" x14ac:dyDescent="0.25">
      <c r="A5265" t="s">
        <v>51</v>
      </c>
      <c r="B5265" t="s">
        <v>41</v>
      </c>
      <c r="C5265" t="s">
        <v>83</v>
      </c>
      <c r="D5265" s="3">
        <v>45558</v>
      </c>
      <c r="FB5265">
        <v>0</v>
      </c>
      <c r="FC5265">
        <v>1</v>
      </c>
    </row>
    <row r="5266" spans="1:159" x14ac:dyDescent="0.25">
      <c r="A5266" t="s">
        <v>51</v>
      </c>
      <c r="B5266" t="s">
        <v>41</v>
      </c>
      <c r="C5266" t="s">
        <v>83</v>
      </c>
      <c r="D5266" s="3">
        <v>45559</v>
      </c>
      <c r="FB5266">
        <v>0</v>
      </c>
      <c r="FC5266">
        <v>1</v>
      </c>
    </row>
    <row r="5267" spans="1:159" x14ac:dyDescent="0.25">
      <c r="A5267" t="s">
        <v>51</v>
      </c>
      <c r="B5267" t="s">
        <v>41</v>
      </c>
      <c r="C5267" t="s">
        <v>83</v>
      </c>
      <c r="D5267" s="3">
        <v>45566</v>
      </c>
      <c r="FB5267">
        <v>0</v>
      </c>
      <c r="FC5267">
        <v>1</v>
      </c>
    </row>
    <row r="5268" spans="1:159" x14ac:dyDescent="0.25">
      <c r="A5268" t="s">
        <v>51</v>
      </c>
      <c r="B5268" t="s">
        <v>41</v>
      </c>
      <c r="C5268" t="s">
        <v>83</v>
      </c>
      <c r="D5268" s="3">
        <v>45567</v>
      </c>
      <c r="FB5268">
        <v>0</v>
      </c>
      <c r="FC5268">
        <v>1</v>
      </c>
    </row>
    <row r="5269" spans="1:159" x14ac:dyDescent="0.25">
      <c r="A5269" t="s">
        <v>51</v>
      </c>
      <c r="B5269" t="s">
        <v>41</v>
      </c>
      <c r="C5269" t="s">
        <v>83</v>
      </c>
      <c r="D5269" s="3">
        <v>45568</v>
      </c>
      <c r="FB5269">
        <v>0</v>
      </c>
      <c r="FC5269">
        <v>1</v>
      </c>
    </row>
    <row r="5270" spans="1:159" x14ac:dyDescent="0.25">
      <c r="A5270" t="s">
        <v>51</v>
      </c>
      <c r="B5270" t="s">
        <v>41</v>
      </c>
      <c r="C5270" t="s">
        <v>83</v>
      </c>
      <c r="D5270" s="3">
        <v>45570</v>
      </c>
      <c r="FB5270">
        <v>0</v>
      </c>
      <c r="FC5270">
        <v>1</v>
      </c>
    </row>
    <row r="5271" spans="1:159" x14ac:dyDescent="0.25">
      <c r="A5271" t="s">
        <v>51</v>
      </c>
      <c r="B5271" t="s">
        <v>41</v>
      </c>
      <c r="C5271" t="s">
        <v>83</v>
      </c>
      <c r="D5271" s="3">
        <v>45571</v>
      </c>
      <c r="FB5271">
        <v>0</v>
      </c>
      <c r="FC5271">
        <v>1</v>
      </c>
    </row>
    <row r="5272" spans="1:159" x14ac:dyDescent="0.25">
      <c r="A5272" t="s">
        <v>51</v>
      </c>
      <c r="B5272" t="s">
        <v>41</v>
      </c>
      <c r="C5272" t="s">
        <v>73</v>
      </c>
      <c r="D5272" s="3">
        <v>45475</v>
      </c>
      <c r="FB5272">
        <v>0</v>
      </c>
      <c r="FC5272">
        <v>1</v>
      </c>
    </row>
    <row r="5273" spans="1:159" x14ac:dyDescent="0.25">
      <c r="A5273" t="s">
        <v>51</v>
      </c>
      <c r="B5273" t="s">
        <v>41</v>
      </c>
      <c r="C5273" t="s">
        <v>73</v>
      </c>
      <c r="D5273" s="3">
        <v>45476</v>
      </c>
      <c r="FB5273">
        <v>0</v>
      </c>
      <c r="FC5273">
        <v>1</v>
      </c>
    </row>
    <row r="5274" spans="1:159" x14ac:dyDescent="0.25">
      <c r="A5274" t="s">
        <v>51</v>
      </c>
      <c r="B5274" t="s">
        <v>41</v>
      </c>
      <c r="C5274" t="s">
        <v>73</v>
      </c>
      <c r="D5274" s="3">
        <v>45478</v>
      </c>
      <c r="FB5274">
        <v>0</v>
      </c>
      <c r="FC5274">
        <v>1</v>
      </c>
    </row>
    <row r="5275" spans="1:159" x14ac:dyDescent="0.25">
      <c r="A5275" t="s">
        <v>51</v>
      </c>
      <c r="B5275" t="s">
        <v>41</v>
      </c>
      <c r="C5275" t="s">
        <v>73</v>
      </c>
      <c r="D5275" s="3">
        <v>45479</v>
      </c>
      <c r="FB5275">
        <v>0</v>
      </c>
      <c r="FC5275">
        <v>1</v>
      </c>
    </row>
    <row r="5276" spans="1:159" x14ac:dyDescent="0.25">
      <c r="A5276" t="s">
        <v>51</v>
      </c>
      <c r="B5276" t="s">
        <v>41</v>
      </c>
      <c r="C5276" t="s">
        <v>73</v>
      </c>
      <c r="D5276" s="3">
        <v>45484</v>
      </c>
      <c r="FB5276">
        <v>0</v>
      </c>
      <c r="FC5276">
        <v>1</v>
      </c>
    </row>
    <row r="5277" spans="1:159" x14ac:dyDescent="0.25">
      <c r="A5277" t="s">
        <v>51</v>
      </c>
      <c r="B5277" t="s">
        <v>41</v>
      </c>
      <c r="C5277" t="s">
        <v>73</v>
      </c>
      <c r="D5277" s="3">
        <v>45485</v>
      </c>
      <c r="FB5277">
        <v>0</v>
      </c>
      <c r="FC5277">
        <v>1</v>
      </c>
    </row>
    <row r="5278" spans="1:159" x14ac:dyDescent="0.25">
      <c r="A5278" t="s">
        <v>51</v>
      </c>
      <c r="B5278" t="s">
        <v>41</v>
      </c>
      <c r="C5278" t="s">
        <v>73</v>
      </c>
      <c r="D5278" s="3">
        <v>45496</v>
      </c>
      <c r="FB5278">
        <v>0</v>
      </c>
      <c r="FC5278">
        <v>1</v>
      </c>
    </row>
    <row r="5279" spans="1:159" x14ac:dyDescent="0.25">
      <c r="A5279" t="s">
        <v>51</v>
      </c>
      <c r="B5279" t="s">
        <v>41</v>
      </c>
      <c r="C5279" t="s">
        <v>73</v>
      </c>
      <c r="D5279" s="3">
        <v>45539</v>
      </c>
      <c r="FB5279">
        <v>0</v>
      </c>
      <c r="FC5279">
        <v>1</v>
      </c>
    </row>
    <row r="5280" spans="1:159" x14ac:dyDescent="0.25">
      <c r="A5280" t="s">
        <v>51</v>
      </c>
      <c r="B5280" t="s">
        <v>41</v>
      </c>
      <c r="C5280" t="s">
        <v>73</v>
      </c>
      <c r="D5280" s="3">
        <v>45540</v>
      </c>
      <c r="FB5280">
        <v>0</v>
      </c>
      <c r="FC5280">
        <v>1</v>
      </c>
    </row>
    <row r="5281" spans="1:159" x14ac:dyDescent="0.25">
      <c r="A5281" t="s">
        <v>51</v>
      </c>
      <c r="B5281" t="s">
        <v>41</v>
      </c>
      <c r="C5281" t="s">
        <v>73</v>
      </c>
      <c r="D5281" s="3">
        <v>45541</v>
      </c>
      <c r="FB5281">
        <v>0</v>
      </c>
      <c r="FC5281">
        <v>1</v>
      </c>
    </row>
    <row r="5282" spans="1:159" x14ac:dyDescent="0.25">
      <c r="A5282" t="s">
        <v>51</v>
      </c>
      <c r="B5282" t="s">
        <v>41</v>
      </c>
      <c r="C5282" t="s">
        <v>73</v>
      </c>
      <c r="D5282" s="3">
        <v>45558</v>
      </c>
      <c r="FB5282">
        <v>0</v>
      </c>
      <c r="FC5282">
        <v>1</v>
      </c>
    </row>
    <row r="5283" spans="1:159" x14ac:dyDescent="0.25">
      <c r="A5283" t="s">
        <v>51</v>
      </c>
      <c r="B5283" t="s">
        <v>41</v>
      </c>
      <c r="C5283" t="s">
        <v>73</v>
      </c>
      <c r="D5283" s="3">
        <v>45559</v>
      </c>
      <c r="FB5283">
        <v>0</v>
      </c>
      <c r="FC5283">
        <v>1</v>
      </c>
    </row>
    <row r="5284" spans="1:159" x14ac:dyDescent="0.25">
      <c r="A5284" t="s">
        <v>51</v>
      </c>
      <c r="B5284" t="s">
        <v>41</v>
      </c>
      <c r="C5284" t="s">
        <v>73</v>
      </c>
      <c r="D5284" s="3">
        <v>45566</v>
      </c>
      <c r="FB5284">
        <v>0</v>
      </c>
      <c r="FC5284">
        <v>1</v>
      </c>
    </row>
    <row r="5285" spans="1:159" x14ac:dyDescent="0.25">
      <c r="A5285" t="s">
        <v>51</v>
      </c>
      <c r="B5285" t="s">
        <v>41</v>
      </c>
      <c r="C5285" t="s">
        <v>73</v>
      </c>
      <c r="D5285" s="3">
        <v>45567</v>
      </c>
      <c r="FB5285">
        <v>0</v>
      </c>
      <c r="FC5285">
        <v>1</v>
      </c>
    </row>
    <row r="5286" spans="1:159" x14ac:dyDescent="0.25">
      <c r="A5286" t="s">
        <v>51</v>
      </c>
      <c r="B5286" t="s">
        <v>41</v>
      </c>
      <c r="C5286" t="s">
        <v>73</v>
      </c>
      <c r="D5286" s="3">
        <v>45568</v>
      </c>
      <c r="FB5286">
        <v>0</v>
      </c>
      <c r="FC5286">
        <v>1</v>
      </c>
    </row>
    <row r="5287" spans="1:159" x14ac:dyDescent="0.25">
      <c r="A5287" t="s">
        <v>51</v>
      </c>
      <c r="B5287" t="s">
        <v>41</v>
      </c>
      <c r="C5287" t="s">
        <v>73</v>
      </c>
      <c r="D5287" s="3">
        <v>45570</v>
      </c>
      <c r="FB5287">
        <v>0</v>
      </c>
      <c r="FC5287">
        <v>1</v>
      </c>
    </row>
    <row r="5288" spans="1:159" x14ac:dyDescent="0.25">
      <c r="A5288" t="s">
        <v>51</v>
      </c>
      <c r="B5288" t="s">
        <v>41</v>
      </c>
      <c r="C5288" t="s">
        <v>73</v>
      </c>
      <c r="D5288" s="3">
        <v>45571</v>
      </c>
      <c r="FB5288">
        <v>0</v>
      </c>
      <c r="FC5288">
        <v>1</v>
      </c>
    </row>
    <row r="5289" spans="1:159" x14ac:dyDescent="0.25">
      <c r="A5289" t="s">
        <v>51</v>
      </c>
      <c r="B5289" t="s">
        <v>41</v>
      </c>
      <c r="C5289" t="s">
        <v>81</v>
      </c>
      <c r="D5289" s="3">
        <v>45475</v>
      </c>
      <c r="FB5289">
        <v>0</v>
      </c>
      <c r="FC5289">
        <v>1</v>
      </c>
    </row>
    <row r="5290" spans="1:159" x14ac:dyDescent="0.25">
      <c r="A5290" t="s">
        <v>51</v>
      </c>
      <c r="B5290" t="s">
        <v>41</v>
      </c>
      <c r="C5290" t="s">
        <v>81</v>
      </c>
      <c r="D5290" s="3">
        <v>45476</v>
      </c>
      <c r="FB5290">
        <v>0</v>
      </c>
      <c r="FC5290">
        <v>1</v>
      </c>
    </row>
    <row r="5291" spans="1:159" x14ac:dyDescent="0.25">
      <c r="A5291" t="s">
        <v>51</v>
      </c>
      <c r="B5291" t="s">
        <v>41</v>
      </c>
      <c r="C5291" t="s">
        <v>81</v>
      </c>
      <c r="D5291" s="3">
        <v>45478</v>
      </c>
      <c r="FB5291">
        <v>0</v>
      </c>
      <c r="FC5291">
        <v>1</v>
      </c>
    </row>
    <row r="5292" spans="1:159" x14ac:dyDescent="0.25">
      <c r="A5292" t="s">
        <v>51</v>
      </c>
      <c r="B5292" t="s">
        <v>41</v>
      </c>
      <c r="C5292" t="s">
        <v>81</v>
      </c>
      <c r="D5292" s="3">
        <v>45479</v>
      </c>
      <c r="FB5292">
        <v>0</v>
      </c>
      <c r="FC5292">
        <v>1</v>
      </c>
    </row>
    <row r="5293" spans="1:159" x14ac:dyDescent="0.25">
      <c r="A5293" t="s">
        <v>51</v>
      </c>
      <c r="B5293" t="s">
        <v>41</v>
      </c>
      <c r="C5293" t="s">
        <v>81</v>
      </c>
      <c r="D5293" s="3">
        <v>45484</v>
      </c>
      <c r="FB5293">
        <v>0</v>
      </c>
      <c r="FC5293">
        <v>1</v>
      </c>
    </row>
    <row r="5294" spans="1:159" x14ac:dyDescent="0.25">
      <c r="A5294" t="s">
        <v>51</v>
      </c>
      <c r="B5294" t="s">
        <v>41</v>
      </c>
      <c r="C5294" t="s">
        <v>81</v>
      </c>
      <c r="D5294" s="3">
        <v>45485</v>
      </c>
      <c r="FB5294">
        <v>0</v>
      </c>
      <c r="FC5294">
        <v>1</v>
      </c>
    </row>
    <row r="5295" spans="1:159" x14ac:dyDescent="0.25">
      <c r="A5295" t="s">
        <v>51</v>
      </c>
      <c r="B5295" t="s">
        <v>41</v>
      </c>
      <c r="C5295" t="s">
        <v>81</v>
      </c>
      <c r="D5295" s="3">
        <v>45496</v>
      </c>
      <c r="FB5295">
        <v>0</v>
      </c>
      <c r="FC5295">
        <v>1</v>
      </c>
    </row>
    <row r="5296" spans="1:159" x14ac:dyDescent="0.25">
      <c r="A5296" t="s">
        <v>51</v>
      </c>
      <c r="B5296" t="s">
        <v>41</v>
      </c>
      <c r="C5296" t="s">
        <v>81</v>
      </c>
      <c r="D5296" s="3">
        <v>45539</v>
      </c>
      <c r="FB5296">
        <v>0</v>
      </c>
      <c r="FC5296">
        <v>1</v>
      </c>
    </row>
    <row r="5297" spans="1:159" x14ac:dyDescent="0.25">
      <c r="A5297" t="s">
        <v>51</v>
      </c>
      <c r="B5297" t="s">
        <v>41</v>
      </c>
      <c r="C5297" t="s">
        <v>81</v>
      </c>
      <c r="D5297" s="3">
        <v>45540</v>
      </c>
      <c r="FB5297">
        <v>0</v>
      </c>
      <c r="FC5297">
        <v>1</v>
      </c>
    </row>
    <row r="5298" spans="1:159" x14ac:dyDescent="0.25">
      <c r="A5298" t="s">
        <v>51</v>
      </c>
      <c r="B5298" t="s">
        <v>41</v>
      </c>
      <c r="C5298" t="s">
        <v>81</v>
      </c>
      <c r="D5298" s="3">
        <v>45541</v>
      </c>
      <c r="FB5298">
        <v>0</v>
      </c>
      <c r="FC5298">
        <v>1</v>
      </c>
    </row>
    <row r="5299" spans="1:159" x14ac:dyDescent="0.25">
      <c r="A5299" t="s">
        <v>51</v>
      </c>
      <c r="B5299" t="s">
        <v>41</v>
      </c>
      <c r="C5299" t="s">
        <v>81</v>
      </c>
      <c r="D5299" s="3">
        <v>45558</v>
      </c>
      <c r="FB5299">
        <v>0</v>
      </c>
      <c r="FC5299">
        <v>1</v>
      </c>
    </row>
    <row r="5300" spans="1:159" x14ac:dyDescent="0.25">
      <c r="A5300" t="s">
        <v>51</v>
      </c>
      <c r="B5300" t="s">
        <v>41</v>
      </c>
      <c r="C5300" t="s">
        <v>81</v>
      </c>
      <c r="D5300" s="3">
        <v>45559</v>
      </c>
      <c r="FB5300">
        <v>0</v>
      </c>
      <c r="FC5300">
        <v>1</v>
      </c>
    </row>
    <row r="5301" spans="1:159" x14ac:dyDescent="0.25">
      <c r="A5301" t="s">
        <v>51</v>
      </c>
      <c r="B5301" t="s">
        <v>41</v>
      </c>
      <c r="C5301" t="s">
        <v>81</v>
      </c>
      <c r="D5301" s="3">
        <v>45566</v>
      </c>
      <c r="FB5301">
        <v>0</v>
      </c>
      <c r="FC5301">
        <v>1</v>
      </c>
    </row>
    <row r="5302" spans="1:159" x14ac:dyDescent="0.25">
      <c r="A5302" t="s">
        <v>51</v>
      </c>
      <c r="B5302" t="s">
        <v>41</v>
      </c>
      <c r="C5302" t="s">
        <v>81</v>
      </c>
      <c r="D5302" s="3">
        <v>45567</v>
      </c>
      <c r="FB5302">
        <v>0</v>
      </c>
      <c r="FC5302">
        <v>1</v>
      </c>
    </row>
    <row r="5303" spans="1:159" x14ac:dyDescent="0.25">
      <c r="A5303" t="s">
        <v>51</v>
      </c>
      <c r="B5303" t="s">
        <v>41</v>
      </c>
      <c r="C5303" t="s">
        <v>81</v>
      </c>
      <c r="D5303" s="3">
        <v>45568</v>
      </c>
      <c r="FB5303">
        <v>0</v>
      </c>
      <c r="FC5303">
        <v>1</v>
      </c>
    </row>
    <row r="5304" spans="1:159" x14ac:dyDescent="0.25">
      <c r="A5304" t="s">
        <v>51</v>
      </c>
      <c r="B5304" t="s">
        <v>41</v>
      </c>
      <c r="C5304" t="s">
        <v>81</v>
      </c>
      <c r="D5304" s="3">
        <v>45570</v>
      </c>
      <c r="FB5304">
        <v>0</v>
      </c>
      <c r="FC5304">
        <v>1</v>
      </c>
    </row>
    <row r="5305" spans="1:159" x14ac:dyDescent="0.25">
      <c r="A5305" t="s">
        <v>51</v>
      </c>
      <c r="B5305" t="s">
        <v>41</v>
      </c>
      <c r="C5305" t="s">
        <v>81</v>
      </c>
      <c r="D5305" s="3">
        <v>45571</v>
      </c>
      <c r="FB5305">
        <v>0</v>
      </c>
      <c r="FC5305">
        <v>1</v>
      </c>
    </row>
    <row r="5306" spans="1:159" x14ac:dyDescent="0.25">
      <c r="A5306" t="s">
        <v>51</v>
      </c>
      <c r="B5306" t="s">
        <v>41</v>
      </c>
      <c r="C5306" t="s">
        <v>82</v>
      </c>
      <c r="D5306" s="3">
        <v>45475</v>
      </c>
      <c r="FB5306">
        <v>0</v>
      </c>
      <c r="FC5306">
        <v>1</v>
      </c>
    </row>
    <row r="5307" spans="1:159" x14ac:dyDescent="0.25">
      <c r="A5307" t="s">
        <v>51</v>
      </c>
      <c r="B5307" t="s">
        <v>41</v>
      </c>
      <c r="C5307" t="s">
        <v>82</v>
      </c>
      <c r="D5307" s="3">
        <v>45476</v>
      </c>
      <c r="FB5307">
        <v>0</v>
      </c>
      <c r="FC5307">
        <v>1</v>
      </c>
    </row>
    <row r="5308" spans="1:159" x14ac:dyDescent="0.25">
      <c r="A5308" t="s">
        <v>51</v>
      </c>
      <c r="B5308" t="s">
        <v>41</v>
      </c>
      <c r="C5308" t="s">
        <v>82</v>
      </c>
      <c r="D5308" s="3">
        <v>45478</v>
      </c>
      <c r="FB5308">
        <v>0</v>
      </c>
      <c r="FC5308">
        <v>1</v>
      </c>
    </row>
    <row r="5309" spans="1:159" x14ac:dyDescent="0.25">
      <c r="A5309" t="s">
        <v>51</v>
      </c>
      <c r="B5309" t="s">
        <v>41</v>
      </c>
      <c r="C5309" t="s">
        <v>82</v>
      </c>
      <c r="D5309" s="3">
        <v>45479</v>
      </c>
      <c r="FB5309">
        <v>0</v>
      </c>
      <c r="FC5309">
        <v>1</v>
      </c>
    </row>
    <row r="5310" spans="1:159" x14ac:dyDescent="0.25">
      <c r="A5310" t="s">
        <v>51</v>
      </c>
      <c r="B5310" t="s">
        <v>41</v>
      </c>
      <c r="C5310" t="s">
        <v>82</v>
      </c>
      <c r="D5310" s="3">
        <v>45484</v>
      </c>
      <c r="FB5310">
        <v>0</v>
      </c>
      <c r="FC5310">
        <v>1</v>
      </c>
    </row>
    <row r="5311" spans="1:159" x14ac:dyDescent="0.25">
      <c r="A5311" t="s">
        <v>51</v>
      </c>
      <c r="B5311" t="s">
        <v>41</v>
      </c>
      <c r="C5311" t="s">
        <v>82</v>
      </c>
      <c r="D5311" s="3">
        <v>45485</v>
      </c>
      <c r="FB5311">
        <v>0</v>
      </c>
      <c r="FC5311">
        <v>1</v>
      </c>
    </row>
    <row r="5312" spans="1:159" x14ac:dyDescent="0.25">
      <c r="A5312" t="s">
        <v>51</v>
      </c>
      <c r="B5312" t="s">
        <v>41</v>
      </c>
      <c r="C5312" t="s">
        <v>82</v>
      </c>
      <c r="D5312" s="3">
        <v>45496</v>
      </c>
      <c r="FB5312">
        <v>0</v>
      </c>
      <c r="FC5312">
        <v>1</v>
      </c>
    </row>
    <row r="5313" spans="1:159" x14ac:dyDescent="0.25">
      <c r="A5313" t="s">
        <v>51</v>
      </c>
      <c r="B5313" t="s">
        <v>41</v>
      </c>
      <c r="C5313" t="s">
        <v>82</v>
      </c>
      <c r="D5313" s="3">
        <v>45539</v>
      </c>
      <c r="FB5313">
        <v>0</v>
      </c>
      <c r="FC5313">
        <v>1</v>
      </c>
    </row>
    <row r="5314" spans="1:159" x14ac:dyDescent="0.25">
      <c r="A5314" t="s">
        <v>51</v>
      </c>
      <c r="B5314" t="s">
        <v>41</v>
      </c>
      <c r="C5314" t="s">
        <v>82</v>
      </c>
      <c r="D5314" s="3">
        <v>45540</v>
      </c>
      <c r="FB5314">
        <v>0</v>
      </c>
      <c r="FC5314">
        <v>1</v>
      </c>
    </row>
    <row r="5315" spans="1:159" x14ac:dyDescent="0.25">
      <c r="A5315" t="s">
        <v>51</v>
      </c>
      <c r="B5315" t="s">
        <v>41</v>
      </c>
      <c r="C5315" t="s">
        <v>82</v>
      </c>
      <c r="D5315" s="3">
        <v>45541</v>
      </c>
      <c r="FB5315">
        <v>0</v>
      </c>
      <c r="FC5315">
        <v>1</v>
      </c>
    </row>
    <row r="5316" spans="1:159" x14ac:dyDescent="0.25">
      <c r="A5316" t="s">
        <v>51</v>
      </c>
      <c r="B5316" t="s">
        <v>41</v>
      </c>
      <c r="C5316" t="s">
        <v>82</v>
      </c>
      <c r="D5316" s="3">
        <v>45558</v>
      </c>
      <c r="FB5316">
        <v>0</v>
      </c>
      <c r="FC5316">
        <v>1</v>
      </c>
    </row>
    <row r="5317" spans="1:159" x14ac:dyDescent="0.25">
      <c r="A5317" t="s">
        <v>51</v>
      </c>
      <c r="B5317" t="s">
        <v>41</v>
      </c>
      <c r="C5317" t="s">
        <v>82</v>
      </c>
      <c r="D5317" s="3">
        <v>45559</v>
      </c>
      <c r="FB5317">
        <v>0</v>
      </c>
      <c r="FC5317">
        <v>1</v>
      </c>
    </row>
    <row r="5318" spans="1:159" x14ac:dyDescent="0.25">
      <c r="A5318" t="s">
        <v>51</v>
      </c>
      <c r="B5318" t="s">
        <v>41</v>
      </c>
      <c r="C5318" t="s">
        <v>82</v>
      </c>
      <c r="D5318" s="3">
        <v>45566</v>
      </c>
      <c r="FB5318">
        <v>0</v>
      </c>
      <c r="FC5318">
        <v>1</v>
      </c>
    </row>
    <row r="5319" spans="1:159" x14ac:dyDescent="0.25">
      <c r="A5319" t="s">
        <v>51</v>
      </c>
      <c r="B5319" t="s">
        <v>41</v>
      </c>
      <c r="C5319" t="s">
        <v>82</v>
      </c>
      <c r="D5319" s="3">
        <v>45567</v>
      </c>
      <c r="FB5319">
        <v>0</v>
      </c>
      <c r="FC5319">
        <v>1</v>
      </c>
    </row>
    <row r="5320" spans="1:159" x14ac:dyDescent="0.25">
      <c r="A5320" t="s">
        <v>51</v>
      </c>
      <c r="B5320" t="s">
        <v>41</v>
      </c>
      <c r="C5320" t="s">
        <v>82</v>
      </c>
      <c r="D5320" s="3">
        <v>45568</v>
      </c>
      <c r="FB5320">
        <v>0</v>
      </c>
      <c r="FC5320">
        <v>1</v>
      </c>
    </row>
    <row r="5321" spans="1:159" x14ac:dyDescent="0.25">
      <c r="A5321" t="s">
        <v>51</v>
      </c>
      <c r="B5321" t="s">
        <v>41</v>
      </c>
      <c r="C5321" t="s">
        <v>82</v>
      </c>
      <c r="D5321" s="3">
        <v>45570</v>
      </c>
      <c r="FB5321">
        <v>0</v>
      </c>
      <c r="FC5321">
        <v>1</v>
      </c>
    </row>
    <row r="5322" spans="1:159" x14ac:dyDescent="0.25">
      <c r="A5322" t="s">
        <v>51</v>
      </c>
      <c r="B5322" t="s">
        <v>41</v>
      </c>
      <c r="C5322" t="s">
        <v>82</v>
      </c>
      <c r="D5322" s="3">
        <v>45571</v>
      </c>
      <c r="FB5322">
        <v>0</v>
      </c>
      <c r="FC5322">
        <v>1</v>
      </c>
    </row>
    <row r="5323" spans="1:159" x14ac:dyDescent="0.25">
      <c r="A5323" t="s">
        <v>51</v>
      </c>
      <c r="B5323" t="s">
        <v>41</v>
      </c>
      <c r="C5323" t="s">
        <v>87</v>
      </c>
      <c r="D5323" s="3">
        <v>45475</v>
      </c>
      <c r="FB5323">
        <v>0</v>
      </c>
      <c r="FC5323">
        <v>1</v>
      </c>
    </row>
    <row r="5324" spans="1:159" x14ac:dyDescent="0.25">
      <c r="A5324" t="s">
        <v>51</v>
      </c>
      <c r="B5324" t="s">
        <v>41</v>
      </c>
      <c r="C5324" t="s">
        <v>87</v>
      </c>
      <c r="D5324" s="3">
        <v>45476</v>
      </c>
      <c r="FB5324">
        <v>0</v>
      </c>
      <c r="FC5324">
        <v>1</v>
      </c>
    </row>
    <row r="5325" spans="1:159" x14ac:dyDescent="0.25">
      <c r="A5325" t="s">
        <v>51</v>
      </c>
      <c r="B5325" t="s">
        <v>41</v>
      </c>
      <c r="C5325" t="s">
        <v>87</v>
      </c>
      <c r="D5325" s="3">
        <v>45478</v>
      </c>
      <c r="FB5325">
        <v>0</v>
      </c>
      <c r="FC5325">
        <v>1</v>
      </c>
    </row>
    <row r="5326" spans="1:159" x14ac:dyDescent="0.25">
      <c r="A5326" t="s">
        <v>51</v>
      </c>
      <c r="B5326" t="s">
        <v>41</v>
      </c>
      <c r="C5326" t="s">
        <v>87</v>
      </c>
      <c r="D5326" s="3">
        <v>45479</v>
      </c>
      <c r="FB5326">
        <v>0</v>
      </c>
      <c r="FC5326">
        <v>1</v>
      </c>
    </row>
    <row r="5327" spans="1:159" x14ac:dyDescent="0.25">
      <c r="A5327" t="s">
        <v>51</v>
      </c>
      <c r="B5327" t="s">
        <v>41</v>
      </c>
      <c r="C5327" t="s">
        <v>87</v>
      </c>
      <c r="D5327" s="3">
        <v>45484</v>
      </c>
      <c r="FB5327">
        <v>0</v>
      </c>
      <c r="FC5327">
        <v>1</v>
      </c>
    </row>
    <row r="5328" spans="1:159" x14ac:dyDescent="0.25">
      <c r="A5328" t="s">
        <v>51</v>
      </c>
      <c r="B5328" t="s">
        <v>41</v>
      </c>
      <c r="C5328" t="s">
        <v>87</v>
      </c>
      <c r="D5328" s="3">
        <v>45485</v>
      </c>
      <c r="FB5328">
        <v>0</v>
      </c>
      <c r="FC5328">
        <v>1</v>
      </c>
    </row>
    <row r="5329" spans="1:159" x14ac:dyDescent="0.25">
      <c r="A5329" t="s">
        <v>51</v>
      </c>
      <c r="B5329" t="s">
        <v>41</v>
      </c>
      <c r="C5329" t="s">
        <v>87</v>
      </c>
      <c r="D5329" s="3">
        <v>45496</v>
      </c>
      <c r="FB5329">
        <v>0</v>
      </c>
      <c r="FC5329">
        <v>1</v>
      </c>
    </row>
    <row r="5330" spans="1:159" x14ac:dyDescent="0.25">
      <c r="A5330" t="s">
        <v>51</v>
      </c>
      <c r="B5330" t="s">
        <v>41</v>
      </c>
      <c r="C5330" t="s">
        <v>87</v>
      </c>
      <c r="D5330" s="3">
        <v>45539</v>
      </c>
      <c r="FB5330">
        <v>0</v>
      </c>
      <c r="FC5330">
        <v>1</v>
      </c>
    </row>
    <row r="5331" spans="1:159" x14ac:dyDescent="0.25">
      <c r="A5331" t="s">
        <v>51</v>
      </c>
      <c r="B5331" t="s">
        <v>41</v>
      </c>
      <c r="C5331" t="s">
        <v>87</v>
      </c>
      <c r="D5331" s="3">
        <v>45540</v>
      </c>
      <c r="FB5331">
        <v>0</v>
      </c>
      <c r="FC5331">
        <v>1</v>
      </c>
    </row>
    <row r="5332" spans="1:159" x14ac:dyDescent="0.25">
      <c r="A5332" t="s">
        <v>51</v>
      </c>
      <c r="B5332" t="s">
        <v>41</v>
      </c>
      <c r="C5332" t="s">
        <v>87</v>
      </c>
      <c r="D5332" s="3">
        <v>45541</v>
      </c>
      <c r="FB5332">
        <v>0</v>
      </c>
      <c r="FC5332">
        <v>1</v>
      </c>
    </row>
    <row r="5333" spans="1:159" x14ac:dyDescent="0.25">
      <c r="A5333" t="s">
        <v>51</v>
      </c>
      <c r="B5333" t="s">
        <v>41</v>
      </c>
      <c r="C5333" t="s">
        <v>87</v>
      </c>
      <c r="D5333" s="3">
        <v>45558</v>
      </c>
      <c r="FB5333">
        <v>0</v>
      </c>
      <c r="FC5333">
        <v>1</v>
      </c>
    </row>
    <row r="5334" spans="1:159" x14ac:dyDescent="0.25">
      <c r="A5334" t="s">
        <v>51</v>
      </c>
      <c r="B5334" t="s">
        <v>41</v>
      </c>
      <c r="C5334" t="s">
        <v>87</v>
      </c>
      <c r="D5334" s="3">
        <v>45559</v>
      </c>
      <c r="FB5334">
        <v>0</v>
      </c>
      <c r="FC5334">
        <v>1</v>
      </c>
    </row>
    <row r="5335" spans="1:159" x14ac:dyDescent="0.25">
      <c r="A5335" t="s">
        <v>51</v>
      </c>
      <c r="B5335" t="s">
        <v>41</v>
      </c>
      <c r="C5335" t="s">
        <v>87</v>
      </c>
      <c r="D5335" s="3">
        <v>45566</v>
      </c>
      <c r="FB5335">
        <v>0</v>
      </c>
      <c r="FC5335">
        <v>1</v>
      </c>
    </row>
    <row r="5336" spans="1:159" x14ac:dyDescent="0.25">
      <c r="A5336" t="s">
        <v>51</v>
      </c>
      <c r="B5336" t="s">
        <v>41</v>
      </c>
      <c r="C5336" t="s">
        <v>87</v>
      </c>
      <c r="D5336" s="3">
        <v>45567</v>
      </c>
      <c r="FB5336">
        <v>0</v>
      </c>
      <c r="FC5336">
        <v>1</v>
      </c>
    </row>
    <row r="5337" spans="1:159" x14ac:dyDescent="0.25">
      <c r="A5337" t="s">
        <v>51</v>
      </c>
      <c r="B5337" t="s">
        <v>41</v>
      </c>
      <c r="C5337" t="s">
        <v>87</v>
      </c>
      <c r="D5337" s="3">
        <v>45568</v>
      </c>
      <c r="FB5337">
        <v>0</v>
      </c>
      <c r="FC5337">
        <v>1</v>
      </c>
    </row>
    <row r="5338" spans="1:159" x14ac:dyDescent="0.25">
      <c r="A5338" t="s">
        <v>51</v>
      </c>
      <c r="B5338" t="s">
        <v>41</v>
      </c>
      <c r="C5338" t="s">
        <v>87</v>
      </c>
      <c r="D5338" s="3">
        <v>45570</v>
      </c>
      <c r="FB5338">
        <v>0</v>
      </c>
      <c r="FC5338">
        <v>1</v>
      </c>
    </row>
    <row r="5339" spans="1:159" x14ac:dyDescent="0.25">
      <c r="A5339" t="s">
        <v>51</v>
      </c>
      <c r="B5339" t="s">
        <v>41</v>
      </c>
      <c r="C5339" t="s">
        <v>87</v>
      </c>
      <c r="D5339" s="3">
        <v>45571</v>
      </c>
      <c r="FB5339">
        <v>0</v>
      </c>
      <c r="FC5339">
        <v>1</v>
      </c>
    </row>
    <row r="5340" spans="1:159" x14ac:dyDescent="0.25">
      <c r="A5340" t="s">
        <v>51</v>
      </c>
      <c r="B5340" t="s">
        <v>41</v>
      </c>
      <c r="C5340" t="s">
        <v>85</v>
      </c>
      <c r="D5340" s="3">
        <v>45475</v>
      </c>
      <c r="FB5340">
        <v>0</v>
      </c>
      <c r="FC5340">
        <v>1</v>
      </c>
    </row>
    <row r="5341" spans="1:159" x14ac:dyDescent="0.25">
      <c r="A5341" t="s">
        <v>51</v>
      </c>
      <c r="B5341" t="s">
        <v>41</v>
      </c>
      <c r="C5341" t="s">
        <v>85</v>
      </c>
      <c r="D5341" s="3">
        <v>45476</v>
      </c>
      <c r="FB5341">
        <v>0</v>
      </c>
      <c r="FC5341">
        <v>1</v>
      </c>
    </row>
    <row r="5342" spans="1:159" x14ac:dyDescent="0.25">
      <c r="A5342" t="s">
        <v>51</v>
      </c>
      <c r="B5342" t="s">
        <v>41</v>
      </c>
      <c r="C5342" t="s">
        <v>85</v>
      </c>
      <c r="D5342" s="3">
        <v>45478</v>
      </c>
      <c r="FB5342">
        <v>0</v>
      </c>
      <c r="FC5342">
        <v>1</v>
      </c>
    </row>
    <row r="5343" spans="1:159" x14ac:dyDescent="0.25">
      <c r="A5343" t="s">
        <v>51</v>
      </c>
      <c r="B5343" t="s">
        <v>41</v>
      </c>
      <c r="C5343" t="s">
        <v>85</v>
      </c>
      <c r="D5343" s="3">
        <v>45479</v>
      </c>
      <c r="FB5343">
        <v>0</v>
      </c>
      <c r="FC5343">
        <v>1</v>
      </c>
    </row>
    <row r="5344" spans="1:159" x14ac:dyDescent="0.25">
      <c r="A5344" t="s">
        <v>51</v>
      </c>
      <c r="B5344" t="s">
        <v>41</v>
      </c>
      <c r="C5344" t="s">
        <v>85</v>
      </c>
      <c r="D5344" s="3">
        <v>45484</v>
      </c>
      <c r="FB5344">
        <v>0</v>
      </c>
      <c r="FC5344">
        <v>1</v>
      </c>
    </row>
    <row r="5345" spans="1:159" x14ac:dyDescent="0.25">
      <c r="A5345" t="s">
        <v>51</v>
      </c>
      <c r="B5345" t="s">
        <v>41</v>
      </c>
      <c r="C5345" t="s">
        <v>85</v>
      </c>
      <c r="D5345" s="3">
        <v>45485</v>
      </c>
      <c r="FB5345">
        <v>0</v>
      </c>
      <c r="FC5345">
        <v>1</v>
      </c>
    </row>
    <row r="5346" spans="1:159" x14ac:dyDescent="0.25">
      <c r="A5346" t="s">
        <v>51</v>
      </c>
      <c r="B5346" t="s">
        <v>41</v>
      </c>
      <c r="C5346" t="s">
        <v>85</v>
      </c>
      <c r="D5346" s="3">
        <v>45496</v>
      </c>
      <c r="FB5346">
        <v>0</v>
      </c>
      <c r="FC5346">
        <v>1</v>
      </c>
    </row>
    <row r="5347" spans="1:159" x14ac:dyDescent="0.25">
      <c r="A5347" t="s">
        <v>51</v>
      </c>
      <c r="B5347" t="s">
        <v>41</v>
      </c>
      <c r="C5347" t="s">
        <v>85</v>
      </c>
      <c r="D5347" s="3">
        <v>45539</v>
      </c>
      <c r="FB5347">
        <v>0</v>
      </c>
      <c r="FC5347">
        <v>1</v>
      </c>
    </row>
    <row r="5348" spans="1:159" x14ac:dyDescent="0.25">
      <c r="A5348" t="s">
        <v>51</v>
      </c>
      <c r="B5348" t="s">
        <v>41</v>
      </c>
      <c r="C5348" t="s">
        <v>85</v>
      </c>
      <c r="D5348" s="3">
        <v>45540</v>
      </c>
      <c r="FB5348">
        <v>0</v>
      </c>
      <c r="FC5348">
        <v>1</v>
      </c>
    </row>
    <row r="5349" spans="1:159" x14ac:dyDescent="0.25">
      <c r="A5349" t="s">
        <v>51</v>
      </c>
      <c r="B5349" t="s">
        <v>41</v>
      </c>
      <c r="C5349" t="s">
        <v>85</v>
      </c>
      <c r="D5349" s="3">
        <v>45541</v>
      </c>
      <c r="FB5349">
        <v>0</v>
      </c>
      <c r="FC5349">
        <v>1</v>
      </c>
    </row>
    <row r="5350" spans="1:159" x14ac:dyDescent="0.25">
      <c r="A5350" t="s">
        <v>51</v>
      </c>
      <c r="B5350" t="s">
        <v>41</v>
      </c>
      <c r="C5350" t="s">
        <v>85</v>
      </c>
      <c r="D5350" s="3">
        <v>45558</v>
      </c>
      <c r="FB5350">
        <v>0</v>
      </c>
      <c r="FC5350">
        <v>1</v>
      </c>
    </row>
    <row r="5351" spans="1:159" x14ac:dyDescent="0.25">
      <c r="A5351" t="s">
        <v>51</v>
      </c>
      <c r="B5351" t="s">
        <v>41</v>
      </c>
      <c r="C5351" t="s">
        <v>85</v>
      </c>
      <c r="D5351" s="3">
        <v>45559</v>
      </c>
      <c r="FB5351">
        <v>0</v>
      </c>
      <c r="FC5351">
        <v>1</v>
      </c>
    </row>
    <row r="5352" spans="1:159" x14ac:dyDescent="0.25">
      <c r="A5352" t="s">
        <v>51</v>
      </c>
      <c r="B5352" t="s">
        <v>41</v>
      </c>
      <c r="C5352" t="s">
        <v>85</v>
      </c>
      <c r="D5352" s="3">
        <v>45566</v>
      </c>
      <c r="FB5352">
        <v>0</v>
      </c>
      <c r="FC5352">
        <v>1</v>
      </c>
    </row>
    <row r="5353" spans="1:159" x14ac:dyDescent="0.25">
      <c r="A5353" t="s">
        <v>51</v>
      </c>
      <c r="B5353" t="s">
        <v>41</v>
      </c>
      <c r="C5353" t="s">
        <v>85</v>
      </c>
      <c r="D5353" s="3">
        <v>45567</v>
      </c>
      <c r="FB5353">
        <v>0</v>
      </c>
      <c r="FC5353">
        <v>1</v>
      </c>
    </row>
    <row r="5354" spans="1:159" x14ac:dyDescent="0.25">
      <c r="A5354" t="s">
        <v>51</v>
      </c>
      <c r="B5354" t="s">
        <v>41</v>
      </c>
      <c r="C5354" t="s">
        <v>85</v>
      </c>
      <c r="D5354" s="3">
        <v>45568</v>
      </c>
      <c r="FB5354">
        <v>0</v>
      </c>
      <c r="FC5354">
        <v>1</v>
      </c>
    </row>
    <row r="5355" spans="1:159" x14ac:dyDescent="0.25">
      <c r="A5355" t="s">
        <v>51</v>
      </c>
      <c r="B5355" t="s">
        <v>41</v>
      </c>
      <c r="C5355" t="s">
        <v>85</v>
      </c>
      <c r="D5355" s="3">
        <v>45570</v>
      </c>
      <c r="FB5355">
        <v>0</v>
      </c>
      <c r="FC5355">
        <v>1</v>
      </c>
    </row>
    <row r="5356" spans="1:159" x14ac:dyDescent="0.25">
      <c r="A5356" t="s">
        <v>51</v>
      </c>
      <c r="B5356" t="s">
        <v>41</v>
      </c>
      <c r="C5356" t="s">
        <v>85</v>
      </c>
      <c r="D5356" s="3">
        <v>45571</v>
      </c>
      <c r="FB5356">
        <v>0</v>
      </c>
      <c r="FC5356">
        <v>1</v>
      </c>
    </row>
    <row r="5357" spans="1:159" x14ac:dyDescent="0.25">
      <c r="A5357" t="s">
        <v>51</v>
      </c>
      <c r="B5357" t="s">
        <v>41</v>
      </c>
      <c r="C5357" t="s">
        <v>86</v>
      </c>
      <c r="D5357" s="3">
        <v>45475</v>
      </c>
      <c r="FB5357">
        <v>0</v>
      </c>
      <c r="FC5357">
        <v>1</v>
      </c>
    </row>
    <row r="5358" spans="1:159" x14ac:dyDescent="0.25">
      <c r="A5358" t="s">
        <v>51</v>
      </c>
      <c r="B5358" t="s">
        <v>41</v>
      </c>
      <c r="C5358" t="s">
        <v>86</v>
      </c>
      <c r="D5358" s="3">
        <v>45476</v>
      </c>
      <c r="FB5358">
        <v>0</v>
      </c>
      <c r="FC5358">
        <v>1</v>
      </c>
    </row>
    <row r="5359" spans="1:159" x14ac:dyDescent="0.25">
      <c r="A5359" t="s">
        <v>51</v>
      </c>
      <c r="B5359" t="s">
        <v>41</v>
      </c>
      <c r="C5359" t="s">
        <v>86</v>
      </c>
      <c r="D5359" s="3">
        <v>45478</v>
      </c>
      <c r="FB5359">
        <v>0</v>
      </c>
      <c r="FC5359">
        <v>1</v>
      </c>
    </row>
    <row r="5360" spans="1:159" x14ac:dyDescent="0.25">
      <c r="A5360" t="s">
        <v>51</v>
      </c>
      <c r="B5360" t="s">
        <v>41</v>
      </c>
      <c r="C5360" t="s">
        <v>86</v>
      </c>
      <c r="D5360" s="3">
        <v>45479</v>
      </c>
      <c r="FB5360">
        <v>0</v>
      </c>
      <c r="FC5360">
        <v>1</v>
      </c>
    </row>
    <row r="5361" spans="1:159" x14ac:dyDescent="0.25">
      <c r="A5361" t="s">
        <v>51</v>
      </c>
      <c r="B5361" t="s">
        <v>41</v>
      </c>
      <c r="C5361" t="s">
        <v>86</v>
      </c>
      <c r="D5361" s="3">
        <v>45484</v>
      </c>
      <c r="FB5361">
        <v>0</v>
      </c>
      <c r="FC5361">
        <v>1</v>
      </c>
    </row>
    <row r="5362" spans="1:159" x14ac:dyDescent="0.25">
      <c r="A5362" t="s">
        <v>51</v>
      </c>
      <c r="B5362" t="s">
        <v>41</v>
      </c>
      <c r="C5362" t="s">
        <v>86</v>
      </c>
      <c r="D5362" s="3">
        <v>45485</v>
      </c>
      <c r="FB5362">
        <v>0</v>
      </c>
      <c r="FC5362">
        <v>1</v>
      </c>
    </row>
    <row r="5363" spans="1:159" x14ac:dyDescent="0.25">
      <c r="A5363" t="s">
        <v>51</v>
      </c>
      <c r="B5363" t="s">
        <v>41</v>
      </c>
      <c r="C5363" t="s">
        <v>86</v>
      </c>
      <c r="D5363" s="3">
        <v>45496</v>
      </c>
      <c r="FB5363">
        <v>0</v>
      </c>
      <c r="FC5363">
        <v>1</v>
      </c>
    </row>
    <row r="5364" spans="1:159" x14ac:dyDescent="0.25">
      <c r="A5364" t="s">
        <v>51</v>
      </c>
      <c r="B5364" t="s">
        <v>41</v>
      </c>
      <c r="C5364" t="s">
        <v>86</v>
      </c>
      <c r="D5364" s="3">
        <v>45539</v>
      </c>
      <c r="FB5364">
        <v>0</v>
      </c>
      <c r="FC5364">
        <v>1</v>
      </c>
    </row>
    <row r="5365" spans="1:159" x14ac:dyDescent="0.25">
      <c r="A5365" t="s">
        <v>51</v>
      </c>
      <c r="B5365" t="s">
        <v>41</v>
      </c>
      <c r="C5365" t="s">
        <v>86</v>
      </c>
      <c r="D5365" s="3">
        <v>45540</v>
      </c>
      <c r="FB5365">
        <v>0</v>
      </c>
      <c r="FC5365">
        <v>1</v>
      </c>
    </row>
    <row r="5366" spans="1:159" x14ac:dyDescent="0.25">
      <c r="A5366" t="s">
        <v>51</v>
      </c>
      <c r="B5366" t="s">
        <v>41</v>
      </c>
      <c r="C5366" t="s">
        <v>86</v>
      </c>
      <c r="D5366" s="3">
        <v>45541</v>
      </c>
      <c r="FB5366">
        <v>0</v>
      </c>
      <c r="FC5366">
        <v>1</v>
      </c>
    </row>
    <row r="5367" spans="1:159" x14ac:dyDescent="0.25">
      <c r="A5367" t="s">
        <v>51</v>
      </c>
      <c r="B5367" t="s">
        <v>41</v>
      </c>
      <c r="C5367" t="s">
        <v>86</v>
      </c>
      <c r="D5367" s="3">
        <v>45558</v>
      </c>
      <c r="FB5367">
        <v>0</v>
      </c>
      <c r="FC5367">
        <v>1</v>
      </c>
    </row>
    <row r="5368" spans="1:159" x14ac:dyDescent="0.25">
      <c r="A5368" t="s">
        <v>51</v>
      </c>
      <c r="B5368" t="s">
        <v>41</v>
      </c>
      <c r="C5368" t="s">
        <v>86</v>
      </c>
      <c r="D5368" s="3">
        <v>45559</v>
      </c>
      <c r="FB5368">
        <v>0</v>
      </c>
      <c r="FC5368">
        <v>1</v>
      </c>
    </row>
    <row r="5369" spans="1:159" x14ac:dyDescent="0.25">
      <c r="A5369" t="s">
        <v>51</v>
      </c>
      <c r="B5369" t="s">
        <v>41</v>
      </c>
      <c r="C5369" t="s">
        <v>86</v>
      </c>
      <c r="D5369" s="3">
        <v>45566</v>
      </c>
      <c r="FB5369">
        <v>0</v>
      </c>
      <c r="FC5369">
        <v>1</v>
      </c>
    </row>
    <row r="5370" spans="1:159" x14ac:dyDescent="0.25">
      <c r="A5370" t="s">
        <v>51</v>
      </c>
      <c r="B5370" t="s">
        <v>41</v>
      </c>
      <c r="C5370" t="s">
        <v>86</v>
      </c>
      <c r="D5370" s="3">
        <v>45567</v>
      </c>
      <c r="FB5370">
        <v>0</v>
      </c>
      <c r="FC5370">
        <v>1</v>
      </c>
    </row>
    <row r="5371" spans="1:159" x14ac:dyDescent="0.25">
      <c r="A5371" t="s">
        <v>51</v>
      </c>
      <c r="B5371" t="s">
        <v>41</v>
      </c>
      <c r="C5371" t="s">
        <v>86</v>
      </c>
      <c r="D5371" s="3">
        <v>45568</v>
      </c>
      <c r="FB5371">
        <v>0</v>
      </c>
      <c r="FC5371">
        <v>1</v>
      </c>
    </row>
    <row r="5372" spans="1:159" x14ac:dyDescent="0.25">
      <c r="A5372" t="s">
        <v>51</v>
      </c>
      <c r="B5372" t="s">
        <v>41</v>
      </c>
      <c r="C5372" t="s">
        <v>86</v>
      </c>
      <c r="D5372" s="3">
        <v>45570</v>
      </c>
      <c r="FB5372">
        <v>0</v>
      </c>
      <c r="FC5372">
        <v>1</v>
      </c>
    </row>
    <row r="5373" spans="1:159" x14ac:dyDescent="0.25">
      <c r="A5373" t="s">
        <v>51</v>
      </c>
      <c r="B5373" t="s">
        <v>41</v>
      </c>
      <c r="C5373" t="s">
        <v>86</v>
      </c>
      <c r="D5373" s="3">
        <v>45571</v>
      </c>
      <c r="FB5373">
        <v>0</v>
      </c>
      <c r="FC5373">
        <v>1</v>
      </c>
    </row>
    <row r="5374" spans="1:159" x14ac:dyDescent="0.25">
      <c r="A5374" t="s">
        <v>51</v>
      </c>
      <c r="B5374" t="s">
        <v>41</v>
      </c>
      <c r="C5374" t="s">
        <v>76</v>
      </c>
      <c r="D5374" s="3">
        <v>45475</v>
      </c>
      <c r="FB5374">
        <v>0</v>
      </c>
      <c r="FC5374">
        <v>1</v>
      </c>
    </row>
    <row r="5375" spans="1:159" x14ac:dyDescent="0.25">
      <c r="A5375" t="s">
        <v>51</v>
      </c>
      <c r="B5375" t="s">
        <v>41</v>
      </c>
      <c r="C5375" t="s">
        <v>76</v>
      </c>
      <c r="D5375" s="3">
        <v>45476</v>
      </c>
      <c r="FB5375">
        <v>0</v>
      </c>
      <c r="FC5375">
        <v>1</v>
      </c>
    </row>
    <row r="5376" spans="1:159" x14ac:dyDescent="0.25">
      <c r="A5376" t="s">
        <v>51</v>
      </c>
      <c r="B5376" t="s">
        <v>41</v>
      </c>
      <c r="C5376" t="s">
        <v>76</v>
      </c>
      <c r="D5376" s="3">
        <v>45478</v>
      </c>
      <c r="FB5376">
        <v>0</v>
      </c>
      <c r="FC5376">
        <v>1</v>
      </c>
    </row>
    <row r="5377" spans="1:159" x14ac:dyDescent="0.25">
      <c r="A5377" t="s">
        <v>51</v>
      </c>
      <c r="B5377" t="s">
        <v>41</v>
      </c>
      <c r="C5377" t="s">
        <v>76</v>
      </c>
      <c r="D5377" s="3">
        <v>45479</v>
      </c>
      <c r="FB5377">
        <v>0</v>
      </c>
      <c r="FC5377">
        <v>1</v>
      </c>
    </row>
    <row r="5378" spans="1:159" x14ac:dyDescent="0.25">
      <c r="A5378" t="s">
        <v>51</v>
      </c>
      <c r="B5378" t="s">
        <v>41</v>
      </c>
      <c r="C5378" t="s">
        <v>76</v>
      </c>
      <c r="D5378" s="3">
        <v>45484</v>
      </c>
      <c r="FB5378">
        <v>0</v>
      </c>
      <c r="FC5378">
        <v>1</v>
      </c>
    </row>
    <row r="5379" spans="1:159" x14ac:dyDescent="0.25">
      <c r="A5379" t="s">
        <v>51</v>
      </c>
      <c r="B5379" t="s">
        <v>41</v>
      </c>
      <c r="C5379" t="s">
        <v>76</v>
      </c>
      <c r="D5379" s="3">
        <v>45485</v>
      </c>
      <c r="FB5379">
        <v>0</v>
      </c>
      <c r="FC5379">
        <v>1</v>
      </c>
    </row>
    <row r="5380" spans="1:159" x14ac:dyDescent="0.25">
      <c r="A5380" t="s">
        <v>51</v>
      </c>
      <c r="B5380" t="s">
        <v>41</v>
      </c>
      <c r="C5380" t="s">
        <v>76</v>
      </c>
      <c r="D5380" s="3">
        <v>45496</v>
      </c>
      <c r="FB5380">
        <v>0</v>
      </c>
      <c r="FC5380">
        <v>1</v>
      </c>
    </row>
    <row r="5381" spans="1:159" x14ac:dyDescent="0.25">
      <c r="A5381" t="s">
        <v>51</v>
      </c>
      <c r="B5381" t="s">
        <v>41</v>
      </c>
      <c r="C5381" t="s">
        <v>76</v>
      </c>
      <c r="D5381" s="3">
        <v>45539</v>
      </c>
      <c r="FB5381">
        <v>0</v>
      </c>
      <c r="FC5381">
        <v>1</v>
      </c>
    </row>
    <row r="5382" spans="1:159" x14ac:dyDescent="0.25">
      <c r="A5382" t="s">
        <v>51</v>
      </c>
      <c r="B5382" t="s">
        <v>41</v>
      </c>
      <c r="C5382" t="s">
        <v>76</v>
      </c>
      <c r="D5382" s="3">
        <v>45540</v>
      </c>
      <c r="FB5382">
        <v>0</v>
      </c>
      <c r="FC5382">
        <v>1</v>
      </c>
    </row>
    <row r="5383" spans="1:159" x14ac:dyDescent="0.25">
      <c r="A5383" t="s">
        <v>51</v>
      </c>
      <c r="B5383" t="s">
        <v>41</v>
      </c>
      <c r="C5383" t="s">
        <v>76</v>
      </c>
      <c r="D5383" s="3">
        <v>45541</v>
      </c>
      <c r="FB5383">
        <v>0</v>
      </c>
      <c r="FC5383">
        <v>1</v>
      </c>
    </row>
    <row r="5384" spans="1:159" x14ac:dyDescent="0.25">
      <c r="A5384" t="s">
        <v>51</v>
      </c>
      <c r="B5384" t="s">
        <v>41</v>
      </c>
      <c r="C5384" t="s">
        <v>76</v>
      </c>
      <c r="D5384" s="3">
        <v>45558</v>
      </c>
      <c r="FB5384">
        <v>0</v>
      </c>
      <c r="FC5384">
        <v>1</v>
      </c>
    </row>
    <row r="5385" spans="1:159" x14ac:dyDescent="0.25">
      <c r="A5385" t="s">
        <v>51</v>
      </c>
      <c r="B5385" t="s">
        <v>41</v>
      </c>
      <c r="C5385" t="s">
        <v>76</v>
      </c>
      <c r="D5385" s="3">
        <v>45559</v>
      </c>
      <c r="FB5385">
        <v>0</v>
      </c>
      <c r="FC5385">
        <v>1</v>
      </c>
    </row>
    <row r="5386" spans="1:159" x14ac:dyDescent="0.25">
      <c r="A5386" t="s">
        <v>51</v>
      </c>
      <c r="B5386" t="s">
        <v>41</v>
      </c>
      <c r="C5386" t="s">
        <v>76</v>
      </c>
      <c r="D5386" s="3">
        <v>45566</v>
      </c>
      <c r="FB5386">
        <v>0</v>
      </c>
      <c r="FC5386">
        <v>1</v>
      </c>
    </row>
    <row r="5387" spans="1:159" x14ac:dyDescent="0.25">
      <c r="A5387" t="s">
        <v>51</v>
      </c>
      <c r="B5387" t="s">
        <v>41</v>
      </c>
      <c r="C5387" t="s">
        <v>76</v>
      </c>
      <c r="D5387" s="3">
        <v>45567</v>
      </c>
      <c r="FB5387">
        <v>0</v>
      </c>
      <c r="FC5387">
        <v>1</v>
      </c>
    </row>
    <row r="5388" spans="1:159" x14ac:dyDescent="0.25">
      <c r="A5388" t="s">
        <v>51</v>
      </c>
      <c r="B5388" t="s">
        <v>41</v>
      </c>
      <c r="C5388" t="s">
        <v>76</v>
      </c>
      <c r="D5388" s="3">
        <v>45568</v>
      </c>
      <c r="FB5388">
        <v>0</v>
      </c>
      <c r="FC5388">
        <v>1</v>
      </c>
    </row>
    <row r="5389" spans="1:159" x14ac:dyDescent="0.25">
      <c r="A5389" t="s">
        <v>51</v>
      </c>
      <c r="B5389" t="s">
        <v>41</v>
      </c>
      <c r="C5389" t="s">
        <v>76</v>
      </c>
      <c r="D5389" s="3">
        <v>45570</v>
      </c>
      <c r="FB5389">
        <v>0</v>
      </c>
      <c r="FC5389">
        <v>1</v>
      </c>
    </row>
    <row r="5390" spans="1:159" x14ac:dyDescent="0.25">
      <c r="A5390" t="s">
        <v>51</v>
      </c>
      <c r="B5390" t="s">
        <v>41</v>
      </c>
      <c r="C5390" t="s">
        <v>76</v>
      </c>
      <c r="D5390" s="3">
        <v>45571</v>
      </c>
      <c r="FB5390">
        <v>0</v>
      </c>
      <c r="FC5390">
        <v>1</v>
      </c>
    </row>
    <row r="5391" spans="1:159" x14ac:dyDescent="0.25">
      <c r="A5391" t="s">
        <v>51</v>
      </c>
      <c r="B5391" t="s">
        <v>41</v>
      </c>
      <c r="C5391" t="s">
        <v>75</v>
      </c>
      <c r="D5391" s="3">
        <v>45475</v>
      </c>
      <c r="FB5391">
        <v>0</v>
      </c>
      <c r="FC5391">
        <v>1</v>
      </c>
    </row>
    <row r="5392" spans="1:159" x14ac:dyDescent="0.25">
      <c r="A5392" t="s">
        <v>51</v>
      </c>
      <c r="B5392" t="s">
        <v>41</v>
      </c>
      <c r="C5392" t="s">
        <v>75</v>
      </c>
      <c r="D5392" s="3">
        <v>45476</v>
      </c>
      <c r="FB5392">
        <v>0</v>
      </c>
      <c r="FC5392">
        <v>1</v>
      </c>
    </row>
    <row r="5393" spans="1:159" x14ac:dyDescent="0.25">
      <c r="A5393" t="s">
        <v>51</v>
      </c>
      <c r="B5393" t="s">
        <v>41</v>
      </c>
      <c r="C5393" t="s">
        <v>75</v>
      </c>
      <c r="D5393" s="3">
        <v>45478</v>
      </c>
      <c r="FB5393">
        <v>0</v>
      </c>
      <c r="FC5393">
        <v>1</v>
      </c>
    </row>
    <row r="5394" spans="1:159" x14ac:dyDescent="0.25">
      <c r="A5394" t="s">
        <v>51</v>
      </c>
      <c r="B5394" t="s">
        <v>41</v>
      </c>
      <c r="C5394" t="s">
        <v>75</v>
      </c>
      <c r="D5394" s="3">
        <v>45479</v>
      </c>
      <c r="FB5394">
        <v>0</v>
      </c>
      <c r="FC5394">
        <v>1</v>
      </c>
    </row>
    <row r="5395" spans="1:159" x14ac:dyDescent="0.25">
      <c r="A5395" t="s">
        <v>51</v>
      </c>
      <c r="B5395" t="s">
        <v>41</v>
      </c>
      <c r="C5395" t="s">
        <v>75</v>
      </c>
      <c r="D5395" s="3">
        <v>45484</v>
      </c>
      <c r="FB5395">
        <v>0</v>
      </c>
      <c r="FC5395">
        <v>1</v>
      </c>
    </row>
    <row r="5396" spans="1:159" x14ac:dyDescent="0.25">
      <c r="A5396" t="s">
        <v>51</v>
      </c>
      <c r="B5396" t="s">
        <v>41</v>
      </c>
      <c r="C5396" t="s">
        <v>75</v>
      </c>
      <c r="D5396" s="3">
        <v>45485</v>
      </c>
      <c r="FB5396">
        <v>0</v>
      </c>
      <c r="FC5396">
        <v>1</v>
      </c>
    </row>
    <row r="5397" spans="1:159" x14ac:dyDescent="0.25">
      <c r="A5397" t="s">
        <v>51</v>
      </c>
      <c r="B5397" t="s">
        <v>41</v>
      </c>
      <c r="C5397" t="s">
        <v>75</v>
      </c>
      <c r="D5397" s="3">
        <v>45496</v>
      </c>
      <c r="FB5397">
        <v>0</v>
      </c>
      <c r="FC5397">
        <v>1</v>
      </c>
    </row>
    <row r="5398" spans="1:159" x14ac:dyDescent="0.25">
      <c r="A5398" t="s">
        <v>51</v>
      </c>
      <c r="B5398" t="s">
        <v>41</v>
      </c>
      <c r="C5398" t="s">
        <v>75</v>
      </c>
      <c r="D5398" s="3">
        <v>45539</v>
      </c>
      <c r="FB5398">
        <v>0</v>
      </c>
      <c r="FC5398">
        <v>1</v>
      </c>
    </row>
    <row r="5399" spans="1:159" x14ac:dyDescent="0.25">
      <c r="A5399" t="s">
        <v>51</v>
      </c>
      <c r="B5399" t="s">
        <v>41</v>
      </c>
      <c r="C5399" t="s">
        <v>75</v>
      </c>
      <c r="D5399" s="3">
        <v>45540</v>
      </c>
      <c r="FB5399">
        <v>0</v>
      </c>
      <c r="FC5399">
        <v>1</v>
      </c>
    </row>
    <row r="5400" spans="1:159" x14ac:dyDescent="0.25">
      <c r="A5400" t="s">
        <v>51</v>
      </c>
      <c r="B5400" t="s">
        <v>41</v>
      </c>
      <c r="C5400" t="s">
        <v>75</v>
      </c>
      <c r="D5400" s="3">
        <v>45541</v>
      </c>
      <c r="FB5400">
        <v>0</v>
      </c>
      <c r="FC5400">
        <v>1</v>
      </c>
    </row>
    <row r="5401" spans="1:159" x14ac:dyDescent="0.25">
      <c r="A5401" t="s">
        <v>51</v>
      </c>
      <c r="B5401" t="s">
        <v>41</v>
      </c>
      <c r="C5401" t="s">
        <v>75</v>
      </c>
      <c r="D5401" s="3">
        <v>45558</v>
      </c>
      <c r="FB5401">
        <v>0</v>
      </c>
      <c r="FC5401">
        <v>1</v>
      </c>
    </row>
    <row r="5402" spans="1:159" x14ac:dyDescent="0.25">
      <c r="A5402" t="s">
        <v>51</v>
      </c>
      <c r="B5402" t="s">
        <v>41</v>
      </c>
      <c r="C5402" t="s">
        <v>75</v>
      </c>
      <c r="D5402" s="3">
        <v>45559</v>
      </c>
      <c r="FB5402">
        <v>0</v>
      </c>
      <c r="FC5402">
        <v>1</v>
      </c>
    </row>
    <row r="5403" spans="1:159" x14ac:dyDescent="0.25">
      <c r="A5403" t="s">
        <v>51</v>
      </c>
      <c r="B5403" t="s">
        <v>41</v>
      </c>
      <c r="C5403" t="s">
        <v>75</v>
      </c>
      <c r="D5403" s="3">
        <v>45566</v>
      </c>
      <c r="FB5403">
        <v>0</v>
      </c>
      <c r="FC5403">
        <v>1</v>
      </c>
    </row>
    <row r="5404" spans="1:159" x14ac:dyDescent="0.25">
      <c r="A5404" t="s">
        <v>51</v>
      </c>
      <c r="B5404" t="s">
        <v>41</v>
      </c>
      <c r="C5404" t="s">
        <v>75</v>
      </c>
      <c r="D5404" s="3">
        <v>45567</v>
      </c>
      <c r="FB5404">
        <v>0</v>
      </c>
      <c r="FC5404">
        <v>1</v>
      </c>
    </row>
    <row r="5405" spans="1:159" x14ac:dyDescent="0.25">
      <c r="A5405" t="s">
        <v>51</v>
      </c>
      <c r="B5405" t="s">
        <v>41</v>
      </c>
      <c r="C5405" t="s">
        <v>75</v>
      </c>
      <c r="D5405" s="3">
        <v>45568</v>
      </c>
      <c r="FB5405">
        <v>0</v>
      </c>
      <c r="FC5405">
        <v>1</v>
      </c>
    </row>
    <row r="5406" spans="1:159" x14ac:dyDescent="0.25">
      <c r="A5406" t="s">
        <v>51</v>
      </c>
      <c r="B5406" t="s">
        <v>41</v>
      </c>
      <c r="C5406" t="s">
        <v>75</v>
      </c>
      <c r="D5406" s="3">
        <v>45570</v>
      </c>
      <c r="FB5406">
        <v>0</v>
      </c>
      <c r="FC5406">
        <v>1</v>
      </c>
    </row>
    <row r="5407" spans="1:159" x14ac:dyDescent="0.25">
      <c r="A5407" t="s">
        <v>51</v>
      </c>
      <c r="B5407" t="s">
        <v>41</v>
      </c>
      <c r="C5407" t="s">
        <v>75</v>
      </c>
      <c r="D5407" s="3">
        <v>45571</v>
      </c>
      <c r="FB5407">
        <v>0</v>
      </c>
      <c r="FC5407">
        <v>1</v>
      </c>
    </row>
    <row r="5408" spans="1:159" x14ac:dyDescent="0.25">
      <c r="A5408" t="s">
        <v>51</v>
      </c>
      <c r="B5408" t="s">
        <v>41</v>
      </c>
      <c r="C5408" t="s">
        <v>77</v>
      </c>
      <c r="D5408" s="3">
        <v>45475</v>
      </c>
      <c r="FB5408">
        <v>0</v>
      </c>
      <c r="FC5408">
        <v>1</v>
      </c>
    </row>
    <row r="5409" spans="1:159" x14ac:dyDescent="0.25">
      <c r="A5409" t="s">
        <v>51</v>
      </c>
      <c r="B5409" t="s">
        <v>41</v>
      </c>
      <c r="C5409" t="s">
        <v>77</v>
      </c>
      <c r="D5409" s="3">
        <v>45476</v>
      </c>
      <c r="FB5409">
        <v>0</v>
      </c>
      <c r="FC5409">
        <v>1</v>
      </c>
    </row>
    <row r="5410" spans="1:159" x14ac:dyDescent="0.25">
      <c r="A5410" t="s">
        <v>51</v>
      </c>
      <c r="B5410" t="s">
        <v>41</v>
      </c>
      <c r="C5410" t="s">
        <v>77</v>
      </c>
      <c r="D5410" s="3">
        <v>45478</v>
      </c>
      <c r="FB5410">
        <v>0</v>
      </c>
      <c r="FC5410">
        <v>1</v>
      </c>
    </row>
    <row r="5411" spans="1:159" x14ac:dyDescent="0.25">
      <c r="A5411" t="s">
        <v>51</v>
      </c>
      <c r="B5411" t="s">
        <v>41</v>
      </c>
      <c r="C5411" t="s">
        <v>77</v>
      </c>
      <c r="D5411" s="3">
        <v>45479</v>
      </c>
      <c r="FB5411">
        <v>0</v>
      </c>
      <c r="FC5411">
        <v>1</v>
      </c>
    </row>
    <row r="5412" spans="1:159" x14ac:dyDescent="0.25">
      <c r="A5412" t="s">
        <v>51</v>
      </c>
      <c r="B5412" t="s">
        <v>41</v>
      </c>
      <c r="C5412" t="s">
        <v>77</v>
      </c>
      <c r="D5412" s="3">
        <v>45484</v>
      </c>
      <c r="FB5412">
        <v>0</v>
      </c>
      <c r="FC5412">
        <v>1</v>
      </c>
    </row>
    <row r="5413" spans="1:159" x14ac:dyDescent="0.25">
      <c r="A5413" t="s">
        <v>51</v>
      </c>
      <c r="B5413" t="s">
        <v>41</v>
      </c>
      <c r="C5413" t="s">
        <v>77</v>
      </c>
      <c r="D5413" s="3">
        <v>45485</v>
      </c>
      <c r="FB5413">
        <v>0</v>
      </c>
      <c r="FC5413">
        <v>1</v>
      </c>
    </row>
    <row r="5414" spans="1:159" x14ac:dyDescent="0.25">
      <c r="A5414" t="s">
        <v>51</v>
      </c>
      <c r="B5414" t="s">
        <v>41</v>
      </c>
      <c r="C5414" t="s">
        <v>77</v>
      </c>
      <c r="D5414" s="3">
        <v>45496</v>
      </c>
      <c r="FB5414">
        <v>0</v>
      </c>
      <c r="FC5414">
        <v>1</v>
      </c>
    </row>
    <row r="5415" spans="1:159" x14ac:dyDescent="0.25">
      <c r="A5415" t="s">
        <v>51</v>
      </c>
      <c r="B5415" t="s">
        <v>41</v>
      </c>
      <c r="C5415" t="s">
        <v>77</v>
      </c>
      <c r="D5415" s="3">
        <v>45539</v>
      </c>
      <c r="FB5415">
        <v>0</v>
      </c>
      <c r="FC5415">
        <v>1</v>
      </c>
    </row>
    <row r="5416" spans="1:159" x14ac:dyDescent="0.25">
      <c r="A5416" t="s">
        <v>51</v>
      </c>
      <c r="B5416" t="s">
        <v>41</v>
      </c>
      <c r="C5416" t="s">
        <v>77</v>
      </c>
      <c r="D5416" s="3">
        <v>45540</v>
      </c>
      <c r="FB5416">
        <v>0</v>
      </c>
      <c r="FC5416">
        <v>1</v>
      </c>
    </row>
    <row r="5417" spans="1:159" x14ac:dyDescent="0.25">
      <c r="A5417" t="s">
        <v>51</v>
      </c>
      <c r="B5417" t="s">
        <v>41</v>
      </c>
      <c r="C5417" t="s">
        <v>77</v>
      </c>
      <c r="D5417" s="3">
        <v>45541</v>
      </c>
      <c r="FB5417">
        <v>0</v>
      </c>
      <c r="FC5417">
        <v>1</v>
      </c>
    </row>
    <row r="5418" spans="1:159" x14ac:dyDescent="0.25">
      <c r="A5418" t="s">
        <v>51</v>
      </c>
      <c r="B5418" t="s">
        <v>41</v>
      </c>
      <c r="C5418" t="s">
        <v>77</v>
      </c>
      <c r="D5418" s="3">
        <v>45558</v>
      </c>
      <c r="FB5418">
        <v>0</v>
      </c>
      <c r="FC5418">
        <v>1</v>
      </c>
    </row>
    <row r="5419" spans="1:159" x14ac:dyDescent="0.25">
      <c r="A5419" t="s">
        <v>51</v>
      </c>
      <c r="B5419" t="s">
        <v>41</v>
      </c>
      <c r="C5419" t="s">
        <v>77</v>
      </c>
      <c r="D5419" s="3">
        <v>45559</v>
      </c>
      <c r="FB5419">
        <v>0</v>
      </c>
      <c r="FC5419">
        <v>1</v>
      </c>
    </row>
    <row r="5420" spans="1:159" x14ac:dyDescent="0.25">
      <c r="A5420" t="s">
        <v>51</v>
      </c>
      <c r="B5420" t="s">
        <v>41</v>
      </c>
      <c r="C5420" t="s">
        <v>77</v>
      </c>
      <c r="D5420" s="3">
        <v>45566</v>
      </c>
      <c r="FB5420">
        <v>0</v>
      </c>
      <c r="FC5420">
        <v>1</v>
      </c>
    </row>
    <row r="5421" spans="1:159" x14ac:dyDescent="0.25">
      <c r="A5421" t="s">
        <v>51</v>
      </c>
      <c r="B5421" t="s">
        <v>41</v>
      </c>
      <c r="C5421" t="s">
        <v>77</v>
      </c>
      <c r="D5421" s="3">
        <v>45567</v>
      </c>
      <c r="FB5421">
        <v>0</v>
      </c>
      <c r="FC5421">
        <v>1</v>
      </c>
    </row>
    <row r="5422" spans="1:159" x14ac:dyDescent="0.25">
      <c r="A5422" t="s">
        <v>51</v>
      </c>
      <c r="B5422" t="s">
        <v>41</v>
      </c>
      <c r="C5422" t="s">
        <v>77</v>
      </c>
      <c r="D5422" s="3">
        <v>45568</v>
      </c>
      <c r="FB5422">
        <v>0</v>
      </c>
      <c r="FC5422">
        <v>1</v>
      </c>
    </row>
    <row r="5423" spans="1:159" x14ac:dyDescent="0.25">
      <c r="A5423" t="s">
        <v>51</v>
      </c>
      <c r="B5423" t="s">
        <v>41</v>
      </c>
      <c r="C5423" t="s">
        <v>77</v>
      </c>
      <c r="D5423" s="3">
        <v>45570</v>
      </c>
      <c r="FB5423">
        <v>0</v>
      </c>
      <c r="FC5423">
        <v>1</v>
      </c>
    </row>
    <row r="5424" spans="1:159" x14ac:dyDescent="0.25">
      <c r="A5424" t="s">
        <v>51</v>
      </c>
      <c r="B5424" t="s">
        <v>41</v>
      </c>
      <c r="C5424" t="s">
        <v>77</v>
      </c>
      <c r="D5424" s="3">
        <v>45571</v>
      </c>
      <c r="FB5424">
        <v>0</v>
      </c>
      <c r="FC5424">
        <v>1</v>
      </c>
    </row>
    <row r="5425" spans="1:159" x14ac:dyDescent="0.25">
      <c r="A5425" t="s">
        <v>51</v>
      </c>
      <c r="B5425" t="s">
        <v>41</v>
      </c>
      <c r="C5425" t="s">
        <v>84</v>
      </c>
      <c r="D5425" s="3">
        <v>45475</v>
      </c>
      <c r="FB5425">
        <v>0</v>
      </c>
      <c r="FC5425">
        <v>1</v>
      </c>
    </row>
    <row r="5426" spans="1:159" x14ac:dyDescent="0.25">
      <c r="A5426" t="s">
        <v>51</v>
      </c>
      <c r="B5426" t="s">
        <v>41</v>
      </c>
      <c r="C5426" t="s">
        <v>84</v>
      </c>
      <c r="D5426" s="3">
        <v>45476</v>
      </c>
      <c r="FB5426">
        <v>0</v>
      </c>
      <c r="FC5426">
        <v>1</v>
      </c>
    </row>
    <row r="5427" spans="1:159" x14ac:dyDescent="0.25">
      <c r="A5427" t="s">
        <v>51</v>
      </c>
      <c r="B5427" t="s">
        <v>41</v>
      </c>
      <c r="C5427" t="s">
        <v>84</v>
      </c>
      <c r="D5427" s="3">
        <v>45478</v>
      </c>
      <c r="FB5427">
        <v>0</v>
      </c>
      <c r="FC5427">
        <v>1</v>
      </c>
    </row>
    <row r="5428" spans="1:159" x14ac:dyDescent="0.25">
      <c r="A5428" t="s">
        <v>51</v>
      </c>
      <c r="B5428" t="s">
        <v>41</v>
      </c>
      <c r="C5428" t="s">
        <v>84</v>
      </c>
      <c r="D5428" s="3">
        <v>45479</v>
      </c>
      <c r="FB5428">
        <v>0</v>
      </c>
      <c r="FC5428">
        <v>1</v>
      </c>
    </row>
    <row r="5429" spans="1:159" x14ac:dyDescent="0.25">
      <c r="A5429" t="s">
        <v>51</v>
      </c>
      <c r="B5429" t="s">
        <v>41</v>
      </c>
      <c r="C5429" t="s">
        <v>84</v>
      </c>
      <c r="D5429" s="3">
        <v>45484</v>
      </c>
      <c r="FB5429">
        <v>0</v>
      </c>
      <c r="FC5429">
        <v>1</v>
      </c>
    </row>
    <row r="5430" spans="1:159" x14ac:dyDescent="0.25">
      <c r="A5430" t="s">
        <v>51</v>
      </c>
      <c r="B5430" t="s">
        <v>41</v>
      </c>
      <c r="C5430" t="s">
        <v>84</v>
      </c>
      <c r="D5430" s="3">
        <v>45485</v>
      </c>
      <c r="FB5430">
        <v>0</v>
      </c>
      <c r="FC5430">
        <v>1</v>
      </c>
    </row>
    <row r="5431" spans="1:159" x14ac:dyDescent="0.25">
      <c r="A5431" t="s">
        <v>51</v>
      </c>
      <c r="B5431" t="s">
        <v>41</v>
      </c>
      <c r="C5431" t="s">
        <v>84</v>
      </c>
      <c r="D5431" s="3">
        <v>45496</v>
      </c>
      <c r="FB5431">
        <v>0</v>
      </c>
      <c r="FC5431">
        <v>1</v>
      </c>
    </row>
    <row r="5432" spans="1:159" x14ac:dyDescent="0.25">
      <c r="A5432" t="s">
        <v>51</v>
      </c>
      <c r="B5432" t="s">
        <v>41</v>
      </c>
      <c r="C5432" t="s">
        <v>84</v>
      </c>
      <c r="D5432" s="3">
        <v>45539</v>
      </c>
      <c r="FB5432">
        <v>0</v>
      </c>
      <c r="FC5432">
        <v>1</v>
      </c>
    </row>
    <row r="5433" spans="1:159" x14ac:dyDescent="0.25">
      <c r="A5433" t="s">
        <v>51</v>
      </c>
      <c r="B5433" t="s">
        <v>41</v>
      </c>
      <c r="C5433" t="s">
        <v>84</v>
      </c>
      <c r="D5433" s="3">
        <v>45540</v>
      </c>
      <c r="FB5433">
        <v>0</v>
      </c>
      <c r="FC5433">
        <v>1</v>
      </c>
    </row>
    <row r="5434" spans="1:159" x14ac:dyDescent="0.25">
      <c r="A5434" t="s">
        <v>51</v>
      </c>
      <c r="B5434" t="s">
        <v>41</v>
      </c>
      <c r="C5434" t="s">
        <v>84</v>
      </c>
      <c r="D5434" s="3">
        <v>45541</v>
      </c>
      <c r="FB5434">
        <v>0</v>
      </c>
      <c r="FC5434">
        <v>1</v>
      </c>
    </row>
    <row r="5435" spans="1:159" x14ac:dyDescent="0.25">
      <c r="A5435" t="s">
        <v>51</v>
      </c>
      <c r="B5435" t="s">
        <v>41</v>
      </c>
      <c r="C5435" t="s">
        <v>84</v>
      </c>
      <c r="D5435" s="3">
        <v>45558</v>
      </c>
      <c r="FB5435">
        <v>0</v>
      </c>
      <c r="FC5435">
        <v>1</v>
      </c>
    </row>
    <row r="5436" spans="1:159" x14ac:dyDescent="0.25">
      <c r="A5436" t="s">
        <v>51</v>
      </c>
      <c r="B5436" t="s">
        <v>41</v>
      </c>
      <c r="C5436" t="s">
        <v>84</v>
      </c>
      <c r="D5436" s="3">
        <v>45559</v>
      </c>
      <c r="FB5436">
        <v>0</v>
      </c>
      <c r="FC5436">
        <v>1</v>
      </c>
    </row>
    <row r="5437" spans="1:159" x14ac:dyDescent="0.25">
      <c r="A5437" t="s">
        <v>51</v>
      </c>
      <c r="B5437" t="s">
        <v>41</v>
      </c>
      <c r="C5437" t="s">
        <v>84</v>
      </c>
      <c r="D5437" s="3">
        <v>45566</v>
      </c>
      <c r="FB5437">
        <v>0</v>
      </c>
      <c r="FC5437">
        <v>1</v>
      </c>
    </row>
    <row r="5438" spans="1:159" x14ac:dyDescent="0.25">
      <c r="A5438" t="s">
        <v>51</v>
      </c>
      <c r="B5438" t="s">
        <v>41</v>
      </c>
      <c r="C5438" t="s">
        <v>84</v>
      </c>
      <c r="D5438" s="3">
        <v>45567</v>
      </c>
      <c r="FB5438">
        <v>0</v>
      </c>
      <c r="FC5438">
        <v>1</v>
      </c>
    </row>
    <row r="5439" spans="1:159" x14ac:dyDescent="0.25">
      <c r="A5439" t="s">
        <v>51</v>
      </c>
      <c r="B5439" t="s">
        <v>41</v>
      </c>
      <c r="C5439" t="s">
        <v>84</v>
      </c>
      <c r="D5439" s="3">
        <v>45568</v>
      </c>
      <c r="FB5439">
        <v>0</v>
      </c>
      <c r="FC5439">
        <v>1</v>
      </c>
    </row>
    <row r="5440" spans="1:159" x14ac:dyDescent="0.25">
      <c r="A5440" t="s">
        <v>51</v>
      </c>
      <c r="B5440" t="s">
        <v>41</v>
      </c>
      <c r="C5440" t="s">
        <v>84</v>
      </c>
      <c r="D5440" s="3">
        <v>45570</v>
      </c>
      <c r="FB5440">
        <v>0</v>
      </c>
      <c r="FC5440">
        <v>1</v>
      </c>
    </row>
    <row r="5441" spans="1:159" x14ac:dyDescent="0.25">
      <c r="A5441" t="s">
        <v>51</v>
      </c>
      <c r="B5441" t="s">
        <v>41</v>
      </c>
      <c r="C5441" t="s">
        <v>84</v>
      </c>
      <c r="D5441" s="3">
        <v>45571</v>
      </c>
      <c r="FB5441">
        <v>0</v>
      </c>
      <c r="FC5441">
        <v>1</v>
      </c>
    </row>
    <row r="5442" spans="1:159" x14ac:dyDescent="0.25">
      <c r="A5442" t="s">
        <v>51</v>
      </c>
      <c r="B5442" t="s">
        <v>41</v>
      </c>
      <c r="C5442" t="s">
        <v>72</v>
      </c>
      <c r="D5442" s="3">
        <v>45475</v>
      </c>
      <c r="FB5442">
        <v>0</v>
      </c>
      <c r="FC5442">
        <v>1</v>
      </c>
    </row>
    <row r="5443" spans="1:159" x14ac:dyDescent="0.25">
      <c r="A5443" t="s">
        <v>51</v>
      </c>
      <c r="B5443" t="s">
        <v>41</v>
      </c>
      <c r="C5443" t="s">
        <v>72</v>
      </c>
      <c r="D5443" s="3">
        <v>45476</v>
      </c>
      <c r="FB5443">
        <v>0</v>
      </c>
      <c r="FC5443">
        <v>1</v>
      </c>
    </row>
    <row r="5444" spans="1:159" x14ac:dyDescent="0.25">
      <c r="A5444" t="s">
        <v>51</v>
      </c>
      <c r="B5444" t="s">
        <v>41</v>
      </c>
      <c r="C5444" t="s">
        <v>72</v>
      </c>
      <c r="D5444" s="3">
        <v>45478</v>
      </c>
      <c r="FB5444">
        <v>0</v>
      </c>
      <c r="FC5444">
        <v>1</v>
      </c>
    </row>
    <row r="5445" spans="1:159" x14ac:dyDescent="0.25">
      <c r="A5445" t="s">
        <v>51</v>
      </c>
      <c r="B5445" t="s">
        <v>41</v>
      </c>
      <c r="C5445" t="s">
        <v>72</v>
      </c>
      <c r="D5445" s="3">
        <v>45479</v>
      </c>
      <c r="FB5445">
        <v>0</v>
      </c>
      <c r="FC5445">
        <v>1</v>
      </c>
    </row>
    <row r="5446" spans="1:159" x14ac:dyDescent="0.25">
      <c r="A5446" t="s">
        <v>51</v>
      </c>
      <c r="B5446" t="s">
        <v>41</v>
      </c>
      <c r="C5446" t="s">
        <v>72</v>
      </c>
      <c r="D5446" s="3">
        <v>45484</v>
      </c>
      <c r="FB5446">
        <v>0</v>
      </c>
      <c r="FC5446">
        <v>1</v>
      </c>
    </row>
    <row r="5447" spans="1:159" x14ac:dyDescent="0.25">
      <c r="A5447" t="s">
        <v>51</v>
      </c>
      <c r="B5447" t="s">
        <v>41</v>
      </c>
      <c r="C5447" t="s">
        <v>72</v>
      </c>
      <c r="D5447" s="3">
        <v>45485</v>
      </c>
      <c r="FB5447">
        <v>0</v>
      </c>
      <c r="FC5447">
        <v>1</v>
      </c>
    </row>
    <row r="5448" spans="1:159" x14ac:dyDescent="0.25">
      <c r="A5448" t="s">
        <v>51</v>
      </c>
      <c r="B5448" t="s">
        <v>41</v>
      </c>
      <c r="C5448" t="s">
        <v>72</v>
      </c>
      <c r="D5448" s="3">
        <v>45496</v>
      </c>
      <c r="FB5448">
        <v>0</v>
      </c>
      <c r="FC5448">
        <v>1</v>
      </c>
    </row>
    <row r="5449" spans="1:159" x14ac:dyDescent="0.25">
      <c r="A5449" t="s">
        <v>51</v>
      </c>
      <c r="B5449" t="s">
        <v>41</v>
      </c>
      <c r="C5449" t="s">
        <v>72</v>
      </c>
      <c r="D5449" s="3">
        <v>45539</v>
      </c>
      <c r="FB5449">
        <v>0</v>
      </c>
      <c r="FC5449">
        <v>1</v>
      </c>
    </row>
    <row r="5450" spans="1:159" x14ac:dyDescent="0.25">
      <c r="A5450" t="s">
        <v>51</v>
      </c>
      <c r="B5450" t="s">
        <v>41</v>
      </c>
      <c r="C5450" t="s">
        <v>72</v>
      </c>
      <c r="D5450" s="3">
        <v>45540</v>
      </c>
      <c r="FB5450">
        <v>0</v>
      </c>
      <c r="FC5450">
        <v>1</v>
      </c>
    </row>
    <row r="5451" spans="1:159" x14ac:dyDescent="0.25">
      <c r="A5451" t="s">
        <v>51</v>
      </c>
      <c r="B5451" t="s">
        <v>41</v>
      </c>
      <c r="C5451" t="s">
        <v>72</v>
      </c>
      <c r="D5451" s="3">
        <v>45541</v>
      </c>
      <c r="FB5451">
        <v>0</v>
      </c>
      <c r="FC5451">
        <v>1</v>
      </c>
    </row>
    <row r="5452" spans="1:159" x14ac:dyDescent="0.25">
      <c r="A5452" t="s">
        <v>51</v>
      </c>
      <c r="B5452" t="s">
        <v>41</v>
      </c>
      <c r="C5452" t="s">
        <v>72</v>
      </c>
      <c r="D5452" s="3">
        <v>45558</v>
      </c>
      <c r="FB5452">
        <v>0</v>
      </c>
      <c r="FC5452">
        <v>1</v>
      </c>
    </row>
    <row r="5453" spans="1:159" x14ac:dyDescent="0.25">
      <c r="A5453" t="s">
        <v>51</v>
      </c>
      <c r="B5453" t="s">
        <v>41</v>
      </c>
      <c r="C5453" t="s">
        <v>72</v>
      </c>
      <c r="D5453" s="3">
        <v>45559</v>
      </c>
      <c r="FB5453">
        <v>0</v>
      </c>
      <c r="FC5453">
        <v>1</v>
      </c>
    </row>
    <row r="5454" spans="1:159" x14ac:dyDescent="0.25">
      <c r="A5454" t="s">
        <v>51</v>
      </c>
      <c r="B5454" t="s">
        <v>41</v>
      </c>
      <c r="C5454" t="s">
        <v>72</v>
      </c>
      <c r="D5454" s="3">
        <v>45566</v>
      </c>
      <c r="FB5454">
        <v>0</v>
      </c>
      <c r="FC5454">
        <v>1</v>
      </c>
    </row>
    <row r="5455" spans="1:159" x14ac:dyDescent="0.25">
      <c r="A5455" t="s">
        <v>51</v>
      </c>
      <c r="B5455" t="s">
        <v>41</v>
      </c>
      <c r="C5455" t="s">
        <v>72</v>
      </c>
      <c r="D5455" s="3">
        <v>45567</v>
      </c>
      <c r="FB5455">
        <v>0</v>
      </c>
      <c r="FC5455">
        <v>1</v>
      </c>
    </row>
    <row r="5456" spans="1:159" x14ac:dyDescent="0.25">
      <c r="A5456" t="s">
        <v>51</v>
      </c>
      <c r="B5456" t="s">
        <v>41</v>
      </c>
      <c r="C5456" t="s">
        <v>72</v>
      </c>
      <c r="D5456" s="3">
        <v>45568</v>
      </c>
      <c r="FB5456">
        <v>0</v>
      </c>
      <c r="FC5456">
        <v>1</v>
      </c>
    </row>
    <row r="5457" spans="1:159" x14ac:dyDescent="0.25">
      <c r="A5457" t="s">
        <v>51</v>
      </c>
      <c r="B5457" t="s">
        <v>41</v>
      </c>
      <c r="C5457" t="s">
        <v>72</v>
      </c>
      <c r="D5457" s="3">
        <v>45570</v>
      </c>
      <c r="FB5457">
        <v>0</v>
      </c>
      <c r="FC5457">
        <v>1</v>
      </c>
    </row>
    <row r="5458" spans="1:159" x14ac:dyDescent="0.25">
      <c r="A5458" t="s">
        <v>51</v>
      </c>
      <c r="B5458" t="s">
        <v>41</v>
      </c>
      <c r="C5458" t="s">
        <v>72</v>
      </c>
      <c r="D5458" s="3">
        <v>45571</v>
      </c>
      <c r="FB5458">
        <v>0</v>
      </c>
      <c r="FC5458">
        <v>1</v>
      </c>
    </row>
    <row r="5459" spans="1:159" x14ac:dyDescent="0.25">
      <c r="A5459" t="s">
        <v>51</v>
      </c>
      <c r="B5459" t="s">
        <v>41</v>
      </c>
      <c r="C5459" t="s">
        <v>80</v>
      </c>
      <c r="D5459" s="3">
        <v>45475</v>
      </c>
      <c r="FB5459">
        <v>0</v>
      </c>
      <c r="FC5459">
        <v>1</v>
      </c>
    </row>
    <row r="5460" spans="1:159" x14ac:dyDescent="0.25">
      <c r="A5460" t="s">
        <v>51</v>
      </c>
      <c r="B5460" t="s">
        <v>41</v>
      </c>
      <c r="C5460" t="s">
        <v>80</v>
      </c>
      <c r="D5460" s="3">
        <v>45476</v>
      </c>
      <c r="FB5460">
        <v>0</v>
      </c>
      <c r="FC5460">
        <v>1</v>
      </c>
    </row>
    <row r="5461" spans="1:159" x14ac:dyDescent="0.25">
      <c r="A5461" t="s">
        <v>51</v>
      </c>
      <c r="B5461" t="s">
        <v>41</v>
      </c>
      <c r="C5461" t="s">
        <v>80</v>
      </c>
      <c r="D5461" s="3">
        <v>45478</v>
      </c>
      <c r="FB5461">
        <v>0</v>
      </c>
      <c r="FC5461">
        <v>1</v>
      </c>
    </row>
    <row r="5462" spans="1:159" x14ac:dyDescent="0.25">
      <c r="A5462" t="s">
        <v>51</v>
      </c>
      <c r="B5462" t="s">
        <v>41</v>
      </c>
      <c r="C5462" t="s">
        <v>80</v>
      </c>
      <c r="D5462" s="3">
        <v>45479</v>
      </c>
      <c r="FB5462">
        <v>0</v>
      </c>
      <c r="FC5462">
        <v>1</v>
      </c>
    </row>
    <row r="5463" spans="1:159" x14ac:dyDescent="0.25">
      <c r="A5463" t="s">
        <v>51</v>
      </c>
      <c r="B5463" t="s">
        <v>41</v>
      </c>
      <c r="C5463" t="s">
        <v>80</v>
      </c>
      <c r="D5463" s="3">
        <v>45484</v>
      </c>
      <c r="FB5463">
        <v>0</v>
      </c>
      <c r="FC5463">
        <v>1</v>
      </c>
    </row>
    <row r="5464" spans="1:159" x14ac:dyDescent="0.25">
      <c r="A5464" t="s">
        <v>51</v>
      </c>
      <c r="B5464" t="s">
        <v>41</v>
      </c>
      <c r="C5464" t="s">
        <v>80</v>
      </c>
      <c r="D5464" s="3">
        <v>45485</v>
      </c>
      <c r="FB5464">
        <v>0</v>
      </c>
      <c r="FC5464">
        <v>1</v>
      </c>
    </row>
    <row r="5465" spans="1:159" x14ac:dyDescent="0.25">
      <c r="A5465" t="s">
        <v>51</v>
      </c>
      <c r="B5465" t="s">
        <v>41</v>
      </c>
      <c r="C5465" t="s">
        <v>80</v>
      </c>
      <c r="D5465" s="3">
        <v>45496</v>
      </c>
      <c r="FB5465">
        <v>0</v>
      </c>
      <c r="FC5465">
        <v>1</v>
      </c>
    </row>
    <row r="5466" spans="1:159" x14ac:dyDescent="0.25">
      <c r="A5466" t="s">
        <v>51</v>
      </c>
      <c r="B5466" t="s">
        <v>41</v>
      </c>
      <c r="C5466" t="s">
        <v>80</v>
      </c>
      <c r="D5466" s="3">
        <v>45539</v>
      </c>
      <c r="FB5466">
        <v>0</v>
      </c>
      <c r="FC5466">
        <v>1</v>
      </c>
    </row>
    <row r="5467" spans="1:159" x14ac:dyDescent="0.25">
      <c r="A5467" t="s">
        <v>51</v>
      </c>
      <c r="B5467" t="s">
        <v>41</v>
      </c>
      <c r="C5467" t="s">
        <v>80</v>
      </c>
      <c r="D5467" s="3">
        <v>45540</v>
      </c>
      <c r="FB5467">
        <v>0</v>
      </c>
      <c r="FC5467">
        <v>1</v>
      </c>
    </row>
    <row r="5468" spans="1:159" x14ac:dyDescent="0.25">
      <c r="A5468" t="s">
        <v>51</v>
      </c>
      <c r="B5468" t="s">
        <v>41</v>
      </c>
      <c r="C5468" t="s">
        <v>80</v>
      </c>
      <c r="D5468" s="3">
        <v>45541</v>
      </c>
      <c r="FB5468">
        <v>0</v>
      </c>
      <c r="FC5468">
        <v>1</v>
      </c>
    </row>
    <row r="5469" spans="1:159" x14ac:dyDescent="0.25">
      <c r="A5469" t="s">
        <v>51</v>
      </c>
      <c r="B5469" t="s">
        <v>41</v>
      </c>
      <c r="C5469" t="s">
        <v>80</v>
      </c>
      <c r="D5469" s="3">
        <v>45558</v>
      </c>
      <c r="FB5469">
        <v>0</v>
      </c>
      <c r="FC5469">
        <v>1</v>
      </c>
    </row>
    <row r="5470" spans="1:159" x14ac:dyDescent="0.25">
      <c r="A5470" t="s">
        <v>51</v>
      </c>
      <c r="B5470" t="s">
        <v>41</v>
      </c>
      <c r="C5470" t="s">
        <v>80</v>
      </c>
      <c r="D5470" s="3">
        <v>45559</v>
      </c>
      <c r="FB5470">
        <v>0</v>
      </c>
      <c r="FC5470">
        <v>1</v>
      </c>
    </row>
    <row r="5471" spans="1:159" x14ac:dyDescent="0.25">
      <c r="A5471" t="s">
        <v>51</v>
      </c>
      <c r="B5471" t="s">
        <v>41</v>
      </c>
      <c r="C5471" t="s">
        <v>80</v>
      </c>
      <c r="D5471" s="3">
        <v>45566</v>
      </c>
      <c r="FB5471">
        <v>0</v>
      </c>
      <c r="FC5471">
        <v>1</v>
      </c>
    </row>
    <row r="5472" spans="1:159" x14ac:dyDescent="0.25">
      <c r="A5472" t="s">
        <v>51</v>
      </c>
      <c r="B5472" t="s">
        <v>41</v>
      </c>
      <c r="C5472" t="s">
        <v>80</v>
      </c>
      <c r="D5472" s="3">
        <v>45567</v>
      </c>
      <c r="FB5472">
        <v>0</v>
      </c>
      <c r="FC5472">
        <v>1</v>
      </c>
    </row>
    <row r="5473" spans="1:159" x14ac:dyDescent="0.25">
      <c r="A5473" t="s">
        <v>51</v>
      </c>
      <c r="B5473" t="s">
        <v>41</v>
      </c>
      <c r="C5473" t="s">
        <v>80</v>
      </c>
      <c r="D5473" s="3">
        <v>45568</v>
      </c>
      <c r="FB5473">
        <v>0</v>
      </c>
      <c r="FC5473">
        <v>1</v>
      </c>
    </row>
    <row r="5474" spans="1:159" x14ac:dyDescent="0.25">
      <c r="A5474" t="s">
        <v>51</v>
      </c>
      <c r="B5474" t="s">
        <v>41</v>
      </c>
      <c r="C5474" t="s">
        <v>80</v>
      </c>
      <c r="D5474" s="3">
        <v>45570</v>
      </c>
      <c r="FB5474">
        <v>0</v>
      </c>
      <c r="FC5474">
        <v>1</v>
      </c>
    </row>
    <row r="5475" spans="1:159" x14ac:dyDescent="0.25">
      <c r="A5475" t="s">
        <v>51</v>
      </c>
      <c r="B5475" t="s">
        <v>41</v>
      </c>
      <c r="C5475" t="s">
        <v>80</v>
      </c>
      <c r="D5475" s="3">
        <v>45571</v>
      </c>
      <c r="FB5475">
        <v>0</v>
      </c>
      <c r="FC5475">
        <v>1</v>
      </c>
    </row>
    <row r="5476" spans="1:159" x14ac:dyDescent="0.25">
      <c r="A5476" t="s">
        <v>52</v>
      </c>
      <c r="B5476" t="s">
        <v>41</v>
      </c>
      <c r="C5476" t="s">
        <v>78</v>
      </c>
      <c r="D5476" s="3">
        <v>45475</v>
      </c>
      <c r="FB5476">
        <v>0</v>
      </c>
      <c r="FC5476">
        <v>1</v>
      </c>
    </row>
    <row r="5477" spans="1:159" x14ac:dyDescent="0.25">
      <c r="A5477" t="s">
        <v>52</v>
      </c>
      <c r="B5477" t="s">
        <v>41</v>
      </c>
      <c r="C5477" t="s">
        <v>78</v>
      </c>
      <c r="D5477" s="3">
        <v>45476</v>
      </c>
      <c r="FB5477">
        <v>0</v>
      </c>
      <c r="FC5477">
        <v>1</v>
      </c>
    </row>
    <row r="5478" spans="1:159" x14ac:dyDescent="0.25">
      <c r="A5478" t="s">
        <v>52</v>
      </c>
      <c r="B5478" t="s">
        <v>41</v>
      </c>
      <c r="C5478" t="s">
        <v>78</v>
      </c>
      <c r="D5478" s="3">
        <v>45478</v>
      </c>
      <c r="FB5478">
        <v>0</v>
      </c>
      <c r="FC5478">
        <v>1</v>
      </c>
    </row>
    <row r="5479" spans="1:159" x14ac:dyDescent="0.25">
      <c r="A5479" t="s">
        <v>52</v>
      </c>
      <c r="B5479" t="s">
        <v>41</v>
      </c>
      <c r="C5479" t="s">
        <v>78</v>
      </c>
      <c r="D5479" s="3">
        <v>45479</v>
      </c>
      <c r="FB5479">
        <v>0</v>
      </c>
      <c r="FC5479">
        <v>1</v>
      </c>
    </row>
    <row r="5480" spans="1:159" x14ac:dyDescent="0.25">
      <c r="A5480" t="s">
        <v>52</v>
      </c>
      <c r="B5480" t="s">
        <v>41</v>
      </c>
      <c r="C5480" t="s">
        <v>78</v>
      </c>
      <c r="D5480" s="3">
        <v>45484</v>
      </c>
      <c r="FB5480">
        <v>0</v>
      </c>
      <c r="FC5480">
        <v>1</v>
      </c>
    </row>
    <row r="5481" spans="1:159" x14ac:dyDescent="0.25">
      <c r="A5481" t="s">
        <v>52</v>
      </c>
      <c r="B5481" t="s">
        <v>41</v>
      </c>
      <c r="C5481" t="s">
        <v>78</v>
      </c>
      <c r="D5481" s="3">
        <v>45485</v>
      </c>
      <c r="FB5481">
        <v>0</v>
      </c>
      <c r="FC5481">
        <v>1</v>
      </c>
    </row>
    <row r="5482" spans="1:159" x14ac:dyDescent="0.25">
      <c r="A5482" t="s">
        <v>52</v>
      </c>
      <c r="B5482" t="s">
        <v>41</v>
      </c>
      <c r="C5482" t="s">
        <v>78</v>
      </c>
      <c r="D5482" s="3">
        <v>45496</v>
      </c>
      <c r="FB5482">
        <v>0</v>
      </c>
      <c r="FC5482">
        <v>1</v>
      </c>
    </row>
    <row r="5483" spans="1:159" x14ac:dyDescent="0.25">
      <c r="A5483" t="s">
        <v>52</v>
      </c>
      <c r="B5483" t="s">
        <v>41</v>
      </c>
      <c r="C5483" t="s">
        <v>78</v>
      </c>
      <c r="D5483" s="3">
        <v>45539</v>
      </c>
      <c r="FB5483">
        <v>0</v>
      </c>
      <c r="FC5483">
        <v>1</v>
      </c>
    </row>
    <row r="5484" spans="1:159" x14ac:dyDescent="0.25">
      <c r="A5484" t="s">
        <v>52</v>
      </c>
      <c r="B5484" t="s">
        <v>41</v>
      </c>
      <c r="C5484" t="s">
        <v>78</v>
      </c>
      <c r="D5484" s="3">
        <v>45540</v>
      </c>
      <c r="FB5484">
        <v>0</v>
      </c>
      <c r="FC5484">
        <v>1</v>
      </c>
    </row>
    <row r="5485" spans="1:159" x14ac:dyDescent="0.25">
      <c r="A5485" t="s">
        <v>52</v>
      </c>
      <c r="B5485" t="s">
        <v>41</v>
      </c>
      <c r="C5485" t="s">
        <v>78</v>
      </c>
      <c r="D5485" s="3">
        <v>45541</v>
      </c>
      <c r="FB5485">
        <v>0</v>
      </c>
      <c r="FC5485">
        <v>1</v>
      </c>
    </row>
    <row r="5486" spans="1:159" x14ac:dyDescent="0.25">
      <c r="A5486" t="s">
        <v>52</v>
      </c>
      <c r="B5486" t="s">
        <v>41</v>
      </c>
      <c r="C5486" t="s">
        <v>78</v>
      </c>
      <c r="D5486" s="3">
        <v>45558</v>
      </c>
      <c r="FB5486">
        <v>0</v>
      </c>
      <c r="FC5486">
        <v>1</v>
      </c>
    </row>
    <row r="5487" spans="1:159" x14ac:dyDescent="0.25">
      <c r="A5487" t="s">
        <v>52</v>
      </c>
      <c r="B5487" t="s">
        <v>41</v>
      </c>
      <c r="C5487" t="s">
        <v>78</v>
      </c>
      <c r="D5487" s="3">
        <v>45559</v>
      </c>
      <c r="FB5487">
        <v>0</v>
      </c>
      <c r="FC5487">
        <v>1</v>
      </c>
    </row>
    <row r="5488" spans="1:159" x14ac:dyDescent="0.25">
      <c r="A5488" t="s">
        <v>52</v>
      </c>
      <c r="B5488" t="s">
        <v>41</v>
      </c>
      <c r="C5488" t="s">
        <v>78</v>
      </c>
      <c r="D5488" s="3">
        <v>45566</v>
      </c>
      <c r="FB5488">
        <v>0</v>
      </c>
      <c r="FC5488">
        <v>1</v>
      </c>
    </row>
    <row r="5489" spans="1:159" x14ac:dyDescent="0.25">
      <c r="A5489" t="s">
        <v>52</v>
      </c>
      <c r="B5489" t="s">
        <v>41</v>
      </c>
      <c r="C5489" t="s">
        <v>78</v>
      </c>
      <c r="D5489" s="3">
        <v>45567</v>
      </c>
      <c r="FB5489">
        <v>0</v>
      </c>
      <c r="FC5489">
        <v>1</v>
      </c>
    </row>
    <row r="5490" spans="1:159" x14ac:dyDescent="0.25">
      <c r="A5490" t="s">
        <v>52</v>
      </c>
      <c r="B5490" t="s">
        <v>41</v>
      </c>
      <c r="C5490" t="s">
        <v>78</v>
      </c>
      <c r="D5490" s="3">
        <v>45568</v>
      </c>
      <c r="FB5490">
        <v>0</v>
      </c>
      <c r="FC5490">
        <v>1</v>
      </c>
    </row>
    <row r="5491" spans="1:159" x14ac:dyDescent="0.25">
      <c r="A5491" t="s">
        <v>52</v>
      </c>
      <c r="B5491" t="s">
        <v>41</v>
      </c>
      <c r="C5491" t="s">
        <v>78</v>
      </c>
      <c r="D5491" s="3">
        <v>45570</v>
      </c>
      <c r="FB5491">
        <v>0</v>
      </c>
      <c r="FC5491">
        <v>1</v>
      </c>
    </row>
    <row r="5492" spans="1:159" x14ac:dyDescent="0.25">
      <c r="A5492" t="s">
        <v>52</v>
      </c>
      <c r="B5492" t="s">
        <v>41</v>
      </c>
      <c r="C5492" t="s">
        <v>78</v>
      </c>
      <c r="D5492" s="3">
        <v>45571</v>
      </c>
      <c r="FB5492">
        <v>0</v>
      </c>
      <c r="FC5492">
        <v>1</v>
      </c>
    </row>
    <row r="5493" spans="1:159" x14ac:dyDescent="0.25">
      <c r="A5493" t="s">
        <v>52</v>
      </c>
      <c r="B5493" t="s">
        <v>41</v>
      </c>
      <c r="C5493" t="s">
        <v>79</v>
      </c>
      <c r="D5493" s="3">
        <v>45475</v>
      </c>
      <c r="FB5493">
        <v>0</v>
      </c>
      <c r="FC5493">
        <v>1</v>
      </c>
    </row>
    <row r="5494" spans="1:159" x14ac:dyDescent="0.25">
      <c r="A5494" t="s">
        <v>52</v>
      </c>
      <c r="B5494" t="s">
        <v>41</v>
      </c>
      <c r="C5494" t="s">
        <v>79</v>
      </c>
      <c r="D5494" s="3">
        <v>45476</v>
      </c>
      <c r="FB5494">
        <v>0</v>
      </c>
      <c r="FC5494">
        <v>1</v>
      </c>
    </row>
    <row r="5495" spans="1:159" x14ac:dyDescent="0.25">
      <c r="A5495" t="s">
        <v>52</v>
      </c>
      <c r="B5495" t="s">
        <v>41</v>
      </c>
      <c r="C5495" t="s">
        <v>79</v>
      </c>
      <c r="D5495" s="3">
        <v>45478</v>
      </c>
      <c r="FB5495">
        <v>0</v>
      </c>
      <c r="FC5495">
        <v>1</v>
      </c>
    </row>
    <row r="5496" spans="1:159" x14ac:dyDescent="0.25">
      <c r="A5496" t="s">
        <v>52</v>
      </c>
      <c r="B5496" t="s">
        <v>41</v>
      </c>
      <c r="C5496" t="s">
        <v>79</v>
      </c>
      <c r="D5496" s="3">
        <v>45479</v>
      </c>
      <c r="FB5496">
        <v>0</v>
      </c>
      <c r="FC5496">
        <v>1</v>
      </c>
    </row>
    <row r="5497" spans="1:159" x14ac:dyDescent="0.25">
      <c r="A5497" t="s">
        <v>52</v>
      </c>
      <c r="B5497" t="s">
        <v>41</v>
      </c>
      <c r="C5497" t="s">
        <v>79</v>
      </c>
      <c r="D5497" s="3">
        <v>45484</v>
      </c>
      <c r="FB5497">
        <v>0</v>
      </c>
      <c r="FC5497">
        <v>1</v>
      </c>
    </row>
    <row r="5498" spans="1:159" x14ac:dyDescent="0.25">
      <c r="A5498" t="s">
        <v>52</v>
      </c>
      <c r="B5498" t="s">
        <v>41</v>
      </c>
      <c r="C5498" t="s">
        <v>79</v>
      </c>
      <c r="D5498" s="3">
        <v>45485</v>
      </c>
      <c r="FB5498">
        <v>0</v>
      </c>
      <c r="FC5498">
        <v>1</v>
      </c>
    </row>
    <row r="5499" spans="1:159" x14ac:dyDescent="0.25">
      <c r="A5499" t="s">
        <v>52</v>
      </c>
      <c r="B5499" t="s">
        <v>41</v>
      </c>
      <c r="C5499" t="s">
        <v>79</v>
      </c>
      <c r="D5499" s="3">
        <v>45496</v>
      </c>
      <c r="FB5499">
        <v>0</v>
      </c>
      <c r="FC5499">
        <v>1</v>
      </c>
    </row>
    <row r="5500" spans="1:159" x14ac:dyDescent="0.25">
      <c r="A5500" t="s">
        <v>52</v>
      </c>
      <c r="B5500" t="s">
        <v>41</v>
      </c>
      <c r="C5500" t="s">
        <v>79</v>
      </c>
      <c r="D5500" s="3">
        <v>45539</v>
      </c>
      <c r="FB5500">
        <v>0</v>
      </c>
      <c r="FC5500">
        <v>1</v>
      </c>
    </row>
    <row r="5501" spans="1:159" x14ac:dyDescent="0.25">
      <c r="A5501" t="s">
        <v>52</v>
      </c>
      <c r="B5501" t="s">
        <v>41</v>
      </c>
      <c r="C5501" t="s">
        <v>79</v>
      </c>
      <c r="D5501" s="3">
        <v>45540</v>
      </c>
      <c r="FB5501">
        <v>0</v>
      </c>
      <c r="FC5501">
        <v>1</v>
      </c>
    </row>
    <row r="5502" spans="1:159" x14ac:dyDescent="0.25">
      <c r="A5502" t="s">
        <v>52</v>
      </c>
      <c r="B5502" t="s">
        <v>41</v>
      </c>
      <c r="C5502" t="s">
        <v>79</v>
      </c>
      <c r="D5502" s="3">
        <v>45541</v>
      </c>
      <c r="FB5502">
        <v>0</v>
      </c>
      <c r="FC5502">
        <v>1</v>
      </c>
    </row>
    <row r="5503" spans="1:159" x14ac:dyDescent="0.25">
      <c r="A5503" t="s">
        <v>52</v>
      </c>
      <c r="B5503" t="s">
        <v>41</v>
      </c>
      <c r="C5503" t="s">
        <v>79</v>
      </c>
      <c r="D5503" s="3">
        <v>45558</v>
      </c>
      <c r="FB5503">
        <v>0</v>
      </c>
      <c r="FC5503">
        <v>1</v>
      </c>
    </row>
    <row r="5504" spans="1:159" x14ac:dyDescent="0.25">
      <c r="A5504" t="s">
        <v>52</v>
      </c>
      <c r="B5504" t="s">
        <v>41</v>
      </c>
      <c r="C5504" t="s">
        <v>79</v>
      </c>
      <c r="D5504" s="3">
        <v>45559</v>
      </c>
      <c r="FB5504">
        <v>0</v>
      </c>
      <c r="FC5504">
        <v>1</v>
      </c>
    </row>
    <row r="5505" spans="1:159" x14ac:dyDescent="0.25">
      <c r="A5505" t="s">
        <v>52</v>
      </c>
      <c r="B5505" t="s">
        <v>41</v>
      </c>
      <c r="C5505" t="s">
        <v>79</v>
      </c>
      <c r="D5505" s="3">
        <v>45566</v>
      </c>
      <c r="FB5505">
        <v>0</v>
      </c>
      <c r="FC5505">
        <v>1</v>
      </c>
    </row>
    <row r="5506" spans="1:159" x14ac:dyDescent="0.25">
      <c r="A5506" t="s">
        <v>52</v>
      </c>
      <c r="B5506" t="s">
        <v>41</v>
      </c>
      <c r="C5506" t="s">
        <v>79</v>
      </c>
      <c r="D5506" s="3">
        <v>45567</v>
      </c>
      <c r="FB5506">
        <v>0</v>
      </c>
      <c r="FC5506">
        <v>1</v>
      </c>
    </row>
    <row r="5507" spans="1:159" x14ac:dyDescent="0.25">
      <c r="A5507" t="s">
        <v>52</v>
      </c>
      <c r="B5507" t="s">
        <v>41</v>
      </c>
      <c r="C5507" t="s">
        <v>79</v>
      </c>
      <c r="D5507" s="3">
        <v>45568</v>
      </c>
      <c r="FB5507">
        <v>0</v>
      </c>
      <c r="FC5507">
        <v>1</v>
      </c>
    </row>
    <row r="5508" spans="1:159" x14ac:dyDescent="0.25">
      <c r="A5508" t="s">
        <v>52</v>
      </c>
      <c r="B5508" t="s">
        <v>41</v>
      </c>
      <c r="C5508" t="s">
        <v>79</v>
      </c>
      <c r="D5508" s="3">
        <v>45570</v>
      </c>
      <c r="FB5508">
        <v>0</v>
      </c>
      <c r="FC5508">
        <v>1</v>
      </c>
    </row>
    <row r="5509" spans="1:159" x14ac:dyDescent="0.25">
      <c r="A5509" t="s">
        <v>52</v>
      </c>
      <c r="B5509" t="s">
        <v>41</v>
      </c>
      <c r="C5509" t="s">
        <v>79</v>
      </c>
      <c r="D5509" s="3">
        <v>45571</v>
      </c>
      <c r="FB5509">
        <v>0</v>
      </c>
      <c r="FC5509">
        <v>1</v>
      </c>
    </row>
    <row r="5510" spans="1:159" x14ac:dyDescent="0.25">
      <c r="A5510" t="s">
        <v>52</v>
      </c>
      <c r="B5510" t="s">
        <v>41</v>
      </c>
      <c r="C5510" t="s">
        <v>42</v>
      </c>
      <c r="D5510" s="3">
        <v>45475</v>
      </c>
      <c r="E5510" s="25">
        <v>17</v>
      </c>
      <c r="F5510">
        <v>18</v>
      </c>
      <c r="G5510">
        <v>17</v>
      </c>
      <c r="H5510">
        <v>18</v>
      </c>
      <c r="I5510">
        <v>1979</v>
      </c>
      <c r="J5510">
        <v>53699</v>
      </c>
      <c r="K5510">
        <v>1.5281970500946001</v>
      </c>
      <c r="L5510">
        <v>1.34533715248107</v>
      </c>
      <c r="M5510">
        <v>1.18365514278411</v>
      </c>
      <c r="N5510">
        <v>1.08428370952606</v>
      </c>
      <c r="O5510">
        <v>1.0111382007598799</v>
      </c>
      <c r="P5510">
        <v>0.95923531055450395</v>
      </c>
      <c r="Q5510">
        <v>0.91369754076003995</v>
      </c>
      <c r="R5510">
        <v>0.89668887853622403</v>
      </c>
      <c r="S5510">
        <v>0.91872215270996005</v>
      </c>
      <c r="T5510">
        <v>1.0016850233078001</v>
      </c>
      <c r="U5510">
        <v>1.1109426021575901</v>
      </c>
      <c r="V5510">
        <v>1.2775952816009499</v>
      </c>
      <c r="W5510">
        <v>1.5266807079315099</v>
      </c>
      <c r="X5510">
        <v>1.75500512123107</v>
      </c>
      <c r="Y5510">
        <v>2.03197813034057</v>
      </c>
      <c r="Z5510">
        <v>2.3483097553253098</v>
      </c>
      <c r="AA5510">
        <v>2.6524021625518701</v>
      </c>
      <c r="AB5510">
        <v>3.0405900478363002</v>
      </c>
      <c r="AC5510">
        <v>3.34190797805786</v>
      </c>
      <c r="AD5510">
        <v>3.3930466175079301</v>
      </c>
      <c r="AE5510">
        <v>3.2095849514007502</v>
      </c>
      <c r="AF5510">
        <v>2.9774472713470401</v>
      </c>
      <c r="AG5510">
        <v>2.5532670021057098</v>
      </c>
      <c r="AH5510">
        <v>2.0821239948272701</v>
      </c>
      <c r="AI5510">
        <v>-0.126560553908348</v>
      </c>
      <c r="AJ5510">
        <v>-9.7285307943820898E-2</v>
      </c>
      <c r="AK5510">
        <v>-9.8647683858871404E-2</v>
      </c>
      <c r="AL5510">
        <v>-4.64056506752967E-2</v>
      </c>
      <c r="AM5510">
        <v>-3.0594728887081101E-2</v>
      </c>
      <c r="AN5510">
        <v>-3.4388784319162299E-2</v>
      </c>
      <c r="AO5510">
        <v>-3.11602223664522E-2</v>
      </c>
      <c r="AP5510">
        <v>-4.7443479299545198E-2</v>
      </c>
      <c r="AQ5510">
        <v>-7.02692195773124E-2</v>
      </c>
      <c r="AR5510">
        <v>-5.0687339156865997E-2</v>
      </c>
      <c r="AS5510">
        <v>-6.8871706724166801E-2</v>
      </c>
      <c r="AT5510">
        <v>-5.8648101985454497E-2</v>
      </c>
      <c r="AU5510">
        <v>4.4928845018148396E-3</v>
      </c>
      <c r="AV5510">
        <v>3.6210980266332599E-2</v>
      </c>
      <c r="AW5510">
        <v>6.0833697207272001E-3</v>
      </c>
      <c r="AX5510">
        <v>2.7575185522436998E-2</v>
      </c>
      <c r="AY5510">
        <v>0.15956516563892301</v>
      </c>
      <c r="AZ5510">
        <v>0.16866211593151001</v>
      </c>
      <c r="BA5510">
        <v>-6.6490441560745198E-2</v>
      </c>
      <c r="BB5510">
        <v>-0.168149217963218</v>
      </c>
      <c r="BC5510">
        <v>-9.8628737032413399E-2</v>
      </c>
      <c r="BD5510">
        <v>-9.0411171317100497E-2</v>
      </c>
      <c r="BE5510">
        <v>-7.5279936194419805E-2</v>
      </c>
      <c r="BF5510">
        <v>-0.13351739943027399</v>
      </c>
      <c r="BG5510">
        <v>-8.11742693185806E-2</v>
      </c>
      <c r="BH5510">
        <v>-5.3542930632829597E-2</v>
      </c>
      <c r="BI5510">
        <v>-5.8869939297437598E-2</v>
      </c>
      <c r="BJ5510">
        <v>-1.2451602146029399E-2</v>
      </c>
      <c r="BK5510">
        <v>1.25438335817307E-3</v>
      </c>
      <c r="BL5510">
        <v>-7.0563019253313498E-3</v>
      </c>
      <c r="BM5510">
        <v>-2.8106344398111101E-3</v>
      </c>
      <c r="BN5510">
        <v>-1.5249834395944999E-2</v>
      </c>
      <c r="BO5510">
        <v>-3.4574192017316797E-2</v>
      </c>
      <c r="BP5510">
        <v>-1.15532642230391E-2</v>
      </c>
      <c r="BQ5510">
        <v>-2.8957014903426101E-2</v>
      </c>
      <c r="BR5510">
        <v>-1.619235239923E-2</v>
      </c>
      <c r="BS5510">
        <v>4.8635222017764997E-2</v>
      </c>
      <c r="BT5510">
        <v>8.1877827644348103E-2</v>
      </c>
      <c r="BU5510">
        <v>5.6066978722810697E-2</v>
      </c>
      <c r="BV5510">
        <v>8.1120200455188696E-2</v>
      </c>
      <c r="BW5510">
        <v>0.21202176809310899</v>
      </c>
      <c r="BX5510">
        <v>0.22344788908958399</v>
      </c>
      <c r="BY5510">
        <v>-1.0633044876158199E-2</v>
      </c>
      <c r="BZ5510">
        <v>-0.11020740121603</v>
      </c>
      <c r="CA5510">
        <v>-4.2292390018701498E-2</v>
      </c>
      <c r="CB5510">
        <v>-3.6042928695678697E-2</v>
      </c>
      <c r="CC5510">
        <v>-2.3737734183669E-2</v>
      </c>
      <c r="CD5510">
        <v>-8.3929784595966297E-2</v>
      </c>
      <c r="CE5510">
        <v>-3.5787984728813102E-2</v>
      </c>
      <c r="CF5510">
        <v>-9.8005514591932193E-3</v>
      </c>
      <c r="CG5510">
        <v>-1.9092192873358699E-2</v>
      </c>
      <c r="CH5510">
        <v>2.1502446383237801E-2</v>
      </c>
      <c r="CI5510">
        <v>3.31034958362579E-2</v>
      </c>
      <c r="CJ5510">
        <v>2.0276179537176999E-2</v>
      </c>
      <c r="CK5510">
        <v>2.5538953021168698E-2</v>
      </c>
      <c r="CL5510">
        <v>1.6943812370300199E-2</v>
      </c>
      <c r="CM5510">
        <v>1.1208327487111001E-3</v>
      </c>
      <c r="CN5510">
        <v>2.75808088481426E-2</v>
      </c>
      <c r="CO5510">
        <v>1.0957675985991899E-2</v>
      </c>
      <c r="CP5510">
        <v>2.62633953243494E-2</v>
      </c>
      <c r="CQ5510">
        <v>9.2777557671070002E-2</v>
      </c>
      <c r="CR5510">
        <v>0.127544671297073</v>
      </c>
      <c r="CS5510">
        <v>0.106050588190555</v>
      </c>
      <c r="CT5510">
        <v>0.13466522097587499</v>
      </c>
      <c r="CU5510">
        <v>0.26447835564613298</v>
      </c>
      <c r="CV5510">
        <v>0.27823364734649603</v>
      </c>
      <c r="CW5510">
        <v>4.5224349945783601E-2</v>
      </c>
      <c r="CX5510">
        <v>-5.2265580743551199E-2</v>
      </c>
      <c r="CY5510">
        <v>1.4043955132365201E-2</v>
      </c>
      <c r="CZ5510">
        <v>1.8325312063097898E-2</v>
      </c>
      <c r="DA5510">
        <v>2.7804464101791299E-2</v>
      </c>
      <c r="DB5510">
        <v>-3.4342166036367403E-2</v>
      </c>
      <c r="DC5510">
        <v>2.75929011404514E-2</v>
      </c>
      <c r="DD5510">
        <v>2.6593478396534899E-2</v>
      </c>
      <c r="DE5510">
        <v>2.4183152243494901E-2</v>
      </c>
      <c r="DF5510">
        <v>2.0642595365643501E-2</v>
      </c>
      <c r="DG5510">
        <v>1.9362885504961E-2</v>
      </c>
      <c r="DH5510">
        <v>1.6616968438029199E-2</v>
      </c>
      <c r="DI5510">
        <v>1.7235325649380601E-2</v>
      </c>
      <c r="DJ5510">
        <v>1.9572347402572601E-2</v>
      </c>
      <c r="DK5510">
        <v>2.1701034158468201E-2</v>
      </c>
      <c r="DL5510">
        <v>2.37918272614479E-2</v>
      </c>
      <c r="DM5510">
        <v>2.4266408756375299E-2</v>
      </c>
      <c r="DN5510">
        <v>2.5811262428760501E-2</v>
      </c>
      <c r="DO5510">
        <v>2.6836635544896102E-2</v>
      </c>
      <c r="DP5510">
        <v>2.7763472869992201E-2</v>
      </c>
      <c r="DQ5510">
        <v>3.0387876555323601E-2</v>
      </c>
      <c r="DR5510">
        <v>3.2553058117628E-2</v>
      </c>
      <c r="DS5510">
        <v>3.1891349703073502E-2</v>
      </c>
      <c r="DT5510">
        <v>3.3307384699582998E-2</v>
      </c>
      <c r="DU5510">
        <v>3.3958885818719801E-2</v>
      </c>
      <c r="DV5510">
        <v>3.5226125270128202E-2</v>
      </c>
      <c r="DW5510">
        <v>3.4250065684318501E-2</v>
      </c>
      <c r="DX5510">
        <v>3.3053543418645803E-2</v>
      </c>
      <c r="DY5510">
        <v>3.1335432082414599E-2</v>
      </c>
      <c r="DZ5510">
        <v>3.01471315324306E-2</v>
      </c>
      <c r="EA5510">
        <v>79.6370849609375</v>
      </c>
      <c r="EB5510">
        <v>76.7596435546875</v>
      </c>
      <c r="EC5510">
        <v>76.636558532714801</v>
      </c>
      <c r="ED5510">
        <v>76.594825744628906</v>
      </c>
      <c r="EE5510">
        <v>75.756996154785099</v>
      </c>
      <c r="EF5510">
        <v>75.675643920898395</v>
      </c>
      <c r="EG5510">
        <v>76.919700622558494</v>
      </c>
      <c r="EH5510">
        <v>81.083465576171804</v>
      </c>
      <c r="EI5510">
        <v>84.123611450195298</v>
      </c>
      <c r="EJ5510">
        <v>87.123085021972599</v>
      </c>
      <c r="EK5510">
        <v>91.284736633300696</v>
      </c>
      <c r="EL5510">
        <v>95.324356079101506</v>
      </c>
      <c r="EM5510">
        <v>97.162178039550696</v>
      </c>
      <c r="EN5510">
        <v>98.918121337890597</v>
      </c>
      <c r="EO5510">
        <v>101.99894714355401</v>
      </c>
      <c r="EP5510">
        <v>102.917594909667</v>
      </c>
      <c r="EQ5510">
        <v>103.95879364013599</v>
      </c>
      <c r="ER5510">
        <v>103.999473571777</v>
      </c>
      <c r="ES5510">
        <v>102.79556274414</v>
      </c>
      <c r="ET5510">
        <v>101.0396194458</v>
      </c>
      <c r="EU5510">
        <v>96.081352233886705</v>
      </c>
      <c r="EV5510">
        <v>90.0015869140625</v>
      </c>
      <c r="EW5510">
        <v>89.163230895995994</v>
      </c>
      <c r="EX5510">
        <v>87.203384399414006</v>
      </c>
      <c r="EY5510">
        <v>0.30008319020271301</v>
      </c>
      <c r="EZ5510">
        <v>2.3056669160723599E-2</v>
      </c>
      <c r="FA5510">
        <v>2.3056669160723599E-2</v>
      </c>
      <c r="FB5510">
        <v>0</v>
      </c>
      <c r="FC5510">
        <v>0</v>
      </c>
    </row>
    <row r="5511" spans="1:159" x14ac:dyDescent="0.25">
      <c r="A5511" t="s">
        <v>52</v>
      </c>
      <c r="B5511" t="s">
        <v>41</v>
      </c>
      <c r="C5511" t="s">
        <v>42</v>
      </c>
      <c r="D5511" s="3">
        <v>45476</v>
      </c>
      <c r="FB5511">
        <v>0</v>
      </c>
      <c r="FC5511">
        <v>1</v>
      </c>
    </row>
    <row r="5512" spans="1:159" x14ac:dyDescent="0.25">
      <c r="A5512" t="s">
        <v>52</v>
      </c>
      <c r="B5512" t="s">
        <v>41</v>
      </c>
      <c r="C5512" t="s">
        <v>42</v>
      </c>
      <c r="D5512" s="3">
        <v>45478</v>
      </c>
      <c r="E5512" s="25">
        <v>17</v>
      </c>
      <c r="F5512">
        <v>18</v>
      </c>
      <c r="G5512">
        <v>17</v>
      </c>
      <c r="H5512">
        <v>18</v>
      </c>
      <c r="I5512">
        <v>2232</v>
      </c>
      <c r="J5512">
        <v>57841</v>
      </c>
      <c r="K5512">
        <v>1.7112337350845299</v>
      </c>
      <c r="L5512">
        <v>1.45428442955017</v>
      </c>
      <c r="M5512">
        <v>1.26740109920501</v>
      </c>
      <c r="N5512">
        <v>1.10379445552825</v>
      </c>
      <c r="O5512">
        <v>0.99012994766235296</v>
      </c>
      <c r="P5512">
        <v>0.930539190769195</v>
      </c>
      <c r="Q5512">
        <v>0.87371045351028398</v>
      </c>
      <c r="R5512">
        <v>0.83639329671859697</v>
      </c>
      <c r="S5512">
        <v>0.87734389305114702</v>
      </c>
      <c r="T5512">
        <v>1.0045852661132799</v>
      </c>
      <c r="U5512">
        <v>1.16174888610839</v>
      </c>
      <c r="V5512">
        <v>1.3822870254516599</v>
      </c>
      <c r="W5512">
        <v>1.6615233421325599</v>
      </c>
      <c r="X5512">
        <v>1.9393006563186601</v>
      </c>
      <c r="Y5512">
        <v>2.22927618026733</v>
      </c>
      <c r="Z5512">
        <v>2.55206966400146</v>
      </c>
      <c r="AA5512">
        <v>2.8669564723968501</v>
      </c>
      <c r="AB5512">
        <v>3.1996262073516801</v>
      </c>
      <c r="AC5512">
        <v>3.4097433090209899</v>
      </c>
      <c r="AD5512">
        <v>3.45202589035034</v>
      </c>
      <c r="AE5512">
        <v>3.2723305225372301</v>
      </c>
      <c r="AF5512">
        <v>3.0243332386016801</v>
      </c>
      <c r="AG5512">
        <v>2.6228790283203098</v>
      </c>
      <c r="AH5512">
        <v>2.2200367450714098</v>
      </c>
      <c r="AI5512">
        <v>-4.9182880669832202E-2</v>
      </c>
      <c r="AJ5512">
        <v>-1.31108686327934E-2</v>
      </c>
      <c r="AK5512">
        <v>1.1860005324706401E-3</v>
      </c>
      <c r="AL5512">
        <v>-6.35172659531235E-3</v>
      </c>
      <c r="AM5512">
        <v>2.7932759840041299E-3</v>
      </c>
      <c r="AN5512">
        <v>-6.1854468658566397E-3</v>
      </c>
      <c r="AO5512">
        <v>-2.4023862555622999E-2</v>
      </c>
      <c r="AP5512">
        <v>-2.5823242962360299E-2</v>
      </c>
      <c r="AQ5512">
        <v>-4.0014972910284901E-3</v>
      </c>
      <c r="AR5512">
        <v>2.1235533058643299E-2</v>
      </c>
      <c r="AS5512">
        <v>-1.9324565306305799E-2</v>
      </c>
      <c r="AT5512">
        <v>-3.9231710135936702E-2</v>
      </c>
      <c r="AU5512">
        <v>9.1958986595273001E-3</v>
      </c>
      <c r="AV5512">
        <v>-7.3348083533346601E-3</v>
      </c>
      <c r="AW5512">
        <v>-1.6513032838702198E-2</v>
      </c>
      <c r="AX5512">
        <v>-4.4215299189090701E-2</v>
      </c>
      <c r="AY5512">
        <v>9.1553315520286505E-2</v>
      </c>
      <c r="AZ5512">
        <v>0.10435470193624399</v>
      </c>
      <c r="BA5512">
        <v>-8.7179049849510096E-2</v>
      </c>
      <c r="BB5512">
        <v>-0.111942194402217</v>
      </c>
      <c r="BC5512">
        <v>-0.12477924674749299</v>
      </c>
      <c r="BD5512">
        <v>-8.5515558719634996E-2</v>
      </c>
      <c r="BE5512">
        <v>-3.9188940078019999E-2</v>
      </c>
      <c r="BF5512">
        <v>-2.6580620557069699E-2</v>
      </c>
      <c r="BG5512">
        <v>-2.7803077828139002E-3</v>
      </c>
      <c r="BH5512">
        <v>2.81585454940795E-2</v>
      </c>
      <c r="BI5512">
        <v>4.0189005434513002E-2</v>
      </c>
      <c r="BJ5512">
        <v>2.9263027012348099E-2</v>
      </c>
      <c r="BK5512">
        <v>3.3449307084083502E-2</v>
      </c>
      <c r="BL5512">
        <v>2.1648721769452001E-2</v>
      </c>
      <c r="BM5512">
        <v>3.8176672533154401E-3</v>
      </c>
      <c r="BN5512">
        <v>2.584436442703E-3</v>
      </c>
      <c r="BO5512">
        <v>2.6938319206237699E-2</v>
      </c>
      <c r="BP5512">
        <v>5.5890657007694203E-2</v>
      </c>
      <c r="BQ5512">
        <v>2.0569395273923801E-2</v>
      </c>
      <c r="BR5512">
        <v>5.5224653333425496E-3</v>
      </c>
      <c r="BS5512">
        <v>5.6805346161127E-2</v>
      </c>
      <c r="BT5512">
        <v>4.33333069086074E-2</v>
      </c>
      <c r="BU5512">
        <v>3.5714305937290101E-2</v>
      </c>
      <c r="BV5512">
        <v>1.02935079485177E-2</v>
      </c>
      <c r="BW5512">
        <v>0.14774423837661699</v>
      </c>
      <c r="BX5512">
        <v>0.16291762888431499</v>
      </c>
      <c r="BY5512">
        <v>-2.75806616991758E-2</v>
      </c>
      <c r="BZ5512">
        <v>-5.3725078701972899E-2</v>
      </c>
      <c r="CA5512">
        <v>-6.7874632775783497E-2</v>
      </c>
      <c r="CB5512">
        <v>-2.9265856370329801E-2</v>
      </c>
      <c r="CC5512">
        <v>1.34059432893991E-2</v>
      </c>
      <c r="CD5512">
        <v>2.2680139169096902E-2</v>
      </c>
      <c r="CE5512">
        <v>4.3622266501188202E-2</v>
      </c>
      <c r="CF5512">
        <v>6.9427959620952606E-2</v>
      </c>
      <c r="CG5512">
        <v>7.91920125484466E-2</v>
      </c>
      <c r="CH5512">
        <v>6.4877778291702201E-2</v>
      </c>
      <c r="CI5512">
        <v>6.4105339348316095E-2</v>
      </c>
      <c r="CJ5512">
        <v>4.94828894734382E-2</v>
      </c>
      <c r="CK5512">
        <v>3.1659197062253903E-2</v>
      </c>
      <c r="CL5512">
        <v>3.0992116779088901E-2</v>
      </c>
      <c r="CM5512">
        <v>5.7878136634826598E-2</v>
      </c>
      <c r="CN5512">
        <v>9.0545780956745106E-2</v>
      </c>
      <c r="CO5512">
        <v>6.0463357716798699E-2</v>
      </c>
      <c r="CP5512">
        <v>5.02766408026218E-2</v>
      </c>
      <c r="CQ5512">
        <v>0.104414790868759</v>
      </c>
      <c r="CR5512">
        <v>9.4001419842243097E-2</v>
      </c>
      <c r="CS5512">
        <v>8.7941646575927707E-2</v>
      </c>
      <c r="CT5512">
        <v>6.4802311360836001E-2</v>
      </c>
      <c r="CU5512">
        <v>0.203935161232948</v>
      </c>
      <c r="CV5512">
        <v>0.221480563282966</v>
      </c>
      <c r="CW5512">
        <v>3.2017726451158503E-2</v>
      </c>
      <c r="CX5512">
        <v>4.4920342043042096E-3</v>
      </c>
      <c r="CY5512">
        <v>-1.0970018804073301E-2</v>
      </c>
      <c r="CZ5512">
        <v>2.6983844116330102E-2</v>
      </c>
      <c r="DA5512">
        <v>6.6000826656818307E-2</v>
      </c>
      <c r="DB5512">
        <v>7.1940898895263602E-2</v>
      </c>
      <c r="DC5512">
        <v>2.8210761025547901E-2</v>
      </c>
      <c r="DD5512">
        <v>2.50900220125913E-2</v>
      </c>
      <c r="DE5512">
        <v>2.3712143301963799E-2</v>
      </c>
      <c r="DF5512">
        <v>2.1652232855558302E-2</v>
      </c>
      <c r="DG5512">
        <v>1.8637543544173199E-2</v>
      </c>
      <c r="DH5512">
        <v>1.6921972855925501E-2</v>
      </c>
      <c r="DI5512">
        <v>1.69264487922191E-2</v>
      </c>
      <c r="DJ5512">
        <v>1.72706432640552E-2</v>
      </c>
      <c r="DK5512">
        <v>1.88100729137659E-2</v>
      </c>
      <c r="DL5512">
        <v>2.1068818867206501E-2</v>
      </c>
      <c r="DM5512">
        <v>2.4253806099295599E-2</v>
      </c>
      <c r="DN5512">
        <v>2.7208605781197499E-2</v>
      </c>
      <c r="DO5512">
        <v>2.8944488614797498E-2</v>
      </c>
      <c r="DP5512">
        <v>3.0804026871919601E-2</v>
      </c>
      <c r="DQ5512">
        <v>3.1751967966556501E-2</v>
      </c>
      <c r="DR5512">
        <v>3.3139001578092499E-2</v>
      </c>
      <c r="DS5512">
        <v>3.4161653369665097E-2</v>
      </c>
      <c r="DT5512">
        <v>3.5603731870651197E-2</v>
      </c>
      <c r="DU5512">
        <v>3.6233246326446499E-2</v>
      </c>
      <c r="DV5512">
        <v>3.53934913873672E-2</v>
      </c>
      <c r="DW5512">
        <v>3.45955491065979E-2</v>
      </c>
      <c r="DX5512">
        <v>3.4197390079498201E-2</v>
      </c>
      <c r="DY5512">
        <v>3.1975418329238801E-2</v>
      </c>
      <c r="DZ5512">
        <v>2.9948415234684899E-2</v>
      </c>
      <c r="EA5512">
        <v>79.920745849609304</v>
      </c>
      <c r="EB5512">
        <v>77.837295532226506</v>
      </c>
      <c r="EC5512">
        <v>75.837295532226506</v>
      </c>
      <c r="ED5512">
        <v>75.711418151855398</v>
      </c>
      <c r="EE5512">
        <v>73.795341491699205</v>
      </c>
      <c r="EF5512">
        <v>72.919349670410099</v>
      </c>
      <c r="EG5512">
        <v>74.044288635253906</v>
      </c>
      <c r="EH5512">
        <v>76.335197448730398</v>
      </c>
      <c r="EI5512">
        <v>81.459671020507798</v>
      </c>
      <c r="EJ5512">
        <v>85.376220703125</v>
      </c>
      <c r="EK5512">
        <v>88.376220703125</v>
      </c>
      <c r="EL5512">
        <v>92.292304992675696</v>
      </c>
      <c r="EM5512">
        <v>97.125404357910099</v>
      </c>
      <c r="EN5512">
        <v>100.083450317382</v>
      </c>
      <c r="EO5512">
        <v>103.00046539306599</v>
      </c>
      <c r="EP5512">
        <v>104.91748046875</v>
      </c>
      <c r="EQ5512">
        <v>105.87506103515599</v>
      </c>
      <c r="ER5512">
        <v>104.876457214355</v>
      </c>
      <c r="ES5512">
        <v>101.001861572265</v>
      </c>
      <c r="ET5512">
        <v>98.877388000488196</v>
      </c>
      <c r="EU5512">
        <v>92.003265380859304</v>
      </c>
      <c r="EV5512">
        <v>87.838691711425696</v>
      </c>
      <c r="EW5512">
        <v>85.796737670898395</v>
      </c>
      <c r="EX5512">
        <v>82.9613037109375</v>
      </c>
      <c r="EY5512">
        <v>0.33104884624481201</v>
      </c>
      <c r="EZ5512">
        <v>2.4671057239174801E-2</v>
      </c>
      <c r="FA5512">
        <v>2.4671057239174801E-2</v>
      </c>
      <c r="FB5512">
        <v>0</v>
      </c>
      <c r="FC5512">
        <v>0</v>
      </c>
    </row>
    <row r="5513" spans="1:159" x14ac:dyDescent="0.25">
      <c r="A5513" t="s">
        <v>52</v>
      </c>
      <c r="B5513" t="s">
        <v>41</v>
      </c>
      <c r="C5513" t="s">
        <v>42</v>
      </c>
      <c r="D5513" s="3">
        <v>45479</v>
      </c>
      <c r="E5513" s="25">
        <v>17</v>
      </c>
      <c r="F5513">
        <v>18</v>
      </c>
      <c r="G5513">
        <v>17</v>
      </c>
      <c r="H5513">
        <v>18</v>
      </c>
      <c r="I5513">
        <v>1973</v>
      </c>
      <c r="J5513">
        <v>53550</v>
      </c>
      <c r="K5513">
        <v>1.9401774406433101</v>
      </c>
      <c r="L5513">
        <v>1.6266176700592001</v>
      </c>
      <c r="M5513">
        <v>1.4052203893661399</v>
      </c>
      <c r="N5513">
        <v>1.25078296661376</v>
      </c>
      <c r="O5513">
        <v>1.12131118774414</v>
      </c>
      <c r="P5513">
        <v>1.05145859718322</v>
      </c>
      <c r="Q5513">
        <v>1.00026655197143</v>
      </c>
      <c r="R5513">
        <v>0.98222118616104104</v>
      </c>
      <c r="S5513">
        <v>1.06306719779968</v>
      </c>
      <c r="T5513">
        <v>1.20398962497711</v>
      </c>
      <c r="U5513">
        <v>1.4071573019027701</v>
      </c>
      <c r="V5513">
        <v>1.6373380422592101</v>
      </c>
      <c r="W5513">
        <v>1.89561927318572</v>
      </c>
      <c r="X5513">
        <v>2.1512305736541699</v>
      </c>
      <c r="Y5513">
        <v>2.4713582992553702</v>
      </c>
      <c r="Z5513">
        <v>2.80551958084106</v>
      </c>
      <c r="AA5513">
        <v>3.16184377670288</v>
      </c>
      <c r="AB5513">
        <v>3.51846718788146</v>
      </c>
      <c r="AC5513">
        <v>3.7176592350006099</v>
      </c>
      <c r="AD5513">
        <v>3.7637774944305402</v>
      </c>
      <c r="AE5513">
        <v>3.6411900520324698</v>
      </c>
      <c r="AF5513">
        <v>3.3854792118072501</v>
      </c>
      <c r="AG5513">
        <v>2.9739823341369598</v>
      </c>
      <c r="AH5513">
        <v>2.5258293151855402</v>
      </c>
      <c r="AI5513">
        <v>-5.7149976491928101E-2</v>
      </c>
      <c r="AJ5513">
        <v>-8.7188854813575703E-2</v>
      </c>
      <c r="AK5513">
        <v>-8.5673362016677801E-2</v>
      </c>
      <c r="AL5513">
        <v>-5.1788426935672698E-2</v>
      </c>
      <c r="AM5513">
        <v>-5.7224553078413003E-2</v>
      </c>
      <c r="AN5513">
        <v>-4.2695648968219702E-2</v>
      </c>
      <c r="AO5513">
        <v>-1.8361715599894499E-2</v>
      </c>
      <c r="AP5513">
        <v>-1.29823721945285E-2</v>
      </c>
      <c r="AQ5513">
        <v>-2.43015084415674E-2</v>
      </c>
      <c r="AR5513">
        <v>-1.23211108148097E-2</v>
      </c>
      <c r="AS5513">
        <v>3.0749063938856101E-2</v>
      </c>
      <c r="AT5513">
        <v>-1.3048573397099901E-2</v>
      </c>
      <c r="AU5513">
        <v>-2.80236434191465E-2</v>
      </c>
      <c r="AV5513">
        <v>1.4700625091791099E-2</v>
      </c>
      <c r="AW5513">
        <v>1.37655902653932E-2</v>
      </c>
      <c r="AX5513">
        <v>-2.0543273538351E-2</v>
      </c>
      <c r="AY5513">
        <v>0.16181923449039401</v>
      </c>
      <c r="AZ5513">
        <v>0.13777467608451799</v>
      </c>
      <c r="BA5513">
        <v>-0.128138482570648</v>
      </c>
      <c r="BB5513">
        <v>-0.20172901451587599</v>
      </c>
      <c r="BC5513">
        <v>-0.124399483203887</v>
      </c>
      <c r="BD5513">
        <v>-0.13774760067462899</v>
      </c>
      <c r="BE5513">
        <v>-0.121177412569522</v>
      </c>
      <c r="BF5513">
        <v>-0.13047108054161</v>
      </c>
      <c r="BG5513">
        <v>-2.9776752926409201E-3</v>
      </c>
      <c r="BH5513">
        <v>-3.7352677434682797E-2</v>
      </c>
      <c r="BI5513">
        <v>-4.0862228721380199E-2</v>
      </c>
      <c r="BJ5513">
        <v>-1.09798498451709E-2</v>
      </c>
      <c r="BK5513">
        <v>-1.83341242372989E-2</v>
      </c>
      <c r="BL5513">
        <v>-8.7637742981314607E-3</v>
      </c>
      <c r="BM5513">
        <v>1.33899319916963E-2</v>
      </c>
      <c r="BN5513">
        <v>2.23694387823343E-2</v>
      </c>
      <c r="BO5513">
        <v>1.4189444482326501E-2</v>
      </c>
      <c r="BP5513">
        <v>2.97758020460605E-2</v>
      </c>
      <c r="BQ5513">
        <v>7.63579607009887E-2</v>
      </c>
      <c r="BR5513">
        <v>3.8650944828987101E-2</v>
      </c>
      <c r="BS5513">
        <v>2.63815652579069E-2</v>
      </c>
      <c r="BT5513">
        <v>7.0282943546772003E-2</v>
      </c>
      <c r="BU5513">
        <v>7.2035975754261003E-2</v>
      </c>
      <c r="BV5513">
        <v>3.9831064641475601E-2</v>
      </c>
      <c r="BW5513">
        <v>0.22247368097305201</v>
      </c>
      <c r="BX5513">
        <v>0.20406040549278201</v>
      </c>
      <c r="BY5513">
        <v>-5.9152323752641602E-2</v>
      </c>
      <c r="BZ5513">
        <v>-0.133929058909416</v>
      </c>
      <c r="CA5513">
        <v>-6.0737807303666999E-2</v>
      </c>
      <c r="CB5513">
        <v>-7.4356690049171406E-2</v>
      </c>
      <c r="CC5513">
        <v>-6.0612753033638E-2</v>
      </c>
      <c r="CD5513">
        <v>-7.3482587933540303E-2</v>
      </c>
      <c r="CE5513">
        <v>5.11946231126785E-2</v>
      </c>
      <c r="CF5513">
        <v>1.24834962189197E-2</v>
      </c>
      <c r="CG5513">
        <v>3.9489069022238203E-3</v>
      </c>
      <c r="CH5513">
        <v>2.9828725382685599E-2</v>
      </c>
      <c r="CI5513">
        <v>2.0556304603814999E-2</v>
      </c>
      <c r="CJ5513">
        <v>2.5168100371956801E-2</v>
      </c>
      <c r="CK5513">
        <v>4.5141577720642E-2</v>
      </c>
      <c r="CL5513">
        <v>5.77212497591972E-2</v>
      </c>
      <c r="CM5513">
        <v>5.2680395543575197E-2</v>
      </c>
      <c r="CN5513">
        <v>7.1872711181640597E-2</v>
      </c>
      <c r="CO5513">
        <v>0.121966861188411</v>
      </c>
      <c r="CP5513">
        <v>9.0350463986396706E-2</v>
      </c>
      <c r="CQ5513">
        <v>8.0786772072315202E-2</v>
      </c>
      <c r="CR5513">
        <v>0.12586526572704301</v>
      </c>
      <c r="CS5513">
        <v>0.13030636310577301</v>
      </c>
      <c r="CT5513">
        <v>0.100205399096012</v>
      </c>
      <c r="CU5513">
        <v>0.283128142356872</v>
      </c>
      <c r="CV5513">
        <v>0.27034613490104598</v>
      </c>
      <c r="CW5513">
        <v>9.8338359966874105E-3</v>
      </c>
      <c r="CX5513">
        <v>-6.6129095852375003E-2</v>
      </c>
      <c r="CY5513">
        <v>2.9238667339086498E-3</v>
      </c>
      <c r="CZ5513">
        <v>-1.0965786874294199E-2</v>
      </c>
      <c r="DA5513">
        <v>-4.8093512305058498E-5</v>
      </c>
      <c r="DB5513">
        <v>-1.6494093462824801E-2</v>
      </c>
      <c r="DC5513">
        <v>3.2934419810771901E-2</v>
      </c>
      <c r="DD5513">
        <v>3.0298242345452302E-2</v>
      </c>
      <c r="DE5513">
        <v>2.7243236079812001E-2</v>
      </c>
      <c r="DF5513">
        <v>2.4809852242469701E-2</v>
      </c>
      <c r="DG5513">
        <v>2.3643702268600401E-2</v>
      </c>
      <c r="DH5513">
        <v>2.0629115402698499E-2</v>
      </c>
      <c r="DI5513">
        <v>1.9303631037473599E-2</v>
      </c>
      <c r="DJ5513">
        <v>2.1492375060915898E-2</v>
      </c>
      <c r="DK5513">
        <v>2.34008375555276E-2</v>
      </c>
      <c r="DL5513">
        <v>2.55931057035923E-2</v>
      </c>
      <c r="DM5513">
        <v>2.7728240936994501E-2</v>
      </c>
      <c r="DN5513">
        <v>3.1431075185537297E-2</v>
      </c>
      <c r="DO5513">
        <v>3.3076018095016403E-2</v>
      </c>
      <c r="DP5513">
        <v>3.3791650086641298E-2</v>
      </c>
      <c r="DQ5513">
        <v>3.5425879061222E-2</v>
      </c>
      <c r="DR5513">
        <v>3.6704991012811598E-2</v>
      </c>
      <c r="DS5513">
        <v>3.6875285208225202E-2</v>
      </c>
      <c r="DT5513">
        <v>4.0298860520124401E-2</v>
      </c>
      <c r="DU5513">
        <v>4.1940607130527399E-2</v>
      </c>
      <c r="DV5513">
        <v>4.1219450533389997E-2</v>
      </c>
      <c r="DW5513">
        <v>3.8703549653291702E-2</v>
      </c>
      <c r="DX5513">
        <v>3.8538932800292899E-2</v>
      </c>
      <c r="DY5513">
        <v>3.6820698529481798E-2</v>
      </c>
      <c r="DZ5513">
        <v>3.4646544605493497E-2</v>
      </c>
      <c r="EA5513">
        <v>80.839599609375</v>
      </c>
      <c r="EB5513">
        <v>79.880363464355398</v>
      </c>
      <c r="EC5513">
        <v>78.839599609375</v>
      </c>
      <c r="ED5513">
        <v>76.962417602539006</v>
      </c>
      <c r="EE5513">
        <v>76.003173828125</v>
      </c>
      <c r="EF5513">
        <v>75.002647399902301</v>
      </c>
      <c r="EG5513">
        <v>75.247222900390597</v>
      </c>
      <c r="EH5513">
        <v>79.328742980957003</v>
      </c>
      <c r="EI5513">
        <v>83.532554626464801</v>
      </c>
      <c r="EJ5513">
        <v>87.410270690917898</v>
      </c>
      <c r="EK5513">
        <v>91.3695068359375</v>
      </c>
      <c r="EL5513">
        <v>94.288513183593693</v>
      </c>
      <c r="EM5513">
        <v>98.247749328613196</v>
      </c>
      <c r="EN5513">
        <v>103.16463470458901</v>
      </c>
      <c r="EO5513">
        <v>105.12440490722599</v>
      </c>
      <c r="EP5513">
        <v>107.042350769042</v>
      </c>
      <c r="EQ5513">
        <v>109.000526428222</v>
      </c>
      <c r="ER5513">
        <v>108.919532775878</v>
      </c>
      <c r="ES5513">
        <v>106.16463470458901</v>
      </c>
      <c r="ET5513">
        <v>98.085762023925696</v>
      </c>
      <c r="EU5513">
        <v>93.127578735351506</v>
      </c>
      <c r="EV5513">
        <v>91.678665161132798</v>
      </c>
      <c r="EW5513">
        <v>87.759132385253906</v>
      </c>
      <c r="EX5513">
        <v>85.759132385253906</v>
      </c>
      <c r="EY5513">
        <v>0.390476673841476</v>
      </c>
      <c r="EZ5513">
        <v>2.73120161145925E-2</v>
      </c>
      <c r="FA5513">
        <v>2.73120161145925E-2</v>
      </c>
      <c r="FB5513">
        <v>0</v>
      </c>
      <c r="FC5513">
        <v>0</v>
      </c>
    </row>
    <row r="5514" spans="1:159" x14ac:dyDescent="0.25">
      <c r="A5514" t="s">
        <v>52</v>
      </c>
      <c r="B5514" t="s">
        <v>41</v>
      </c>
      <c r="C5514" t="s">
        <v>42</v>
      </c>
      <c r="D5514" s="3">
        <v>45484</v>
      </c>
      <c r="E5514" s="25">
        <v>19</v>
      </c>
      <c r="F5514">
        <v>20</v>
      </c>
      <c r="G5514">
        <v>19</v>
      </c>
      <c r="H5514">
        <v>20</v>
      </c>
      <c r="I5514">
        <v>1972</v>
      </c>
      <c r="J5514">
        <v>53478</v>
      </c>
      <c r="K5514">
        <v>1.75034987926483</v>
      </c>
      <c r="L5514">
        <v>1.5122591257095299</v>
      </c>
      <c r="M5514">
        <v>1.32053411006927</v>
      </c>
      <c r="N5514">
        <v>1.1679166555404601</v>
      </c>
      <c r="O5514">
        <v>1.07328712940216</v>
      </c>
      <c r="P5514">
        <v>1.0129203796386701</v>
      </c>
      <c r="Q5514">
        <v>0.96438580751419001</v>
      </c>
      <c r="R5514">
        <v>0.91521203517913796</v>
      </c>
      <c r="S5514">
        <v>0.95138937234878496</v>
      </c>
      <c r="T5514">
        <v>1.06033706665039</v>
      </c>
      <c r="U5514">
        <v>1.2112803459167401</v>
      </c>
      <c r="V5514">
        <v>1.44962894916534</v>
      </c>
      <c r="W5514">
        <v>1.72124183177947</v>
      </c>
      <c r="X5514">
        <v>2.0224730968475302</v>
      </c>
      <c r="Y5514">
        <v>2.34010410308837</v>
      </c>
      <c r="Z5514">
        <v>2.7034525871276802</v>
      </c>
      <c r="AA5514">
        <v>3.05143046379089</v>
      </c>
      <c r="AB5514">
        <v>3.4393396377563401</v>
      </c>
      <c r="AC5514">
        <v>3.72018146514892</v>
      </c>
      <c r="AD5514">
        <v>3.7888383865356401</v>
      </c>
      <c r="AE5514">
        <v>3.5681014060974099</v>
      </c>
      <c r="AF5514">
        <v>3.2829883098602202</v>
      </c>
      <c r="AG5514">
        <v>2.8099131584167401</v>
      </c>
      <c r="AH5514">
        <v>2.3245599269866899</v>
      </c>
      <c r="AI5514">
        <v>-0.12336816638708099</v>
      </c>
      <c r="AJ5514">
        <v>-8.0840341746807001E-2</v>
      </c>
      <c r="AK5514">
        <v>-7.9704172909259699E-2</v>
      </c>
      <c r="AL5514">
        <v>-8.9534193277358995E-2</v>
      </c>
      <c r="AM5514">
        <v>-3.8027491420507403E-2</v>
      </c>
      <c r="AN5514">
        <v>-2.76460945606231E-2</v>
      </c>
      <c r="AO5514">
        <v>-2.2152263671159699E-2</v>
      </c>
      <c r="AP5514">
        <v>-1.2315135449171E-2</v>
      </c>
      <c r="AQ5514">
        <v>-5.0678204745054203E-2</v>
      </c>
      <c r="AR5514">
        <v>5.6095002219080903E-4</v>
      </c>
      <c r="AS5514">
        <v>-2.8756221756339E-2</v>
      </c>
      <c r="AT5514">
        <v>-4.7970522195100701E-2</v>
      </c>
      <c r="AU5514">
        <v>-2.5186488404869999E-2</v>
      </c>
      <c r="AV5514">
        <v>-9.5048258081078495E-3</v>
      </c>
      <c r="AW5514">
        <v>-1.9030101597309099E-2</v>
      </c>
      <c r="AX5514">
        <v>-5.0606600940227502E-2</v>
      </c>
      <c r="AY5514">
        <v>-4.7655023634433698E-2</v>
      </c>
      <c r="AZ5514">
        <v>-6.5794445574283503E-2</v>
      </c>
      <c r="BA5514">
        <v>0.133620515465736</v>
      </c>
      <c r="BB5514">
        <v>0.140113160014152</v>
      </c>
      <c r="BC5514">
        <v>-0.12968327105045299</v>
      </c>
      <c r="BD5514">
        <v>-0.161395758390426</v>
      </c>
      <c r="BE5514">
        <v>-0.13403008878230999</v>
      </c>
      <c r="BF5514">
        <v>-0.14803351461887301</v>
      </c>
      <c r="BG5514">
        <v>-7.6867111027240698E-2</v>
      </c>
      <c r="BH5514">
        <v>-3.8365233689546502E-2</v>
      </c>
      <c r="BI5514">
        <v>-3.8820363581180503E-2</v>
      </c>
      <c r="BJ5514">
        <v>-5.0935238599777201E-2</v>
      </c>
      <c r="BK5514">
        <v>-6.01973757147789E-3</v>
      </c>
      <c r="BL5514">
        <v>1.0103861568495601E-3</v>
      </c>
      <c r="BM5514">
        <v>7.0789325982332204E-3</v>
      </c>
      <c r="BN5514">
        <v>1.84289515018463E-2</v>
      </c>
      <c r="BO5514">
        <v>-1.62085331976413E-2</v>
      </c>
      <c r="BP5514">
        <v>3.6649238318204803E-2</v>
      </c>
      <c r="BQ5514">
        <v>1.20426453649997E-2</v>
      </c>
      <c r="BR5514">
        <v>-2.9544765129685402E-3</v>
      </c>
      <c r="BS5514">
        <v>2.19617411494255E-2</v>
      </c>
      <c r="BT5514">
        <v>4.0816966444253901E-2</v>
      </c>
      <c r="BU5514">
        <v>3.2893899828195503E-2</v>
      </c>
      <c r="BV5514">
        <v>3.8335572462528901E-3</v>
      </c>
      <c r="BW5514">
        <v>7.9914005473256094E-3</v>
      </c>
      <c r="BX5514">
        <v>-9.0148486196994695E-3</v>
      </c>
      <c r="BY5514">
        <v>0.19026084244251201</v>
      </c>
      <c r="BZ5514">
        <v>0.19727221131324699</v>
      </c>
      <c r="CA5514">
        <v>-7.3628745973110102E-2</v>
      </c>
      <c r="CB5514">
        <v>-0.104530304670333</v>
      </c>
      <c r="CC5514">
        <v>-7.8991696238517706E-2</v>
      </c>
      <c r="CD5514">
        <v>-9.5805115997791193E-2</v>
      </c>
      <c r="CE5514">
        <v>-3.0366055667400301E-2</v>
      </c>
      <c r="CF5514">
        <v>4.1098720394074899E-3</v>
      </c>
      <c r="CG5514">
        <v>2.0634490065276601E-3</v>
      </c>
      <c r="CH5514">
        <v>-1.23362820595502E-2</v>
      </c>
      <c r="CI5514">
        <v>2.59880181401968E-2</v>
      </c>
      <c r="CJ5514">
        <v>2.9666867107152901E-2</v>
      </c>
      <c r="CK5514">
        <v>3.63101288676261E-2</v>
      </c>
      <c r="CL5514">
        <v>4.9173038452863603E-2</v>
      </c>
      <c r="CM5514">
        <v>1.82611402124166E-2</v>
      </c>
      <c r="CN5514">
        <v>7.2737529873847906E-2</v>
      </c>
      <c r="CO5514">
        <v>5.2841510623693397E-2</v>
      </c>
      <c r="CP5514">
        <v>4.2061567306518499E-2</v>
      </c>
      <c r="CQ5514">
        <v>6.91099688410758E-2</v>
      </c>
      <c r="CR5514">
        <v>9.1138757765293094E-2</v>
      </c>
      <c r="CS5514">
        <v>8.4817901253700201E-2</v>
      </c>
      <c r="CT5514">
        <v>5.8273717761039699E-2</v>
      </c>
      <c r="CU5514">
        <v>6.3637822866439805E-2</v>
      </c>
      <c r="CV5514">
        <v>4.7764744609594303E-2</v>
      </c>
      <c r="CW5514">
        <v>0.246901169419288</v>
      </c>
      <c r="CX5514">
        <v>0.25443124771118097</v>
      </c>
      <c r="CY5514">
        <v>-1.7574213445186601E-2</v>
      </c>
      <c r="CZ5514">
        <v>-4.7664850950240999E-2</v>
      </c>
      <c r="DA5514">
        <v>-2.3953309282660401E-2</v>
      </c>
      <c r="DB5514">
        <v>-4.35767211019992E-2</v>
      </c>
      <c r="DC5514">
        <v>2.8270633891224799E-2</v>
      </c>
      <c r="DD5514">
        <v>2.58230306208133E-2</v>
      </c>
      <c r="DE5514">
        <v>2.48555932193994E-2</v>
      </c>
      <c r="DF5514">
        <v>2.34664995223283E-2</v>
      </c>
      <c r="DG5514">
        <v>1.9459333270788099E-2</v>
      </c>
      <c r="DH5514">
        <v>1.7421903088688798E-2</v>
      </c>
      <c r="DI5514">
        <v>1.77713055163621E-2</v>
      </c>
      <c r="DJ5514">
        <v>1.8691077828407201E-2</v>
      </c>
      <c r="DK5514">
        <v>2.0956072956323599E-2</v>
      </c>
      <c r="DL5514">
        <v>2.19401214271783E-2</v>
      </c>
      <c r="DM5514">
        <v>2.4803949519991798E-2</v>
      </c>
      <c r="DN5514">
        <v>2.73678116500377E-2</v>
      </c>
      <c r="DO5514">
        <v>2.8664087876677499E-2</v>
      </c>
      <c r="DP5514">
        <v>3.0593477189540801E-2</v>
      </c>
      <c r="DQ5514">
        <v>3.15675511956214E-2</v>
      </c>
      <c r="DR5514">
        <v>3.3097267150878899E-2</v>
      </c>
      <c r="DS5514">
        <v>3.3830624073743799E-2</v>
      </c>
      <c r="DT5514">
        <v>3.4519542008638299E-2</v>
      </c>
      <c r="DU5514">
        <v>3.4434877336025203E-2</v>
      </c>
      <c r="DV5514">
        <v>3.47502343356609E-2</v>
      </c>
      <c r="DW5514">
        <v>3.4078735858201897E-2</v>
      </c>
      <c r="DX5514">
        <v>3.4571740776300403E-2</v>
      </c>
      <c r="DY5514">
        <v>3.3460963517427403E-2</v>
      </c>
      <c r="DZ5514">
        <v>3.1752608716487801E-2</v>
      </c>
      <c r="EA5514">
        <v>82.758201599120994</v>
      </c>
      <c r="EB5514">
        <v>80.798942565917898</v>
      </c>
      <c r="EC5514">
        <v>79.839683532714801</v>
      </c>
      <c r="ED5514">
        <v>79.879364013671804</v>
      </c>
      <c r="EE5514">
        <v>79.0015869140625</v>
      </c>
      <c r="EF5514">
        <v>76.0015869140625</v>
      </c>
      <c r="EG5514">
        <v>75.288360595703097</v>
      </c>
      <c r="EH5514">
        <v>79.409523010253906</v>
      </c>
      <c r="EI5514">
        <v>83.450263977050696</v>
      </c>
      <c r="EJ5514">
        <v>88.449203491210895</v>
      </c>
      <c r="EK5514">
        <v>90.450263977050696</v>
      </c>
      <c r="EL5514">
        <v>93.451324462890597</v>
      </c>
      <c r="EM5514">
        <v>98.326980590820298</v>
      </c>
      <c r="EN5514">
        <v>101.24655914306599</v>
      </c>
      <c r="EO5514">
        <v>105.08306884765599</v>
      </c>
      <c r="EP5514">
        <v>107</v>
      </c>
      <c r="EQ5514">
        <v>107.959259033203</v>
      </c>
      <c r="ER5514">
        <v>107.878303527832</v>
      </c>
      <c r="ES5514">
        <v>105.837562561035</v>
      </c>
      <c r="ET5514">
        <v>101.87936401367099</v>
      </c>
      <c r="EU5514">
        <v>94.922225952148395</v>
      </c>
      <c r="EV5514">
        <v>90.800003051757798</v>
      </c>
      <c r="EW5514">
        <v>88.759262084960895</v>
      </c>
      <c r="EX5514">
        <v>85.759788513183494</v>
      </c>
      <c r="EY5514">
        <v>0.30888047814369202</v>
      </c>
      <c r="EZ5514">
        <v>2.4460885673761298E-2</v>
      </c>
      <c r="FA5514">
        <v>2.4460885673761298E-2</v>
      </c>
      <c r="FB5514">
        <v>0</v>
      </c>
      <c r="FC5514">
        <v>0</v>
      </c>
    </row>
    <row r="5515" spans="1:159" x14ac:dyDescent="0.25">
      <c r="A5515" t="s">
        <v>52</v>
      </c>
      <c r="B5515" t="s">
        <v>41</v>
      </c>
      <c r="C5515" t="s">
        <v>42</v>
      </c>
      <c r="D5515" s="3">
        <v>45485</v>
      </c>
      <c r="FB5515">
        <v>0</v>
      </c>
      <c r="FC5515">
        <v>1</v>
      </c>
    </row>
    <row r="5516" spans="1:159" x14ac:dyDescent="0.25">
      <c r="A5516" t="s">
        <v>52</v>
      </c>
      <c r="B5516" t="s">
        <v>41</v>
      </c>
      <c r="C5516" t="s">
        <v>42</v>
      </c>
      <c r="D5516" s="3">
        <v>45496</v>
      </c>
      <c r="E5516" s="25">
        <v>16</v>
      </c>
      <c r="F5516">
        <v>17</v>
      </c>
      <c r="G5516">
        <v>16</v>
      </c>
      <c r="H5516">
        <v>17</v>
      </c>
      <c r="I5516">
        <v>1972</v>
      </c>
      <c r="J5516">
        <v>53298</v>
      </c>
      <c r="K5516">
        <v>1.76456642150878</v>
      </c>
      <c r="L5516">
        <v>1.5298260450363099</v>
      </c>
      <c r="M5516">
        <v>1.3311628103256199</v>
      </c>
      <c r="N5516">
        <v>1.18631196022033</v>
      </c>
      <c r="O5516">
        <v>1.0886862277984599</v>
      </c>
      <c r="P5516">
        <v>1.03108966350555</v>
      </c>
      <c r="Q5516">
        <v>0.99274915456771795</v>
      </c>
      <c r="R5516">
        <v>0.95738577842712402</v>
      </c>
      <c r="S5516">
        <v>1.0079602003097501</v>
      </c>
      <c r="T5516">
        <v>1.12421262264251</v>
      </c>
      <c r="U5516">
        <v>1.30230808258056</v>
      </c>
      <c r="V5516">
        <v>1.5430779457092201</v>
      </c>
      <c r="W5516">
        <v>1.83786261081695</v>
      </c>
      <c r="X5516">
        <v>2.12340211868286</v>
      </c>
      <c r="Y5516">
        <v>2.4262170791625901</v>
      </c>
      <c r="Z5516">
        <v>2.75650429725646</v>
      </c>
      <c r="AA5516">
        <v>3.0603904724121</v>
      </c>
      <c r="AB5516">
        <v>3.3918871879577601</v>
      </c>
      <c r="AC5516">
        <v>3.6398248672485298</v>
      </c>
      <c r="AD5516">
        <v>3.59268593788146</v>
      </c>
      <c r="AE5516">
        <v>3.3829364776611301</v>
      </c>
      <c r="AF5516">
        <v>3.1393251419067298</v>
      </c>
      <c r="AG5516">
        <v>2.6839902400970401</v>
      </c>
      <c r="AH5516">
        <v>2.20541191101074</v>
      </c>
      <c r="AI5516">
        <v>-7.16300159692764E-2</v>
      </c>
      <c r="AJ5516">
        <v>-4.8335421830415698E-2</v>
      </c>
      <c r="AK5516">
        <v>-4.4540349394083002E-2</v>
      </c>
      <c r="AL5516">
        <v>-4.88295778632164E-2</v>
      </c>
      <c r="AM5516">
        <v>-3.6025255918502801E-2</v>
      </c>
      <c r="AN5516">
        <v>-5.7936392724514001E-2</v>
      </c>
      <c r="AO5516">
        <v>-4.4121142476797097E-2</v>
      </c>
      <c r="AP5516">
        <v>-4.5112654566764797E-2</v>
      </c>
      <c r="AQ5516">
        <v>-3.7215560674667303E-2</v>
      </c>
      <c r="AR5516">
        <v>-1.9949825480580299E-2</v>
      </c>
      <c r="AS5516">
        <v>-4.0685705840587602E-2</v>
      </c>
      <c r="AT5516">
        <v>-7.0682391524314797E-2</v>
      </c>
      <c r="AU5516">
        <v>3.1658448278903899E-2</v>
      </c>
      <c r="AV5516">
        <v>1.6994116827845501E-2</v>
      </c>
      <c r="AW5516">
        <v>3.72336129657924E-3</v>
      </c>
      <c r="AX5516">
        <v>0.107274450361728</v>
      </c>
      <c r="AY5516">
        <v>9.7126327455043696E-2</v>
      </c>
      <c r="AZ5516">
        <v>-7.11957812309265E-2</v>
      </c>
      <c r="BA5516">
        <v>-7.3980569839477497E-2</v>
      </c>
      <c r="BB5516">
        <v>-6.8621799349784796E-2</v>
      </c>
      <c r="BC5516">
        <v>-7.4764266610145499E-2</v>
      </c>
      <c r="BD5516">
        <v>-6.2274694442749003E-2</v>
      </c>
      <c r="BE5516">
        <v>-6.6982887685298906E-2</v>
      </c>
      <c r="BF5516">
        <v>-5.8648940175771699E-2</v>
      </c>
      <c r="BG5516">
        <v>-2.6052320376038499E-2</v>
      </c>
      <c r="BH5516">
        <v>-4.8962901346385401E-3</v>
      </c>
      <c r="BI5516">
        <v>-3.4643320832401501E-3</v>
      </c>
      <c r="BJ5516">
        <v>-1.2440038844943E-2</v>
      </c>
      <c r="BK5516">
        <v>-3.5453559830784698E-3</v>
      </c>
      <c r="BL5516">
        <v>-2.8148824349045701E-2</v>
      </c>
      <c r="BM5516">
        <v>-1.45961567759513E-2</v>
      </c>
      <c r="BN5516">
        <v>-1.28997936844825E-2</v>
      </c>
      <c r="BO5516">
        <v>-2.7801212854683299E-3</v>
      </c>
      <c r="BP5516">
        <v>1.8675822764634999E-2</v>
      </c>
      <c r="BQ5516">
        <v>2.64128483831882E-3</v>
      </c>
      <c r="BR5516">
        <v>-2.3029988631606099E-2</v>
      </c>
      <c r="BS5516">
        <v>8.0205231904983507E-2</v>
      </c>
      <c r="BT5516">
        <v>6.8499997258186299E-2</v>
      </c>
      <c r="BU5516">
        <v>5.6238248944282497E-2</v>
      </c>
      <c r="BV5516">
        <v>0.16064496338367401</v>
      </c>
      <c r="BW5516">
        <v>0.15134759247303001</v>
      </c>
      <c r="BX5516">
        <v>-1.55637832358479E-2</v>
      </c>
      <c r="BY5516">
        <v>-1.7181891947984598E-2</v>
      </c>
      <c r="BZ5516">
        <v>-1.2311299331486201E-2</v>
      </c>
      <c r="CA5516">
        <v>-1.95052716881036E-2</v>
      </c>
      <c r="CB5516">
        <v>-6.3680983148515198E-3</v>
      </c>
      <c r="CC5516">
        <v>-1.24648250639438E-2</v>
      </c>
      <c r="CD5516">
        <v>-9.3047609552740999E-3</v>
      </c>
      <c r="CE5516">
        <v>1.9525375217199301E-2</v>
      </c>
      <c r="CF5516">
        <v>3.8542844355106298E-2</v>
      </c>
      <c r="CG5516">
        <v>3.7611685693264001E-2</v>
      </c>
      <c r="CH5516">
        <v>2.3949498310685099E-2</v>
      </c>
      <c r="CI5516">
        <v>2.8934542089700602E-2</v>
      </c>
      <c r="CJ5516">
        <v>1.63874495774507E-3</v>
      </c>
      <c r="CK5516">
        <v>1.4928827993571699E-2</v>
      </c>
      <c r="CL5516">
        <v>1.9313065335154499E-2</v>
      </c>
      <c r="CM5516">
        <v>3.1655319035053198E-2</v>
      </c>
      <c r="CN5516">
        <v>5.7301472872495603E-2</v>
      </c>
      <c r="CO5516">
        <v>4.5968275517225203E-2</v>
      </c>
      <c r="CP5516">
        <v>2.4622412398457499E-2</v>
      </c>
      <c r="CQ5516">
        <v>0.12875200808048201</v>
      </c>
      <c r="CR5516">
        <v>0.120005875825881</v>
      </c>
      <c r="CS5516">
        <v>0.108753137290477</v>
      </c>
      <c r="CT5516">
        <v>0.21401548385620101</v>
      </c>
      <c r="CU5516">
        <v>0.20556886494159601</v>
      </c>
      <c r="CV5516">
        <v>4.00682166218757E-2</v>
      </c>
      <c r="CW5516">
        <v>3.9616782218217801E-2</v>
      </c>
      <c r="CX5516">
        <v>4.3999198824167203E-2</v>
      </c>
      <c r="CY5516">
        <v>3.5753719508647898E-2</v>
      </c>
      <c r="CZ5516">
        <v>4.9538496881723397E-2</v>
      </c>
      <c r="DA5516">
        <v>4.2053241282701402E-2</v>
      </c>
      <c r="DB5516">
        <v>4.0039420127868597E-2</v>
      </c>
      <c r="DC5516">
        <v>2.7709271758794701E-2</v>
      </c>
      <c r="DD5516">
        <v>2.64091175049543E-2</v>
      </c>
      <c r="DE5516">
        <v>2.4972446262836401E-2</v>
      </c>
      <c r="DF5516">
        <v>2.21232678741216E-2</v>
      </c>
      <c r="DG5516">
        <v>1.9746376201510402E-2</v>
      </c>
      <c r="DH5516">
        <v>1.8109556287527001E-2</v>
      </c>
      <c r="DI5516">
        <v>1.7949916422366999E-2</v>
      </c>
      <c r="DJ5516">
        <v>1.95840280503034E-2</v>
      </c>
      <c r="DK5516">
        <v>2.09352616220712E-2</v>
      </c>
      <c r="DL5516">
        <v>2.3482726886868401E-2</v>
      </c>
      <c r="DM5516">
        <v>2.63409409672021E-2</v>
      </c>
      <c r="DN5516">
        <v>2.89706028997898E-2</v>
      </c>
      <c r="DO5516">
        <v>2.9514348134398401E-2</v>
      </c>
      <c r="DP5516">
        <v>3.1313352286815602E-2</v>
      </c>
      <c r="DQ5516">
        <v>3.1926784664392402E-2</v>
      </c>
      <c r="DR5516">
        <v>3.2446969300508402E-2</v>
      </c>
      <c r="DS5516">
        <v>3.2964188605546903E-2</v>
      </c>
      <c r="DT5516">
        <v>3.3821854740381199E-2</v>
      </c>
      <c r="DU5516">
        <v>3.4531142562627702E-2</v>
      </c>
      <c r="DV5516">
        <v>3.4234352409839602E-2</v>
      </c>
      <c r="DW5516">
        <v>3.3595081418752601E-2</v>
      </c>
      <c r="DX5516">
        <v>3.3988796174526201E-2</v>
      </c>
      <c r="DY5516">
        <v>3.3144630491733502E-2</v>
      </c>
      <c r="DZ5516">
        <v>2.9999131336808201E-2</v>
      </c>
      <c r="EA5516">
        <v>81.800102233886705</v>
      </c>
      <c r="EB5516">
        <v>80.840293884277301</v>
      </c>
      <c r="EC5516">
        <v>79.799575805664006</v>
      </c>
      <c r="ED5516">
        <v>78.839767456054602</v>
      </c>
      <c r="EE5516">
        <v>76.881011962890597</v>
      </c>
      <c r="EF5516">
        <v>76.920677185058494</v>
      </c>
      <c r="EG5516">
        <v>78.206237792968693</v>
      </c>
      <c r="EH5516">
        <v>82.205711364745994</v>
      </c>
      <c r="EI5516">
        <v>86.123741149902301</v>
      </c>
      <c r="EJ5516">
        <v>90.164466857910099</v>
      </c>
      <c r="EK5516">
        <v>94.164466857910099</v>
      </c>
      <c r="EL5516">
        <v>98.123741149902301</v>
      </c>
      <c r="EM5516">
        <v>100.08249664306599</v>
      </c>
      <c r="EN5516">
        <v>103.042304992675</v>
      </c>
      <c r="EO5516">
        <v>105.00106048583901</v>
      </c>
      <c r="EP5516">
        <v>104.002113342285</v>
      </c>
      <c r="EQ5516">
        <v>104.92120361328099</v>
      </c>
      <c r="ER5516">
        <v>103.921737670898</v>
      </c>
      <c r="ES5516">
        <v>101.003700256347</v>
      </c>
      <c r="ET5516">
        <v>96.127449035644503</v>
      </c>
      <c r="EU5516">
        <v>92.087783813476506</v>
      </c>
      <c r="EV5516">
        <v>90.046005249023395</v>
      </c>
      <c r="EW5516">
        <v>87.085136413574205</v>
      </c>
      <c r="EX5516">
        <v>85.043891906738196</v>
      </c>
      <c r="EY5516">
        <v>0.30962076783180198</v>
      </c>
      <c r="EZ5516">
        <v>2.31270603835582E-2</v>
      </c>
      <c r="FA5516">
        <v>2.31270603835582E-2</v>
      </c>
      <c r="FB5516">
        <v>0</v>
      </c>
      <c r="FC5516">
        <v>0</v>
      </c>
    </row>
    <row r="5517" spans="1:159" x14ac:dyDescent="0.25">
      <c r="A5517" t="s">
        <v>52</v>
      </c>
      <c r="B5517" t="s">
        <v>41</v>
      </c>
      <c r="C5517" t="s">
        <v>42</v>
      </c>
      <c r="D5517" s="3">
        <v>45539</v>
      </c>
      <c r="FB5517">
        <v>0</v>
      </c>
      <c r="FC5517">
        <v>1</v>
      </c>
    </row>
    <row r="5518" spans="1:159" x14ac:dyDescent="0.25">
      <c r="A5518" t="s">
        <v>52</v>
      </c>
      <c r="B5518" t="s">
        <v>41</v>
      </c>
      <c r="C5518" t="s">
        <v>42</v>
      </c>
      <c r="D5518" s="3">
        <v>45540</v>
      </c>
      <c r="E5518" s="25">
        <v>19</v>
      </c>
      <c r="F5518">
        <v>20</v>
      </c>
      <c r="G5518">
        <v>19</v>
      </c>
      <c r="H5518">
        <v>20</v>
      </c>
      <c r="I5518">
        <v>1737</v>
      </c>
      <c r="J5518">
        <v>52681</v>
      </c>
      <c r="K5518">
        <v>1.13422751426696</v>
      </c>
      <c r="L5518">
        <v>0.97747147083282404</v>
      </c>
      <c r="M5518">
        <v>0.86978441476821799</v>
      </c>
      <c r="N5518">
        <v>0.80335676670074396</v>
      </c>
      <c r="O5518">
        <v>0.764434933662414</v>
      </c>
      <c r="P5518">
        <v>0.75803947448730402</v>
      </c>
      <c r="Q5518">
        <v>0.80766278505325295</v>
      </c>
      <c r="R5518">
        <v>0.74478340148925704</v>
      </c>
      <c r="S5518">
        <v>0.61867392063140803</v>
      </c>
      <c r="T5518">
        <v>0.61220782995223899</v>
      </c>
      <c r="U5518">
        <v>0.66067606210708596</v>
      </c>
      <c r="V5518">
        <v>0.79420506954193104</v>
      </c>
      <c r="W5518">
        <v>0.96873736381530695</v>
      </c>
      <c r="X5518">
        <v>1.20556628704071</v>
      </c>
      <c r="Y5518">
        <v>1.4706733226776101</v>
      </c>
      <c r="Z5518">
        <v>1.8372901678085301</v>
      </c>
      <c r="AA5518">
        <v>2.26452207565307</v>
      </c>
      <c r="AB5518">
        <v>2.6354336738586399</v>
      </c>
      <c r="AC5518">
        <v>2.7597568035125701</v>
      </c>
      <c r="AD5518">
        <v>2.6029646396636901</v>
      </c>
      <c r="AE5518">
        <v>2.3521492481231601</v>
      </c>
      <c r="AF5518">
        <v>2.0456991195678702</v>
      </c>
      <c r="AG5518">
        <v>1.65377581119537</v>
      </c>
      <c r="AH5518">
        <v>1.3349578380584699</v>
      </c>
      <c r="AI5518">
        <v>-1.74127332866191E-2</v>
      </c>
      <c r="AJ5518">
        <v>-2.5338180363178201E-2</v>
      </c>
      <c r="AK5518">
        <v>-8.1207705661654403E-3</v>
      </c>
      <c r="AL5518">
        <v>-1.90778449177742E-2</v>
      </c>
      <c r="AM5518">
        <v>-2.5850988924503299E-2</v>
      </c>
      <c r="AN5518">
        <v>-4.1907116770744303E-2</v>
      </c>
      <c r="AO5518">
        <v>-1.8590318039059601E-2</v>
      </c>
      <c r="AP5518">
        <v>-3.5417806357145303E-2</v>
      </c>
      <c r="AQ5518">
        <v>-1.7511337995529098E-2</v>
      </c>
      <c r="AR5518">
        <v>-3.5399381071329103E-2</v>
      </c>
      <c r="AS5518">
        <v>-5.1796041429042802E-2</v>
      </c>
      <c r="AT5518">
        <v>-2.2371426224708502E-2</v>
      </c>
      <c r="AU5518">
        <v>-6.7629314959049197E-2</v>
      </c>
      <c r="AV5518">
        <v>-7.4576854705810505E-2</v>
      </c>
      <c r="AW5518">
        <v>-0.12274535000324199</v>
      </c>
      <c r="AX5518">
        <v>-0.14203110337257299</v>
      </c>
      <c r="AY5518">
        <v>-9.44883078336715E-2</v>
      </c>
      <c r="AZ5518">
        <v>-5.4219510406255701E-2</v>
      </c>
      <c r="BA5518">
        <v>0.120270572602748</v>
      </c>
      <c r="BB5518">
        <v>8.8723927736282293E-2</v>
      </c>
      <c r="BC5518">
        <v>-0.16224488615989599</v>
      </c>
      <c r="BD5518">
        <v>-0.15765769779682101</v>
      </c>
      <c r="BE5518">
        <v>-0.127031534910202</v>
      </c>
      <c r="BF5518">
        <v>-8.8652707636356298E-2</v>
      </c>
      <c r="BG5518">
        <v>1.8336409702896999E-2</v>
      </c>
      <c r="BH5518">
        <v>7.6329731382429496E-3</v>
      </c>
      <c r="BI5518">
        <v>1.88872683793306E-2</v>
      </c>
      <c r="BJ5518">
        <v>6.1438754200935303E-3</v>
      </c>
      <c r="BK5518">
        <v>-1.45623786374926E-3</v>
      </c>
      <c r="BL5518">
        <v>-1.83361154049634E-2</v>
      </c>
      <c r="BM5518">
        <v>5.40200853720307E-3</v>
      </c>
      <c r="BN5518">
        <v>-8.2788076251745207E-3</v>
      </c>
      <c r="BO5518">
        <v>8.0938050523400307E-3</v>
      </c>
      <c r="BP5518">
        <v>-5.9261480346321999E-3</v>
      </c>
      <c r="BQ5518">
        <v>-1.9682811573147701E-2</v>
      </c>
      <c r="BR5518">
        <v>1.31823364645242E-2</v>
      </c>
      <c r="BS5518">
        <v>-2.6651363819837501E-2</v>
      </c>
      <c r="BT5518">
        <v>-3.09588052332401E-2</v>
      </c>
      <c r="BU5518">
        <v>-7.5289584696292794E-2</v>
      </c>
      <c r="BV5518">
        <v>-9.2656038701534202E-2</v>
      </c>
      <c r="BW5518">
        <v>-4.2122691869735697E-2</v>
      </c>
      <c r="BX5518">
        <v>1.2052323436364499E-3</v>
      </c>
      <c r="BY5518">
        <v>0.174834609031677</v>
      </c>
      <c r="BZ5518">
        <v>0.14026716351509</v>
      </c>
      <c r="CA5518">
        <v>-0.11076336354017199</v>
      </c>
      <c r="CB5518">
        <v>-0.108146645128726</v>
      </c>
      <c r="CC5518">
        <v>-8.2533992826938601E-2</v>
      </c>
      <c r="CD5518">
        <v>-4.9085188657045302E-2</v>
      </c>
      <c r="CE5518">
        <v>5.4085552692413302E-2</v>
      </c>
      <c r="CF5518">
        <v>4.0604125708341501E-2</v>
      </c>
      <c r="CG5518">
        <v>4.5895308256149202E-2</v>
      </c>
      <c r="CH5518">
        <v>3.1365595757961197E-2</v>
      </c>
      <c r="CI5518">
        <v>2.29385122656822E-2</v>
      </c>
      <c r="CJ5518">
        <v>5.2348845638334699E-3</v>
      </c>
      <c r="CK5518">
        <v>2.9394334182143201E-2</v>
      </c>
      <c r="CL5518">
        <v>1.88601929694414E-2</v>
      </c>
      <c r="CM5518">
        <v>3.3698946237563997E-2</v>
      </c>
      <c r="CN5518">
        <v>2.3547086864709799E-2</v>
      </c>
      <c r="CO5518">
        <v>1.24304173514246E-2</v>
      </c>
      <c r="CP5518">
        <v>4.8736099153756998E-2</v>
      </c>
      <c r="CQ5518">
        <v>1.4326586388051499E-2</v>
      </c>
      <c r="CR5518">
        <v>1.2659246101975399E-2</v>
      </c>
      <c r="CS5518">
        <v>-2.7833819389343199E-2</v>
      </c>
      <c r="CT5518">
        <v>-4.32809740304946E-2</v>
      </c>
      <c r="CU5518">
        <v>1.02429222315549E-2</v>
      </c>
      <c r="CV5518">
        <v>5.66299743950366E-2</v>
      </c>
      <c r="CW5518">
        <v>0.229398638010025</v>
      </c>
      <c r="CX5518">
        <v>0.19181039929389901</v>
      </c>
      <c r="CY5518">
        <v>-5.9281844645738602E-2</v>
      </c>
      <c r="CZ5518">
        <v>-5.8635588735341998E-2</v>
      </c>
      <c r="DA5518">
        <v>-3.8036454468965503E-2</v>
      </c>
      <c r="DB5518">
        <v>-9.51767340302467E-3</v>
      </c>
      <c r="DC5518">
        <v>2.17339359223842E-2</v>
      </c>
      <c r="DD5518">
        <v>2.0045038312673499E-2</v>
      </c>
      <c r="DE5518">
        <v>1.64197217673063E-2</v>
      </c>
      <c r="DF5518">
        <v>1.53337176889181E-2</v>
      </c>
      <c r="DG5518">
        <v>1.48309553042054E-2</v>
      </c>
      <c r="DH5518">
        <v>1.4330150559544501E-2</v>
      </c>
      <c r="DI5518">
        <v>1.4586298726499001E-2</v>
      </c>
      <c r="DJ5518">
        <v>1.6499340534210202E-2</v>
      </c>
      <c r="DK5518">
        <v>1.5566821210086301E-2</v>
      </c>
      <c r="DL5518">
        <v>1.7918454483151401E-2</v>
      </c>
      <c r="DM5518">
        <v>1.95234566926956E-2</v>
      </c>
      <c r="DN5518">
        <v>2.1615153178572599E-2</v>
      </c>
      <c r="DO5518">
        <v>2.4912824854254698E-2</v>
      </c>
      <c r="DP5518">
        <v>2.65178922563791E-2</v>
      </c>
      <c r="DQ5518">
        <v>2.8851056471467001E-2</v>
      </c>
      <c r="DR5518">
        <v>3.0017908662557598E-2</v>
      </c>
      <c r="DS5518">
        <v>3.1836032867431599E-2</v>
      </c>
      <c r="DT5518">
        <v>3.3695850521326003E-2</v>
      </c>
      <c r="DU5518">
        <v>3.3172577619552598E-2</v>
      </c>
      <c r="DV5518">
        <v>3.1336061656474998E-2</v>
      </c>
      <c r="DW5518">
        <v>3.1298540532588903E-2</v>
      </c>
      <c r="DX5518">
        <v>3.0100585892796499E-2</v>
      </c>
      <c r="DY5518">
        <v>2.70525831729173E-2</v>
      </c>
      <c r="DZ5518">
        <v>2.4055341258644999E-2</v>
      </c>
      <c r="EA5518">
        <v>75.770332336425696</v>
      </c>
      <c r="EB5518">
        <v>74.229667663574205</v>
      </c>
      <c r="EC5518">
        <v>73.229667663574205</v>
      </c>
      <c r="ED5518">
        <v>72</v>
      </c>
      <c r="EE5518">
        <v>70</v>
      </c>
      <c r="EF5518">
        <v>69</v>
      </c>
      <c r="EG5518">
        <v>68.229667663574205</v>
      </c>
      <c r="EH5518">
        <v>70.918663024902301</v>
      </c>
      <c r="EI5518">
        <v>77.296653747558494</v>
      </c>
      <c r="EJ5518">
        <v>82.066986083984304</v>
      </c>
      <c r="EK5518">
        <v>85.296653747558494</v>
      </c>
      <c r="EL5518">
        <v>90.377990722656193</v>
      </c>
      <c r="EM5518">
        <v>93.459327697753906</v>
      </c>
      <c r="EN5518">
        <v>95.770332336425696</v>
      </c>
      <c r="EO5518">
        <v>98.540672302245994</v>
      </c>
      <c r="EP5518">
        <v>100.081336975097</v>
      </c>
      <c r="EQ5518">
        <v>100.081336975097</v>
      </c>
      <c r="ER5518">
        <v>98.851676940917898</v>
      </c>
      <c r="ES5518">
        <v>96.622009277343693</v>
      </c>
      <c r="ET5518">
        <v>91.081336975097599</v>
      </c>
      <c r="EU5518">
        <v>89.622009277343693</v>
      </c>
      <c r="EV5518">
        <v>83.851676940917898</v>
      </c>
      <c r="EW5518">
        <v>79.770332336425696</v>
      </c>
      <c r="EX5518">
        <v>76.311004638671804</v>
      </c>
      <c r="EY5518">
        <v>0.243416473269462</v>
      </c>
      <c r="EZ5518">
        <v>2.28164903819561E-2</v>
      </c>
      <c r="FA5518">
        <v>2.28164903819561E-2</v>
      </c>
      <c r="FB5518">
        <v>0</v>
      </c>
      <c r="FC5518">
        <v>0</v>
      </c>
    </row>
    <row r="5519" spans="1:159" x14ac:dyDescent="0.25">
      <c r="A5519" t="s">
        <v>52</v>
      </c>
      <c r="B5519" t="s">
        <v>41</v>
      </c>
      <c r="C5519" t="s">
        <v>42</v>
      </c>
      <c r="D5519" s="3">
        <v>45541</v>
      </c>
      <c r="FB5519">
        <v>0</v>
      </c>
      <c r="FC5519">
        <v>1</v>
      </c>
    </row>
    <row r="5520" spans="1:159" x14ac:dyDescent="0.25">
      <c r="A5520" t="s">
        <v>52</v>
      </c>
      <c r="B5520" t="s">
        <v>41</v>
      </c>
      <c r="C5520" t="s">
        <v>42</v>
      </c>
      <c r="D5520" s="3">
        <v>45558</v>
      </c>
      <c r="E5520" s="25">
        <v>18</v>
      </c>
      <c r="F5520">
        <v>20</v>
      </c>
      <c r="G5520">
        <v>18</v>
      </c>
      <c r="H5520">
        <v>20</v>
      </c>
      <c r="I5520">
        <v>3817</v>
      </c>
      <c r="J5520">
        <v>56652</v>
      </c>
      <c r="K5520">
        <v>0.83866065740585305</v>
      </c>
      <c r="L5520">
        <v>0.75391322374343805</v>
      </c>
      <c r="M5520">
        <v>0.68146955966949396</v>
      </c>
      <c r="N5520">
        <v>0.64250731468200595</v>
      </c>
      <c r="O5520">
        <v>0.62583076953887895</v>
      </c>
      <c r="P5520">
        <v>0.63898909091949396</v>
      </c>
      <c r="Q5520">
        <v>0.68479669094085605</v>
      </c>
      <c r="R5520">
        <v>0.64824664592742898</v>
      </c>
      <c r="S5520">
        <v>0.53432297706604004</v>
      </c>
      <c r="T5520">
        <v>0.53628963232040405</v>
      </c>
      <c r="U5520">
        <v>0.54811704158782903</v>
      </c>
      <c r="V5520">
        <v>0.57715231180190996</v>
      </c>
      <c r="W5520">
        <v>0.67857557535171498</v>
      </c>
      <c r="X5520">
        <v>0.86394548416137595</v>
      </c>
      <c r="Y5520">
        <v>1.09802794456481</v>
      </c>
      <c r="Z5520">
        <v>1.43062031269073</v>
      </c>
      <c r="AA5520">
        <v>1.7746295928955</v>
      </c>
      <c r="AB5520">
        <v>2.0737903118133501</v>
      </c>
      <c r="AC5520">
        <v>2.1560108661651598</v>
      </c>
      <c r="AD5520">
        <v>2.0133931636810298</v>
      </c>
      <c r="AE5520">
        <v>1.8089976310729901</v>
      </c>
      <c r="AF5520">
        <v>1.6017644405364899</v>
      </c>
      <c r="AG5520">
        <v>1.3545668125152499</v>
      </c>
      <c r="AH5520">
        <v>1.1159145832061701</v>
      </c>
      <c r="AI5520">
        <v>-5.05303516983985E-2</v>
      </c>
      <c r="AJ5520">
        <v>-3.38864885270595E-2</v>
      </c>
      <c r="AK5520">
        <v>-3.1446930021047502E-2</v>
      </c>
      <c r="AL5520">
        <v>-3.0871558934450101E-2</v>
      </c>
      <c r="AM5520">
        <v>-3.6916624754667199E-2</v>
      </c>
      <c r="AN5520">
        <v>-2.4084664881229401E-2</v>
      </c>
      <c r="AO5520">
        <v>-9.35172382742166E-3</v>
      </c>
      <c r="AP5520">
        <v>-2.6504011824726999E-2</v>
      </c>
      <c r="AQ5520">
        <v>-3.5571224987506797E-2</v>
      </c>
      <c r="AR5520">
        <v>-3.37596703320741E-3</v>
      </c>
      <c r="AS5520">
        <v>-5.8714617043733501E-3</v>
      </c>
      <c r="AT5520">
        <v>-3.09604201465845E-2</v>
      </c>
      <c r="AU5520">
        <v>-1.6200067475438101E-2</v>
      </c>
      <c r="AV5520">
        <v>2.4611756671219999E-3</v>
      </c>
      <c r="AW5520">
        <v>-9.9670253694057395E-3</v>
      </c>
      <c r="AX5520">
        <v>1.27471415325999E-2</v>
      </c>
      <c r="AY5520">
        <v>1.77690982818603E-2</v>
      </c>
      <c r="AZ5520">
        <v>9.3729570508003193E-2</v>
      </c>
      <c r="BA5520">
        <v>5.6903667747974299E-2</v>
      </c>
      <c r="BB5520">
        <v>1.75778977572917E-2</v>
      </c>
      <c r="BC5520">
        <v>-0.12566746771335599</v>
      </c>
      <c r="BD5520">
        <v>-8.72345715761184E-2</v>
      </c>
      <c r="BE5520">
        <v>-2.11830399930477E-2</v>
      </c>
      <c r="BF5520">
        <v>-1.5781665220856601E-2</v>
      </c>
      <c r="BG5520">
        <v>-1.8143046647310201E-2</v>
      </c>
      <c r="BH5520">
        <v>-4.3588331900536997E-3</v>
      </c>
      <c r="BI5520">
        <v>-5.00153191387653E-3</v>
      </c>
      <c r="BJ5520">
        <v>-7.7171442098915499E-3</v>
      </c>
      <c r="BK5520">
        <v>-1.6356879845261501E-2</v>
      </c>
      <c r="BL5520">
        <v>-4.9860472790896797E-3</v>
      </c>
      <c r="BM5520">
        <v>9.7398860380053503E-3</v>
      </c>
      <c r="BN5520">
        <v>-7.1833198890089902E-3</v>
      </c>
      <c r="BO5520">
        <v>-1.40108224004507E-2</v>
      </c>
      <c r="BP5520">
        <v>1.97897963225841E-2</v>
      </c>
      <c r="BQ5520">
        <v>1.9840991124510699E-2</v>
      </c>
      <c r="BR5520">
        <v>-3.6054640077054501E-3</v>
      </c>
      <c r="BS5520">
        <v>1.44251305609941E-2</v>
      </c>
      <c r="BT5520">
        <v>3.7232805043458897E-2</v>
      </c>
      <c r="BU5520">
        <v>2.85283755511045E-2</v>
      </c>
      <c r="BV5520">
        <v>5.4318886250257402E-2</v>
      </c>
      <c r="BW5520">
        <v>6.2495965510606703E-2</v>
      </c>
      <c r="BX5520">
        <v>0.139850318431854</v>
      </c>
      <c r="BY5520">
        <v>0.102011300623416</v>
      </c>
      <c r="BZ5520">
        <v>5.8998778462409897E-2</v>
      </c>
      <c r="CA5520">
        <v>-8.5009925067424705E-2</v>
      </c>
      <c r="CB5520">
        <v>-4.9257781356573098E-2</v>
      </c>
      <c r="CC5520">
        <v>1.3590556569397399E-2</v>
      </c>
      <c r="CD5520">
        <v>1.63283441215753E-2</v>
      </c>
      <c r="CE5520">
        <v>1.4244258403778E-2</v>
      </c>
      <c r="CF5520">
        <v>2.5168823078274699E-2</v>
      </c>
      <c r="CG5520">
        <v>2.1443866193294501E-2</v>
      </c>
      <c r="CH5520">
        <v>1.5437270514666999E-2</v>
      </c>
      <c r="CI5520">
        <v>4.2028655298054201E-3</v>
      </c>
      <c r="CJ5520">
        <v>1.4112569391727401E-2</v>
      </c>
      <c r="CK5520">
        <v>2.8831496834754899E-2</v>
      </c>
      <c r="CL5520">
        <v>1.2137372046709E-2</v>
      </c>
      <c r="CM5520">
        <v>7.5495792552828702E-3</v>
      </c>
      <c r="CN5520">
        <v>4.2955558747053098E-2</v>
      </c>
      <c r="CO5520">
        <v>4.5553442090749699E-2</v>
      </c>
      <c r="CP5520">
        <v>2.3749493062496099E-2</v>
      </c>
      <c r="CQ5520">
        <v>4.5050326734781203E-2</v>
      </c>
      <c r="CR5520">
        <v>7.2004437446594197E-2</v>
      </c>
      <c r="CS5520">
        <v>6.7023776471614796E-2</v>
      </c>
      <c r="CT5520">
        <v>9.5890633761882699E-2</v>
      </c>
      <c r="CU5520">
        <v>0.107222832739353</v>
      </c>
      <c r="CV5520">
        <v>0.18597106635570501</v>
      </c>
      <c r="CW5520">
        <v>0.147118926048278</v>
      </c>
      <c r="CX5520">
        <v>0.10041966289281801</v>
      </c>
      <c r="CY5520">
        <v>-4.4352378696203197E-2</v>
      </c>
      <c r="CZ5520">
        <v>-1.1280992068350299E-2</v>
      </c>
      <c r="DA5520">
        <v>4.8364151269197402E-2</v>
      </c>
      <c r="DB5520">
        <v>4.8438351601362201E-2</v>
      </c>
      <c r="DC5520">
        <v>1.9690083339810299E-2</v>
      </c>
      <c r="DD5520">
        <v>1.7951540648937201E-2</v>
      </c>
      <c r="DE5520">
        <v>1.60776600241661E-2</v>
      </c>
      <c r="DF5520">
        <v>1.4076884835958399E-2</v>
      </c>
      <c r="DG5520">
        <v>1.24994376674294E-2</v>
      </c>
      <c r="DH5520">
        <v>1.16111347451806E-2</v>
      </c>
      <c r="DI5520">
        <v>1.16068748757243E-2</v>
      </c>
      <c r="DJ5520">
        <v>1.1746146716177399E-2</v>
      </c>
      <c r="DK5520">
        <v>1.3107793405651999E-2</v>
      </c>
      <c r="DL5520">
        <v>1.4083784073591199E-2</v>
      </c>
      <c r="DM5520">
        <v>1.56320612877607E-2</v>
      </c>
      <c r="DN5520">
        <v>1.6630632802843999E-2</v>
      </c>
      <c r="DO5520">
        <v>1.8618797883391301E-2</v>
      </c>
      <c r="DP5520">
        <v>2.1139649674296299E-2</v>
      </c>
      <c r="DQ5520">
        <v>2.3403542116284301E-2</v>
      </c>
      <c r="DR5520">
        <v>2.5273825973272299E-2</v>
      </c>
      <c r="DS5520">
        <v>2.71920040249824E-2</v>
      </c>
      <c r="DT5520">
        <v>2.80394218862056E-2</v>
      </c>
      <c r="DU5520">
        <v>2.7423493564128799E-2</v>
      </c>
      <c r="DV5520">
        <v>2.5182107463479E-2</v>
      </c>
      <c r="DW5520">
        <v>2.4718033149838399E-2</v>
      </c>
      <c r="DX5520">
        <v>2.3088248446583699E-2</v>
      </c>
      <c r="DY5520">
        <v>2.1140845492482099E-2</v>
      </c>
      <c r="DZ5520">
        <v>1.95214990526437E-2</v>
      </c>
      <c r="EA5520">
        <v>70.288803100585895</v>
      </c>
      <c r="EB5520">
        <v>69.431045532226506</v>
      </c>
      <c r="EC5520">
        <v>68</v>
      </c>
      <c r="ED5520">
        <v>67.142242431640597</v>
      </c>
      <c r="EE5520">
        <v>67.275825500488196</v>
      </c>
      <c r="EF5520">
        <v>63.42671585083</v>
      </c>
      <c r="EG5520">
        <v>64</v>
      </c>
      <c r="EH5520">
        <v>66.284477233886705</v>
      </c>
      <c r="EI5520">
        <v>71.849105834960895</v>
      </c>
      <c r="EJ5520">
        <v>75.995674133300696</v>
      </c>
      <c r="EK5520">
        <v>82.560302734375</v>
      </c>
      <c r="EL5520">
        <v>87.133583068847599</v>
      </c>
      <c r="EM5520">
        <v>91.560302734375</v>
      </c>
      <c r="EN5520">
        <v>92.991348266601506</v>
      </c>
      <c r="EO5520">
        <v>95.422393798828097</v>
      </c>
      <c r="EP5520">
        <v>96.2801513671875</v>
      </c>
      <c r="EQ5520">
        <v>96.284477233886705</v>
      </c>
      <c r="ER5520">
        <v>95.146568298339801</v>
      </c>
      <c r="ES5520">
        <v>91.004325866699205</v>
      </c>
      <c r="ET5520">
        <v>86.862091064453097</v>
      </c>
      <c r="EU5520">
        <v>83.7198486328125</v>
      </c>
      <c r="EV5520">
        <v>80.862091064453097</v>
      </c>
      <c r="EW5520">
        <v>78.7198486328125</v>
      </c>
      <c r="EX5520">
        <v>77.862091064453097</v>
      </c>
      <c r="EY5520">
        <v>0.210308462381362</v>
      </c>
      <c r="EZ5520">
        <v>1.5536321327090199E-2</v>
      </c>
      <c r="FA5520">
        <v>1.5536321327090199E-2</v>
      </c>
      <c r="FB5520">
        <v>0</v>
      </c>
      <c r="FC5520">
        <v>0</v>
      </c>
    </row>
    <row r="5521" spans="1:159" x14ac:dyDescent="0.25">
      <c r="A5521" t="s">
        <v>52</v>
      </c>
      <c r="B5521" t="s">
        <v>41</v>
      </c>
      <c r="C5521" t="s">
        <v>42</v>
      </c>
      <c r="D5521" s="3">
        <v>45559</v>
      </c>
      <c r="FB5521">
        <v>0</v>
      </c>
      <c r="FC5521">
        <v>1</v>
      </c>
    </row>
    <row r="5522" spans="1:159" x14ac:dyDescent="0.25">
      <c r="A5522" t="s">
        <v>52</v>
      </c>
      <c r="B5522" t="s">
        <v>41</v>
      </c>
      <c r="C5522" t="s">
        <v>42</v>
      </c>
      <c r="D5522" s="3">
        <v>45566</v>
      </c>
      <c r="FB5522">
        <v>0</v>
      </c>
      <c r="FC5522">
        <v>1</v>
      </c>
    </row>
    <row r="5523" spans="1:159" x14ac:dyDescent="0.25">
      <c r="A5523" t="s">
        <v>52</v>
      </c>
      <c r="B5523" t="s">
        <v>41</v>
      </c>
      <c r="C5523" t="s">
        <v>42</v>
      </c>
      <c r="D5523" s="3">
        <v>45567</v>
      </c>
      <c r="E5523" s="25">
        <v>18</v>
      </c>
      <c r="F5523">
        <v>20</v>
      </c>
      <c r="G5523">
        <v>18</v>
      </c>
      <c r="H5523">
        <v>20</v>
      </c>
      <c r="I5523">
        <v>3794</v>
      </c>
      <c r="J5523">
        <v>56580</v>
      </c>
      <c r="K5523">
        <v>0.94722354412078802</v>
      </c>
      <c r="L5523">
        <v>0.82218015193939198</v>
      </c>
      <c r="M5523">
        <v>0.75117152929305997</v>
      </c>
      <c r="N5523">
        <v>0.70965439081192005</v>
      </c>
      <c r="O5523">
        <v>0.67066848278045599</v>
      </c>
      <c r="P5523">
        <v>0.66962820291519098</v>
      </c>
      <c r="Q5523">
        <v>0.71497112512588501</v>
      </c>
      <c r="R5523">
        <v>0.71993237733840898</v>
      </c>
      <c r="S5523">
        <v>0.59623318910598699</v>
      </c>
      <c r="T5523">
        <v>0.57498133182525601</v>
      </c>
      <c r="U5523">
        <v>0.59801238775253196</v>
      </c>
      <c r="V5523">
        <v>0.69777953624725297</v>
      </c>
      <c r="W5523">
        <v>0.87455815076828003</v>
      </c>
      <c r="X5523">
        <v>1.1367982625961299</v>
      </c>
      <c r="Y5523">
        <v>1.4630429744720399</v>
      </c>
      <c r="Z5523">
        <v>1.89169549942016</v>
      </c>
      <c r="AA5523">
        <v>2.3059344291686998</v>
      </c>
      <c r="AB5523">
        <v>2.5751392841339098</v>
      </c>
      <c r="AC5523">
        <v>2.5581278800964302</v>
      </c>
      <c r="AD5523">
        <v>2.30776786804199</v>
      </c>
      <c r="AE5523">
        <v>2.0206542015075599</v>
      </c>
      <c r="AF5523">
        <v>1.7791180610656701</v>
      </c>
      <c r="AG5523">
        <v>1.4575959444046001</v>
      </c>
      <c r="AH5523">
        <v>1.17269039154052</v>
      </c>
      <c r="AI5523">
        <v>-1.5278387814760199E-2</v>
      </c>
      <c r="AJ5523">
        <v>-1.85234099626541E-2</v>
      </c>
      <c r="AK5523">
        <v>-1.8383791670203199E-2</v>
      </c>
      <c r="AL5523">
        <v>-1.72452088445425E-2</v>
      </c>
      <c r="AM5523">
        <v>-2.36316081136465E-2</v>
      </c>
      <c r="AN5523">
        <v>-2.47362721711397E-2</v>
      </c>
      <c r="AO5523">
        <v>-5.2088946104049596E-3</v>
      </c>
      <c r="AP5523">
        <v>-5.0788843072950797E-3</v>
      </c>
      <c r="AQ5523">
        <v>-2.4691579863429E-2</v>
      </c>
      <c r="AR5523">
        <v>-1.2853397056460301E-2</v>
      </c>
      <c r="AS5523">
        <v>-2.68535055220127E-2</v>
      </c>
      <c r="AT5523">
        <v>-2.0333554595708798E-2</v>
      </c>
      <c r="AU5523">
        <v>-2.99699027091264E-2</v>
      </c>
      <c r="AV5523">
        <v>-2.0235409960150701E-2</v>
      </c>
      <c r="AW5523">
        <v>-3.59423570334911E-2</v>
      </c>
      <c r="AX5523">
        <v>-2.2110885009169499E-2</v>
      </c>
      <c r="AY5523">
        <v>1.36858029291033E-2</v>
      </c>
      <c r="AZ5523">
        <v>0.113295599818229</v>
      </c>
      <c r="BA5523">
        <v>0.112318649888038</v>
      </c>
      <c r="BB5523">
        <v>4.1993487626314101E-2</v>
      </c>
      <c r="BC5523">
        <v>-0.127128720283508</v>
      </c>
      <c r="BD5523">
        <v>-0.10078777372837</v>
      </c>
      <c r="BE5523">
        <v>-7.4040457606315599E-2</v>
      </c>
      <c r="BF5523">
        <v>-7.1130253374576499E-2</v>
      </c>
      <c r="BG5523">
        <v>1.5296370722353399E-2</v>
      </c>
      <c r="BH5523">
        <v>9.6522746607661195E-3</v>
      </c>
      <c r="BI5523">
        <v>7.9505592584609899E-3</v>
      </c>
      <c r="BJ5523">
        <v>7.4418247677385798E-3</v>
      </c>
      <c r="BK5523">
        <v>-2.23990087397396E-3</v>
      </c>
      <c r="BL5523">
        <v>-6.1505553312599598E-3</v>
      </c>
      <c r="BM5523">
        <v>1.2413356453180299E-2</v>
      </c>
      <c r="BN5523">
        <v>1.53903691098093E-2</v>
      </c>
      <c r="BO5523">
        <v>-2.7879925910383398E-3</v>
      </c>
      <c r="BP5523">
        <v>1.0463803075253899E-2</v>
      </c>
      <c r="BQ5523">
        <v>-4.46831225417554E-4</v>
      </c>
      <c r="BR5523">
        <v>8.4778610616922292E-3</v>
      </c>
      <c r="BS5523">
        <v>2.4458770640194399E-3</v>
      </c>
      <c r="BT5523">
        <v>1.55284740030765E-2</v>
      </c>
      <c r="BU5523">
        <v>3.8218772970139898E-3</v>
      </c>
      <c r="BV5523">
        <v>2.07977760583162E-2</v>
      </c>
      <c r="BW5523">
        <v>5.8777678757905898E-2</v>
      </c>
      <c r="BX5523">
        <v>0.160064622759819</v>
      </c>
      <c r="BY5523">
        <v>0.15687200427055301</v>
      </c>
      <c r="BZ5523">
        <v>8.3826653659343706E-2</v>
      </c>
      <c r="CA5523">
        <v>-8.6399331688880907E-2</v>
      </c>
      <c r="CB5523">
        <v>-6.1273306608199997E-2</v>
      </c>
      <c r="CC5523">
        <v>-3.6946106702089303E-2</v>
      </c>
      <c r="CD5523">
        <v>-3.7847820669412599E-2</v>
      </c>
      <c r="CE5523">
        <v>4.5871127396821899E-2</v>
      </c>
      <c r="CF5523">
        <v>3.7827961146831499E-2</v>
      </c>
      <c r="CG5523">
        <v>3.4284908324480001E-2</v>
      </c>
      <c r="CH5523">
        <v>3.2128859311342198E-2</v>
      </c>
      <c r="CI5523">
        <v>1.9151806831359801E-2</v>
      </c>
      <c r="CJ5523">
        <v>1.2435162439942299E-2</v>
      </c>
      <c r="CK5523">
        <v>3.0035607516765501E-2</v>
      </c>
      <c r="CL5523">
        <v>3.5859622061252497E-2</v>
      </c>
      <c r="CM5523">
        <v>1.9115595147013598E-2</v>
      </c>
      <c r="CN5523">
        <v>3.3781003206968301E-2</v>
      </c>
      <c r="CO5523">
        <v>2.5959843769669502E-2</v>
      </c>
      <c r="CP5523">
        <v>3.7289276719093302E-2</v>
      </c>
      <c r="CQ5523">
        <v>3.4861657768487903E-2</v>
      </c>
      <c r="CR5523">
        <v>5.12923561036586E-2</v>
      </c>
      <c r="CS5523">
        <v>4.3586112558841698E-2</v>
      </c>
      <c r="CT5523">
        <v>6.3706435263156794E-2</v>
      </c>
      <c r="CU5523">
        <v>0.10386955738067601</v>
      </c>
      <c r="CV5523">
        <v>0.206833645701408</v>
      </c>
      <c r="CW5523">
        <v>0.20142535865306799</v>
      </c>
      <c r="CX5523">
        <v>0.12565982341766299</v>
      </c>
      <c r="CY5523">
        <v>-4.5669943094253498E-2</v>
      </c>
      <c r="CZ5523">
        <v>-2.1758841350674601E-2</v>
      </c>
      <c r="DA5523">
        <v>1.48246850585564E-4</v>
      </c>
      <c r="DB5523">
        <v>-4.5653898268938004E-3</v>
      </c>
      <c r="DC5523">
        <v>1.8588133156299501E-2</v>
      </c>
      <c r="DD5523">
        <v>1.7129600048065099E-2</v>
      </c>
      <c r="DE5523">
        <v>1.60101484507322E-2</v>
      </c>
      <c r="DF5523">
        <v>1.50086507201194E-2</v>
      </c>
      <c r="DG5523">
        <v>1.3005234301090201E-2</v>
      </c>
      <c r="DH5523">
        <v>1.1299313977360699E-2</v>
      </c>
      <c r="DI5523">
        <v>1.0713567957282E-2</v>
      </c>
      <c r="DJ5523">
        <v>1.2444422580301699E-2</v>
      </c>
      <c r="DK5523">
        <v>1.3316435739397999E-2</v>
      </c>
      <c r="DL5523">
        <v>1.4175850898027399E-2</v>
      </c>
      <c r="DM5523">
        <v>1.6054118052124901E-2</v>
      </c>
      <c r="DN5523">
        <v>1.7516097053885401E-2</v>
      </c>
      <c r="DO5523">
        <v>1.97073947638273E-2</v>
      </c>
      <c r="DP5523">
        <v>2.1742897108197198E-2</v>
      </c>
      <c r="DQ5523">
        <v>2.4174937978386799E-2</v>
      </c>
      <c r="DR5523">
        <v>2.6086613535881001E-2</v>
      </c>
      <c r="DS5523">
        <v>2.7413913980126301E-2</v>
      </c>
      <c r="DT5523">
        <v>2.8433546423912E-2</v>
      </c>
      <c r="DU5523">
        <v>2.7086516842246E-2</v>
      </c>
      <c r="DV5523">
        <v>2.5432758033275601E-2</v>
      </c>
      <c r="DW5523">
        <v>2.4761710315942698E-2</v>
      </c>
      <c r="DX5523">
        <v>2.4023089557886099E-2</v>
      </c>
      <c r="DY5523">
        <v>2.2551765665411901E-2</v>
      </c>
      <c r="DZ5523">
        <v>2.0234281197190201E-2</v>
      </c>
      <c r="EA5523">
        <v>77</v>
      </c>
      <c r="EB5523">
        <v>76.296279907226506</v>
      </c>
      <c r="EC5523">
        <v>74.86572265625</v>
      </c>
      <c r="ED5523">
        <v>72.430549621582003</v>
      </c>
      <c r="EE5523">
        <v>75.148139953613196</v>
      </c>
      <c r="EF5523">
        <v>70.287033081054602</v>
      </c>
      <c r="EG5523">
        <v>68.574066162109304</v>
      </c>
      <c r="EH5523">
        <v>70.148139953613196</v>
      </c>
      <c r="EI5523">
        <v>72.86572265625</v>
      </c>
      <c r="EJ5523">
        <v>78.86572265625</v>
      </c>
      <c r="EK5523">
        <v>85.578689575195298</v>
      </c>
      <c r="EL5523">
        <v>90.435173034667898</v>
      </c>
      <c r="EM5523">
        <v>93.574066162109304</v>
      </c>
      <c r="EN5523">
        <v>98.712966918945298</v>
      </c>
      <c r="EO5523">
        <v>100.42593383789</v>
      </c>
      <c r="EP5523">
        <v>102.13889312744099</v>
      </c>
      <c r="EQ5523">
        <v>102.13889312744099</v>
      </c>
      <c r="ER5523">
        <v>100.70834350585901</v>
      </c>
      <c r="ES5523">
        <v>94.416687011718693</v>
      </c>
      <c r="ET5523">
        <v>90.148139953613196</v>
      </c>
      <c r="EU5523">
        <v>84.564826965332003</v>
      </c>
      <c r="EV5523">
        <v>83.574066162109304</v>
      </c>
      <c r="EW5523">
        <v>82.86572265625</v>
      </c>
      <c r="EX5523">
        <v>79.717582702636705</v>
      </c>
      <c r="EY5523">
        <v>0.20690949261188499</v>
      </c>
      <c r="EZ5523">
        <v>1.5595480799674899E-2</v>
      </c>
      <c r="FA5523">
        <v>1.5595480799674899E-2</v>
      </c>
      <c r="FB5523">
        <v>0</v>
      </c>
      <c r="FC5523">
        <v>0</v>
      </c>
    </row>
    <row r="5524" spans="1:159" x14ac:dyDescent="0.25">
      <c r="A5524" t="s">
        <v>52</v>
      </c>
      <c r="B5524" t="s">
        <v>41</v>
      </c>
      <c r="C5524" t="s">
        <v>42</v>
      </c>
      <c r="D5524" s="3">
        <v>45568</v>
      </c>
      <c r="FB5524">
        <v>0</v>
      </c>
      <c r="FC5524">
        <v>1</v>
      </c>
    </row>
    <row r="5525" spans="1:159" x14ac:dyDescent="0.25">
      <c r="A5525" t="s">
        <v>52</v>
      </c>
      <c r="B5525" t="s">
        <v>41</v>
      </c>
      <c r="C5525" t="s">
        <v>42</v>
      </c>
      <c r="D5525" s="3">
        <v>45570</v>
      </c>
      <c r="FB5525">
        <v>0</v>
      </c>
      <c r="FC5525">
        <v>1</v>
      </c>
    </row>
    <row r="5526" spans="1:159" x14ac:dyDescent="0.25">
      <c r="A5526" t="s">
        <v>52</v>
      </c>
      <c r="B5526" t="s">
        <v>41</v>
      </c>
      <c r="C5526" t="s">
        <v>42</v>
      </c>
      <c r="D5526" s="3">
        <v>45571</v>
      </c>
      <c r="FB5526">
        <v>0</v>
      </c>
      <c r="FC5526">
        <v>1</v>
      </c>
    </row>
    <row r="5527" spans="1:159" x14ac:dyDescent="0.25">
      <c r="A5527" t="s">
        <v>52</v>
      </c>
      <c r="B5527" t="s">
        <v>41</v>
      </c>
      <c r="C5527" t="s">
        <v>74</v>
      </c>
      <c r="D5527" s="3">
        <v>45475</v>
      </c>
      <c r="FB5527">
        <v>0</v>
      </c>
      <c r="FC5527">
        <v>1</v>
      </c>
    </row>
    <row r="5528" spans="1:159" x14ac:dyDescent="0.25">
      <c r="A5528" t="s">
        <v>52</v>
      </c>
      <c r="B5528" t="s">
        <v>41</v>
      </c>
      <c r="C5528" t="s">
        <v>74</v>
      </c>
      <c r="D5528" s="3">
        <v>45476</v>
      </c>
      <c r="FB5528">
        <v>0</v>
      </c>
      <c r="FC5528">
        <v>1</v>
      </c>
    </row>
    <row r="5529" spans="1:159" x14ac:dyDescent="0.25">
      <c r="A5529" t="s">
        <v>52</v>
      </c>
      <c r="B5529" t="s">
        <v>41</v>
      </c>
      <c r="C5529" t="s">
        <v>74</v>
      </c>
      <c r="D5529" s="3">
        <v>45478</v>
      </c>
      <c r="FB5529">
        <v>0</v>
      </c>
      <c r="FC5529">
        <v>1</v>
      </c>
    </row>
    <row r="5530" spans="1:159" x14ac:dyDescent="0.25">
      <c r="A5530" t="s">
        <v>52</v>
      </c>
      <c r="B5530" t="s">
        <v>41</v>
      </c>
      <c r="C5530" t="s">
        <v>74</v>
      </c>
      <c r="D5530" s="3">
        <v>45479</v>
      </c>
      <c r="FB5530">
        <v>0</v>
      </c>
      <c r="FC5530">
        <v>1</v>
      </c>
    </row>
    <row r="5531" spans="1:159" x14ac:dyDescent="0.25">
      <c r="A5531" t="s">
        <v>52</v>
      </c>
      <c r="B5531" t="s">
        <v>41</v>
      </c>
      <c r="C5531" t="s">
        <v>74</v>
      </c>
      <c r="D5531" s="3">
        <v>45484</v>
      </c>
      <c r="FB5531">
        <v>0</v>
      </c>
      <c r="FC5531">
        <v>1</v>
      </c>
    </row>
    <row r="5532" spans="1:159" x14ac:dyDescent="0.25">
      <c r="A5532" t="s">
        <v>52</v>
      </c>
      <c r="B5532" t="s">
        <v>41</v>
      </c>
      <c r="C5532" t="s">
        <v>74</v>
      </c>
      <c r="D5532" s="3">
        <v>45485</v>
      </c>
      <c r="FB5532">
        <v>0</v>
      </c>
      <c r="FC5532">
        <v>1</v>
      </c>
    </row>
    <row r="5533" spans="1:159" x14ac:dyDescent="0.25">
      <c r="A5533" t="s">
        <v>52</v>
      </c>
      <c r="B5533" t="s">
        <v>41</v>
      </c>
      <c r="C5533" t="s">
        <v>74</v>
      </c>
      <c r="D5533" s="3">
        <v>45496</v>
      </c>
      <c r="FB5533">
        <v>0</v>
      </c>
      <c r="FC5533">
        <v>1</v>
      </c>
    </row>
    <row r="5534" spans="1:159" x14ac:dyDescent="0.25">
      <c r="A5534" t="s">
        <v>52</v>
      </c>
      <c r="B5534" t="s">
        <v>41</v>
      </c>
      <c r="C5534" t="s">
        <v>74</v>
      </c>
      <c r="D5534" s="3">
        <v>45539</v>
      </c>
      <c r="FB5534">
        <v>0</v>
      </c>
      <c r="FC5534">
        <v>1</v>
      </c>
    </row>
    <row r="5535" spans="1:159" x14ac:dyDescent="0.25">
      <c r="A5535" t="s">
        <v>52</v>
      </c>
      <c r="B5535" t="s">
        <v>41</v>
      </c>
      <c r="C5535" t="s">
        <v>74</v>
      </c>
      <c r="D5535" s="3">
        <v>45540</v>
      </c>
      <c r="FB5535">
        <v>0</v>
      </c>
      <c r="FC5535">
        <v>1</v>
      </c>
    </row>
    <row r="5536" spans="1:159" x14ac:dyDescent="0.25">
      <c r="A5536" t="s">
        <v>52</v>
      </c>
      <c r="B5536" t="s">
        <v>41</v>
      </c>
      <c r="C5536" t="s">
        <v>74</v>
      </c>
      <c r="D5536" s="3">
        <v>45541</v>
      </c>
      <c r="FB5536">
        <v>0</v>
      </c>
      <c r="FC5536">
        <v>1</v>
      </c>
    </row>
    <row r="5537" spans="1:159" x14ac:dyDescent="0.25">
      <c r="A5537" t="s">
        <v>52</v>
      </c>
      <c r="B5537" t="s">
        <v>41</v>
      </c>
      <c r="C5537" t="s">
        <v>74</v>
      </c>
      <c r="D5537" s="3">
        <v>45558</v>
      </c>
      <c r="FB5537">
        <v>0</v>
      </c>
      <c r="FC5537">
        <v>1</v>
      </c>
    </row>
    <row r="5538" spans="1:159" x14ac:dyDescent="0.25">
      <c r="A5538" t="s">
        <v>52</v>
      </c>
      <c r="B5538" t="s">
        <v>41</v>
      </c>
      <c r="C5538" t="s">
        <v>74</v>
      </c>
      <c r="D5538" s="3">
        <v>45559</v>
      </c>
      <c r="FB5538">
        <v>0</v>
      </c>
      <c r="FC5538">
        <v>1</v>
      </c>
    </row>
    <row r="5539" spans="1:159" x14ac:dyDescent="0.25">
      <c r="A5539" t="s">
        <v>52</v>
      </c>
      <c r="B5539" t="s">
        <v>41</v>
      </c>
      <c r="C5539" t="s">
        <v>74</v>
      </c>
      <c r="D5539" s="3">
        <v>45566</v>
      </c>
      <c r="FB5539">
        <v>0</v>
      </c>
      <c r="FC5539">
        <v>1</v>
      </c>
    </row>
    <row r="5540" spans="1:159" x14ac:dyDescent="0.25">
      <c r="A5540" t="s">
        <v>52</v>
      </c>
      <c r="B5540" t="s">
        <v>41</v>
      </c>
      <c r="C5540" t="s">
        <v>74</v>
      </c>
      <c r="D5540" s="3">
        <v>45567</v>
      </c>
      <c r="FB5540">
        <v>0</v>
      </c>
      <c r="FC5540">
        <v>1</v>
      </c>
    </row>
    <row r="5541" spans="1:159" x14ac:dyDescent="0.25">
      <c r="A5541" t="s">
        <v>52</v>
      </c>
      <c r="B5541" t="s">
        <v>41</v>
      </c>
      <c r="C5541" t="s">
        <v>74</v>
      </c>
      <c r="D5541" s="3">
        <v>45568</v>
      </c>
      <c r="FB5541">
        <v>0</v>
      </c>
      <c r="FC5541">
        <v>1</v>
      </c>
    </row>
    <row r="5542" spans="1:159" x14ac:dyDescent="0.25">
      <c r="A5542" t="s">
        <v>52</v>
      </c>
      <c r="B5542" t="s">
        <v>41</v>
      </c>
      <c r="C5542" t="s">
        <v>74</v>
      </c>
      <c r="D5542" s="3">
        <v>45570</v>
      </c>
      <c r="FB5542">
        <v>0</v>
      </c>
      <c r="FC5542">
        <v>1</v>
      </c>
    </row>
    <row r="5543" spans="1:159" x14ac:dyDescent="0.25">
      <c r="A5543" t="s">
        <v>52</v>
      </c>
      <c r="B5543" t="s">
        <v>41</v>
      </c>
      <c r="C5543" t="s">
        <v>74</v>
      </c>
      <c r="D5543" s="3">
        <v>45571</v>
      </c>
      <c r="FB5543">
        <v>0</v>
      </c>
      <c r="FC5543">
        <v>1</v>
      </c>
    </row>
    <row r="5544" spans="1:159" x14ac:dyDescent="0.25">
      <c r="A5544" t="s">
        <v>52</v>
      </c>
      <c r="B5544" t="s">
        <v>41</v>
      </c>
      <c r="C5544" t="s">
        <v>83</v>
      </c>
      <c r="D5544" s="3">
        <v>45475</v>
      </c>
      <c r="FB5544">
        <v>0</v>
      </c>
      <c r="FC5544">
        <v>1</v>
      </c>
    </row>
    <row r="5545" spans="1:159" x14ac:dyDescent="0.25">
      <c r="A5545" t="s">
        <v>52</v>
      </c>
      <c r="B5545" t="s">
        <v>41</v>
      </c>
      <c r="C5545" t="s">
        <v>83</v>
      </c>
      <c r="D5545" s="3">
        <v>45476</v>
      </c>
      <c r="FB5545">
        <v>0</v>
      </c>
      <c r="FC5545">
        <v>1</v>
      </c>
    </row>
    <row r="5546" spans="1:159" x14ac:dyDescent="0.25">
      <c r="A5546" t="s">
        <v>52</v>
      </c>
      <c r="B5546" t="s">
        <v>41</v>
      </c>
      <c r="C5546" t="s">
        <v>83</v>
      </c>
      <c r="D5546" s="3">
        <v>45478</v>
      </c>
      <c r="FB5546">
        <v>0</v>
      </c>
      <c r="FC5546">
        <v>1</v>
      </c>
    </row>
    <row r="5547" spans="1:159" x14ac:dyDescent="0.25">
      <c r="A5547" t="s">
        <v>52</v>
      </c>
      <c r="B5547" t="s">
        <v>41</v>
      </c>
      <c r="C5547" t="s">
        <v>83</v>
      </c>
      <c r="D5547" s="3">
        <v>45479</v>
      </c>
      <c r="FB5547">
        <v>0</v>
      </c>
      <c r="FC5547">
        <v>1</v>
      </c>
    </row>
    <row r="5548" spans="1:159" x14ac:dyDescent="0.25">
      <c r="A5548" t="s">
        <v>52</v>
      </c>
      <c r="B5548" t="s">
        <v>41</v>
      </c>
      <c r="C5548" t="s">
        <v>83</v>
      </c>
      <c r="D5548" s="3">
        <v>45484</v>
      </c>
      <c r="FB5548">
        <v>0</v>
      </c>
      <c r="FC5548">
        <v>1</v>
      </c>
    </row>
    <row r="5549" spans="1:159" x14ac:dyDescent="0.25">
      <c r="A5549" t="s">
        <v>52</v>
      </c>
      <c r="B5549" t="s">
        <v>41</v>
      </c>
      <c r="C5549" t="s">
        <v>83</v>
      </c>
      <c r="D5549" s="3">
        <v>45485</v>
      </c>
      <c r="FB5549">
        <v>0</v>
      </c>
      <c r="FC5549">
        <v>1</v>
      </c>
    </row>
    <row r="5550" spans="1:159" x14ac:dyDescent="0.25">
      <c r="A5550" t="s">
        <v>52</v>
      </c>
      <c r="B5550" t="s">
        <v>41</v>
      </c>
      <c r="C5550" t="s">
        <v>83</v>
      </c>
      <c r="D5550" s="3">
        <v>45496</v>
      </c>
      <c r="FB5550">
        <v>0</v>
      </c>
      <c r="FC5550">
        <v>1</v>
      </c>
    </row>
    <row r="5551" spans="1:159" x14ac:dyDescent="0.25">
      <c r="A5551" t="s">
        <v>52</v>
      </c>
      <c r="B5551" t="s">
        <v>41</v>
      </c>
      <c r="C5551" t="s">
        <v>83</v>
      </c>
      <c r="D5551" s="3">
        <v>45539</v>
      </c>
      <c r="FB5551">
        <v>0</v>
      </c>
      <c r="FC5551">
        <v>1</v>
      </c>
    </row>
    <row r="5552" spans="1:159" x14ac:dyDescent="0.25">
      <c r="A5552" t="s">
        <v>52</v>
      </c>
      <c r="B5552" t="s">
        <v>41</v>
      </c>
      <c r="C5552" t="s">
        <v>83</v>
      </c>
      <c r="D5552" s="3">
        <v>45540</v>
      </c>
      <c r="FB5552">
        <v>0</v>
      </c>
      <c r="FC5552">
        <v>1</v>
      </c>
    </row>
    <row r="5553" spans="1:159" x14ac:dyDescent="0.25">
      <c r="A5553" t="s">
        <v>52</v>
      </c>
      <c r="B5553" t="s">
        <v>41</v>
      </c>
      <c r="C5553" t="s">
        <v>83</v>
      </c>
      <c r="D5553" s="3">
        <v>45541</v>
      </c>
      <c r="FB5553">
        <v>0</v>
      </c>
      <c r="FC5553">
        <v>1</v>
      </c>
    </row>
    <row r="5554" spans="1:159" x14ac:dyDescent="0.25">
      <c r="A5554" t="s">
        <v>52</v>
      </c>
      <c r="B5554" t="s">
        <v>41</v>
      </c>
      <c r="C5554" t="s">
        <v>83</v>
      </c>
      <c r="D5554" s="3">
        <v>45558</v>
      </c>
      <c r="FB5554">
        <v>0</v>
      </c>
      <c r="FC5554">
        <v>1</v>
      </c>
    </row>
    <row r="5555" spans="1:159" x14ac:dyDescent="0.25">
      <c r="A5555" t="s">
        <v>52</v>
      </c>
      <c r="B5555" t="s">
        <v>41</v>
      </c>
      <c r="C5555" t="s">
        <v>83</v>
      </c>
      <c r="D5555" s="3">
        <v>45559</v>
      </c>
      <c r="FB5555">
        <v>0</v>
      </c>
      <c r="FC5555">
        <v>1</v>
      </c>
    </row>
    <row r="5556" spans="1:159" x14ac:dyDescent="0.25">
      <c r="A5556" t="s">
        <v>52</v>
      </c>
      <c r="B5556" t="s">
        <v>41</v>
      </c>
      <c r="C5556" t="s">
        <v>83</v>
      </c>
      <c r="D5556" s="3">
        <v>45566</v>
      </c>
      <c r="FB5556">
        <v>0</v>
      </c>
      <c r="FC5556">
        <v>1</v>
      </c>
    </row>
    <row r="5557" spans="1:159" x14ac:dyDescent="0.25">
      <c r="A5557" t="s">
        <v>52</v>
      </c>
      <c r="B5557" t="s">
        <v>41</v>
      </c>
      <c r="C5557" t="s">
        <v>83</v>
      </c>
      <c r="D5557" s="3">
        <v>45567</v>
      </c>
      <c r="FB5557">
        <v>0</v>
      </c>
      <c r="FC5557">
        <v>1</v>
      </c>
    </row>
    <row r="5558" spans="1:159" x14ac:dyDescent="0.25">
      <c r="A5558" t="s">
        <v>52</v>
      </c>
      <c r="B5558" t="s">
        <v>41</v>
      </c>
      <c r="C5558" t="s">
        <v>83</v>
      </c>
      <c r="D5558" s="3">
        <v>45568</v>
      </c>
      <c r="FB5558">
        <v>0</v>
      </c>
      <c r="FC5558">
        <v>1</v>
      </c>
    </row>
    <row r="5559" spans="1:159" x14ac:dyDescent="0.25">
      <c r="A5559" t="s">
        <v>52</v>
      </c>
      <c r="B5559" t="s">
        <v>41</v>
      </c>
      <c r="C5559" t="s">
        <v>83</v>
      </c>
      <c r="D5559" s="3">
        <v>45570</v>
      </c>
      <c r="FB5559">
        <v>0</v>
      </c>
      <c r="FC5559">
        <v>1</v>
      </c>
    </row>
    <row r="5560" spans="1:159" x14ac:dyDescent="0.25">
      <c r="A5560" t="s">
        <v>52</v>
      </c>
      <c r="B5560" t="s">
        <v>41</v>
      </c>
      <c r="C5560" t="s">
        <v>83</v>
      </c>
      <c r="D5560" s="3">
        <v>45571</v>
      </c>
      <c r="FB5560">
        <v>0</v>
      </c>
      <c r="FC5560">
        <v>1</v>
      </c>
    </row>
    <row r="5561" spans="1:159" x14ac:dyDescent="0.25">
      <c r="A5561" t="s">
        <v>52</v>
      </c>
      <c r="B5561" t="s">
        <v>41</v>
      </c>
      <c r="C5561" t="s">
        <v>73</v>
      </c>
      <c r="D5561" s="3">
        <v>45475</v>
      </c>
      <c r="FB5561">
        <v>0</v>
      </c>
      <c r="FC5561">
        <v>1</v>
      </c>
    </row>
    <row r="5562" spans="1:159" x14ac:dyDescent="0.25">
      <c r="A5562" t="s">
        <v>52</v>
      </c>
      <c r="B5562" t="s">
        <v>41</v>
      </c>
      <c r="C5562" t="s">
        <v>73</v>
      </c>
      <c r="D5562" s="3">
        <v>45476</v>
      </c>
      <c r="FB5562">
        <v>0</v>
      </c>
      <c r="FC5562">
        <v>1</v>
      </c>
    </row>
    <row r="5563" spans="1:159" x14ac:dyDescent="0.25">
      <c r="A5563" t="s">
        <v>52</v>
      </c>
      <c r="B5563" t="s">
        <v>41</v>
      </c>
      <c r="C5563" t="s">
        <v>73</v>
      </c>
      <c r="D5563" s="3">
        <v>45478</v>
      </c>
      <c r="FB5563">
        <v>0</v>
      </c>
      <c r="FC5563">
        <v>1</v>
      </c>
    </row>
    <row r="5564" spans="1:159" x14ac:dyDescent="0.25">
      <c r="A5564" t="s">
        <v>52</v>
      </c>
      <c r="B5564" t="s">
        <v>41</v>
      </c>
      <c r="C5564" t="s">
        <v>73</v>
      </c>
      <c r="D5564" s="3">
        <v>45479</v>
      </c>
      <c r="FB5564">
        <v>0</v>
      </c>
      <c r="FC5564">
        <v>1</v>
      </c>
    </row>
    <row r="5565" spans="1:159" x14ac:dyDescent="0.25">
      <c r="A5565" t="s">
        <v>52</v>
      </c>
      <c r="B5565" t="s">
        <v>41</v>
      </c>
      <c r="C5565" t="s">
        <v>73</v>
      </c>
      <c r="D5565" s="3">
        <v>45484</v>
      </c>
      <c r="FB5565">
        <v>0</v>
      </c>
      <c r="FC5565">
        <v>1</v>
      </c>
    </row>
    <row r="5566" spans="1:159" x14ac:dyDescent="0.25">
      <c r="A5566" t="s">
        <v>52</v>
      </c>
      <c r="B5566" t="s">
        <v>41</v>
      </c>
      <c r="C5566" t="s">
        <v>73</v>
      </c>
      <c r="D5566" s="3">
        <v>45485</v>
      </c>
      <c r="FB5566">
        <v>0</v>
      </c>
      <c r="FC5566">
        <v>1</v>
      </c>
    </row>
    <row r="5567" spans="1:159" x14ac:dyDescent="0.25">
      <c r="A5567" t="s">
        <v>52</v>
      </c>
      <c r="B5567" t="s">
        <v>41</v>
      </c>
      <c r="C5567" t="s">
        <v>73</v>
      </c>
      <c r="D5567" s="3">
        <v>45496</v>
      </c>
      <c r="FB5567">
        <v>0</v>
      </c>
      <c r="FC5567">
        <v>1</v>
      </c>
    </row>
    <row r="5568" spans="1:159" x14ac:dyDescent="0.25">
      <c r="A5568" t="s">
        <v>52</v>
      </c>
      <c r="B5568" t="s">
        <v>41</v>
      </c>
      <c r="C5568" t="s">
        <v>73</v>
      </c>
      <c r="D5568" s="3">
        <v>45539</v>
      </c>
      <c r="FB5568">
        <v>0</v>
      </c>
      <c r="FC5568">
        <v>1</v>
      </c>
    </row>
    <row r="5569" spans="1:159" x14ac:dyDescent="0.25">
      <c r="A5569" t="s">
        <v>52</v>
      </c>
      <c r="B5569" t="s">
        <v>41</v>
      </c>
      <c r="C5569" t="s">
        <v>73</v>
      </c>
      <c r="D5569" s="3">
        <v>45540</v>
      </c>
      <c r="FB5569">
        <v>0</v>
      </c>
      <c r="FC5569">
        <v>1</v>
      </c>
    </row>
    <row r="5570" spans="1:159" x14ac:dyDescent="0.25">
      <c r="A5570" t="s">
        <v>52</v>
      </c>
      <c r="B5570" t="s">
        <v>41</v>
      </c>
      <c r="C5570" t="s">
        <v>73</v>
      </c>
      <c r="D5570" s="3">
        <v>45541</v>
      </c>
      <c r="FB5570">
        <v>0</v>
      </c>
      <c r="FC5570">
        <v>1</v>
      </c>
    </row>
    <row r="5571" spans="1:159" x14ac:dyDescent="0.25">
      <c r="A5571" t="s">
        <v>52</v>
      </c>
      <c r="B5571" t="s">
        <v>41</v>
      </c>
      <c r="C5571" t="s">
        <v>73</v>
      </c>
      <c r="D5571" s="3">
        <v>45558</v>
      </c>
      <c r="FB5571">
        <v>0</v>
      </c>
      <c r="FC5571">
        <v>1</v>
      </c>
    </row>
    <row r="5572" spans="1:159" x14ac:dyDescent="0.25">
      <c r="A5572" t="s">
        <v>52</v>
      </c>
      <c r="B5572" t="s">
        <v>41</v>
      </c>
      <c r="C5572" t="s">
        <v>73</v>
      </c>
      <c r="D5572" s="3">
        <v>45559</v>
      </c>
      <c r="FB5572">
        <v>0</v>
      </c>
      <c r="FC5572">
        <v>1</v>
      </c>
    </row>
    <row r="5573" spans="1:159" x14ac:dyDescent="0.25">
      <c r="A5573" t="s">
        <v>52</v>
      </c>
      <c r="B5573" t="s">
        <v>41</v>
      </c>
      <c r="C5573" t="s">
        <v>73</v>
      </c>
      <c r="D5573" s="3">
        <v>45566</v>
      </c>
      <c r="FB5573">
        <v>0</v>
      </c>
      <c r="FC5573">
        <v>1</v>
      </c>
    </row>
    <row r="5574" spans="1:159" x14ac:dyDescent="0.25">
      <c r="A5574" t="s">
        <v>52</v>
      </c>
      <c r="B5574" t="s">
        <v>41</v>
      </c>
      <c r="C5574" t="s">
        <v>73</v>
      </c>
      <c r="D5574" s="3">
        <v>45567</v>
      </c>
      <c r="FB5574">
        <v>0</v>
      </c>
      <c r="FC5574">
        <v>1</v>
      </c>
    </row>
    <row r="5575" spans="1:159" x14ac:dyDescent="0.25">
      <c r="A5575" t="s">
        <v>52</v>
      </c>
      <c r="B5575" t="s">
        <v>41</v>
      </c>
      <c r="C5575" t="s">
        <v>73</v>
      </c>
      <c r="D5575" s="3">
        <v>45568</v>
      </c>
      <c r="FB5575">
        <v>0</v>
      </c>
      <c r="FC5575">
        <v>1</v>
      </c>
    </row>
    <row r="5576" spans="1:159" x14ac:dyDescent="0.25">
      <c r="A5576" t="s">
        <v>52</v>
      </c>
      <c r="B5576" t="s">
        <v>41</v>
      </c>
      <c r="C5576" t="s">
        <v>73</v>
      </c>
      <c r="D5576" s="3">
        <v>45570</v>
      </c>
      <c r="FB5576">
        <v>0</v>
      </c>
      <c r="FC5576">
        <v>1</v>
      </c>
    </row>
    <row r="5577" spans="1:159" x14ac:dyDescent="0.25">
      <c r="A5577" t="s">
        <v>52</v>
      </c>
      <c r="B5577" t="s">
        <v>41</v>
      </c>
      <c r="C5577" t="s">
        <v>73</v>
      </c>
      <c r="D5577" s="3">
        <v>45571</v>
      </c>
      <c r="FB5577">
        <v>0</v>
      </c>
      <c r="FC5577">
        <v>1</v>
      </c>
    </row>
    <row r="5578" spans="1:159" x14ac:dyDescent="0.25">
      <c r="A5578" t="s">
        <v>52</v>
      </c>
      <c r="B5578" t="s">
        <v>41</v>
      </c>
      <c r="C5578" t="s">
        <v>81</v>
      </c>
      <c r="D5578" s="3">
        <v>45475</v>
      </c>
      <c r="FB5578">
        <v>0</v>
      </c>
      <c r="FC5578">
        <v>1</v>
      </c>
    </row>
    <row r="5579" spans="1:159" x14ac:dyDescent="0.25">
      <c r="A5579" t="s">
        <v>52</v>
      </c>
      <c r="B5579" t="s">
        <v>41</v>
      </c>
      <c r="C5579" t="s">
        <v>81</v>
      </c>
      <c r="D5579" s="3">
        <v>45476</v>
      </c>
      <c r="FB5579">
        <v>0</v>
      </c>
      <c r="FC5579">
        <v>1</v>
      </c>
    </row>
    <row r="5580" spans="1:159" x14ac:dyDescent="0.25">
      <c r="A5580" t="s">
        <v>52</v>
      </c>
      <c r="B5580" t="s">
        <v>41</v>
      </c>
      <c r="C5580" t="s">
        <v>81</v>
      </c>
      <c r="D5580" s="3">
        <v>45478</v>
      </c>
      <c r="FB5580">
        <v>0</v>
      </c>
      <c r="FC5580">
        <v>1</v>
      </c>
    </row>
    <row r="5581" spans="1:159" x14ac:dyDescent="0.25">
      <c r="A5581" t="s">
        <v>52</v>
      </c>
      <c r="B5581" t="s">
        <v>41</v>
      </c>
      <c r="C5581" t="s">
        <v>81</v>
      </c>
      <c r="D5581" s="3">
        <v>45479</v>
      </c>
      <c r="FB5581">
        <v>0</v>
      </c>
      <c r="FC5581">
        <v>1</v>
      </c>
    </row>
    <row r="5582" spans="1:159" x14ac:dyDescent="0.25">
      <c r="A5582" t="s">
        <v>52</v>
      </c>
      <c r="B5582" t="s">
        <v>41</v>
      </c>
      <c r="C5582" t="s">
        <v>81</v>
      </c>
      <c r="D5582" s="3">
        <v>45484</v>
      </c>
      <c r="FB5582">
        <v>0</v>
      </c>
      <c r="FC5582">
        <v>1</v>
      </c>
    </row>
    <row r="5583" spans="1:159" x14ac:dyDescent="0.25">
      <c r="A5583" t="s">
        <v>52</v>
      </c>
      <c r="B5583" t="s">
        <v>41</v>
      </c>
      <c r="C5583" t="s">
        <v>81</v>
      </c>
      <c r="D5583" s="3">
        <v>45485</v>
      </c>
      <c r="FB5583">
        <v>0</v>
      </c>
      <c r="FC5583">
        <v>1</v>
      </c>
    </row>
    <row r="5584" spans="1:159" x14ac:dyDescent="0.25">
      <c r="A5584" t="s">
        <v>52</v>
      </c>
      <c r="B5584" t="s">
        <v>41</v>
      </c>
      <c r="C5584" t="s">
        <v>81</v>
      </c>
      <c r="D5584" s="3">
        <v>45496</v>
      </c>
      <c r="FB5584">
        <v>0</v>
      </c>
      <c r="FC5584">
        <v>1</v>
      </c>
    </row>
    <row r="5585" spans="1:159" x14ac:dyDescent="0.25">
      <c r="A5585" t="s">
        <v>52</v>
      </c>
      <c r="B5585" t="s">
        <v>41</v>
      </c>
      <c r="C5585" t="s">
        <v>81</v>
      </c>
      <c r="D5585" s="3">
        <v>45539</v>
      </c>
      <c r="FB5585">
        <v>0</v>
      </c>
      <c r="FC5585">
        <v>1</v>
      </c>
    </row>
    <row r="5586" spans="1:159" x14ac:dyDescent="0.25">
      <c r="A5586" t="s">
        <v>52</v>
      </c>
      <c r="B5586" t="s">
        <v>41</v>
      </c>
      <c r="C5586" t="s">
        <v>81</v>
      </c>
      <c r="D5586" s="3">
        <v>45540</v>
      </c>
      <c r="FB5586">
        <v>0</v>
      </c>
      <c r="FC5586">
        <v>1</v>
      </c>
    </row>
    <row r="5587" spans="1:159" x14ac:dyDescent="0.25">
      <c r="A5587" t="s">
        <v>52</v>
      </c>
      <c r="B5587" t="s">
        <v>41</v>
      </c>
      <c r="C5587" t="s">
        <v>81</v>
      </c>
      <c r="D5587" s="3">
        <v>45541</v>
      </c>
      <c r="FB5587">
        <v>0</v>
      </c>
      <c r="FC5587">
        <v>1</v>
      </c>
    </row>
    <row r="5588" spans="1:159" x14ac:dyDescent="0.25">
      <c r="A5588" t="s">
        <v>52</v>
      </c>
      <c r="B5588" t="s">
        <v>41</v>
      </c>
      <c r="C5588" t="s">
        <v>81</v>
      </c>
      <c r="D5588" s="3">
        <v>45558</v>
      </c>
      <c r="FB5588">
        <v>0</v>
      </c>
      <c r="FC5588">
        <v>1</v>
      </c>
    </row>
    <row r="5589" spans="1:159" x14ac:dyDescent="0.25">
      <c r="A5589" t="s">
        <v>52</v>
      </c>
      <c r="B5589" t="s">
        <v>41</v>
      </c>
      <c r="C5589" t="s">
        <v>81</v>
      </c>
      <c r="D5589" s="3">
        <v>45559</v>
      </c>
      <c r="FB5589">
        <v>0</v>
      </c>
      <c r="FC5589">
        <v>1</v>
      </c>
    </row>
    <row r="5590" spans="1:159" x14ac:dyDescent="0.25">
      <c r="A5590" t="s">
        <v>52</v>
      </c>
      <c r="B5590" t="s">
        <v>41</v>
      </c>
      <c r="C5590" t="s">
        <v>81</v>
      </c>
      <c r="D5590" s="3">
        <v>45566</v>
      </c>
      <c r="FB5590">
        <v>0</v>
      </c>
      <c r="FC5590">
        <v>1</v>
      </c>
    </row>
    <row r="5591" spans="1:159" x14ac:dyDescent="0.25">
      <c r="A5591" t="s">
        <v>52</v>
      </c>
      <c r="B5591" t="s">
        <v>41</v>
      </c>
      <c r="C5591" t="s">
        <v>81</v>
      </c>
      <c r="D5591" s="3">
        <v>45567</v>
      </c>
      <c r="FB5591">
        <v>0</v>
      </c>
      <c r="FC5591">
        <v>1</v>
      </c>
    </row>
    <row r="5592" spans="1:159" x14ac:dyDescent="0.25">
      <c r="A5592" t="s">
        <v>52</v>
      </c>
      <c r="B5592" t="s">
        <v>41</v>
      </c>
      <c r="C5592" t="s">
        <v>81</v>
      </c>
      <c r="D5592" s="3">
        <v>45568</v>
      </c>
      <c r="FB5592">
        <v>0</v>
      </c>
      <c r="FC5592">
        <v>1</v>
      </c>
    </row>
    <row r="5593" spans="1:159" x14ac:dyDescent="0.25">
      <c r="A5593" t="s">
        <v>52</v>
      </c>
      <c r="B5593" t="s">
        <v>41</v>
      </c>
      <c r="C5593" t="s">
        <v>81</v>
      </c>
      <c r="D5593" s="3">
        <v>45570</v>
      </c>
      <c r="FB5593">
        <v>0</v>
      </c>
      <c r="FC5593">
        <v>1</v>
      </c>
    </row>
    <row r="5594" spans="1:159" x14ac:dyDescent="0.25">
      <c r="A5594" t="s">
        <v>52</v>
      </c>
      <c r="B5594" t="s">
        <v>41</v>
      </c>
      <c r="C5594" t="s">
        <v>81</v>
      </c>
      <c r="D5594" s="3">
        <v>45571</v>
      </c>
      <c r="FB5594">
        <v>0</v>
      </c>
      <c r="FC5594">
        <v>1</v>
      </c>
    </row>
    <row r="5595" spans="1:159" x14ac:dyDescent="0.25">
      <c r="A5595" t="s">
        <v>52</v>
      </c>
      <c r="B5595" t="s">
        <v>41</v>
      </c>
      <c r="C5595" t="s">
        <v>82</v>
      </c>
      <c r="D5595" s="3">
        <v>45475</v>
      </c>
      <c r="FB5595">
        <v>0</v>
      </c>
      <c r="FC5595">
        <v>1</v>
      </c>
    </row>
    <row r="5596" spans="1:159" x14ac:dyDescent="0.25">
      <c r="A5596" t="s">
        <v>52</v>
      </c>
      <c r="B5596" t="s">
        <v>41</v>
      </c>
      <c r="C5596" t="s">
        <v>82</v>
      </c>
      <c r="D5596" s="3">
        <v>45476</v>
      </c>
      <c r="FB5596">
        <v>0</v>
      </c>
      <c r="FC5596">
        <v>1</v>
      </c>
    </row>
    <row r="5597" spans="1:159" x14ac:dyDescent="0.25">
      <c r="A5597" t="s">
        <v>52</v>
      </c>
      <c r="B5597" t="s">
        <v>41</v>
      </c>
      <c r="C5597" t="s">
        <v>82</v>
      </c>
      <c r="D5597" s="3">
        <v>45478</v>
      </c>
      <c r="FB5597">
        <v>0</v>
      </c>
      <c r="FC5597">
        <v>1</v>
      </c>
    </row>
    <row r="5598" spans="1:159" x14ac:dyDescent="0.25">
      <c r="A5598" t="s">
        <v>52</v>
      </c>
      <c r="B5598" t="s">
        <v>41</v>
      </c>
      <c r="C5598" t="s">
        <v>82</v>
      </c>
      <c r="D5598" s="3">
        <v>45479</v>
      </c>
      <c r="FB5598">
        <v>0</v>
      </c>
      <c r="FC5598">
        <v>1</v>
      </c>
    </row>
    <row r="5599" spans="1:159" x14ac:dyDescent="0.25">
      <c r="A5599" t="s">
        <v>52</v>
      </c>
      <c r="B5599" t="s">
        <v>41</v>
      </c>
      <c r="C5599" t="s">
        <v>82</v>
      </c>
      <c r="D5599" s="3">
        <v>45484</v>
      </c>
      <c r="FB5599">
        <v>0</v>
      </c>
      <c r="FC5599">
        <v>1</v>
      </c>
    </row>
    <row r="5600" spans="1:159" x14ac:dyDescent="0.25">
      <c r="A5600" t="s">
        <v>52</v>
      </c>
      <c r="B5600" t="s">
        <v>41</v>
      </c>
      <c r="C5600" t="s">
        <v>82</v>
      </c>
      <c r="D5600" s="3">
        <v>45485</v>
      </c>
      <c r="FB5600">
        <v>0</v>
      </c>
      <c r="FC5600">
        <v>1</v>
      </c>
    </row>
    <row r="5601" spans="1:159" x14ac:dyDescent="0.25">
      <c r="A5601" t="s">
        <v>52</v>
      </c>
      <c r="B5601" t="s">
        <v>41</v>
      </c>
      <c r="C5601" t="s">
        <v>82</v>
      </c>
      <c r="D5601" s="3">
        <v>45496</v>
      </c>
      <c r="FB5601">
        <v>0</v>
      </c>
      <c r="FC5601">
        <v>1</v>
      </c>
    </row>
    <row r="5602" spans="1:159" x14ac:dyDescent="0.25">
      <c r="A5602" t="s">
        <v>52</v>
      </c>
      <c r="B5602" t="s">
        <v>41</v>
      </c>
      <c r="C5602" t="s">
        <v>82</v>
      </c>
      <c r="D5602" s="3">
        <v>45539</v>
      </c>
      <c r="FB5602">
        <v>0</v>
      </c>
      <c r="FC5602">
        <v>1</v>
      </c>
    </row>
    <row r="5603" spans="1:159" x14ac:dyDescent="0.25">
      <c r="A5603" t="s">
        <v>52</v>
      </c>
      <c r="B5603" t="s">
        <v>41</v>
      </c>
      <c r="C5603" t="s">
        <v>82</v>
      </c>
      <c r="D5603" s="3">
        <v>45540</v>
      </c>
      <c r="FB5603">
        <v>0</v>
      </c>
      <c r="FC5603">
        <v>1</v>
      </c>
    </row>
    <row r="5604" spans="1:159" x14ac:dyDescent="0.25">
      <c r="A5604" t="s">
        <v>52</v>
      </c>
      <c r="B5604" t="s">
        <v>41</v>
      </c>
      <c r="C5604" t="s">
        <v>82</v>
      </c>
      <c r="D5604" s="3">
        <v>45541</v>
      </c>
      <c r="FB5604">
        <v>0</v>
      </c>
      <c r="FC5604">
        <v>1</v>
      </c>
    </row>
    <row r="5605" spans="1:159" x14ac:dyDescent="0.25">
      <c r="A5605" t="s">
        <v>52</v>
      </c>
      <c r="B5605" t="s">
        <v>41</v>
      </c>
      <c r="C5605" t="s">
        <v>82</v>
      </c>
      <c r="D5605" s="3">
        <v>45558</v>
      </c>
      <c r="FB5605">
        <v>0</v>
      </c>
      <c r="FC5605">
        <v>1</v>
      </c>
    </row>
    <row r="5606" spans="1:159" x14ac:dyDescent="0.25">
      <c r="A5606" t="s">
        <v>52</v>
      </c>
      <c r="B5606" t="s">
        <v>41</v>
      </c>
      <c r="C5606" t="s">
        <v>82</v>
      </c>
      <c r="D5606" s="3">
        <v>45559</v>
      </c>
      <c r="FB5606">
        <v>0</v>
      </c>
      <c r="FC5606">
        <v>1</v>
      </c>
    </row>
    <row r="5607" spans="1:159" x14ac:dyDescent="0.25">
      <c r="A5607" t="s">
        <v>52</v>
      </c>
      <c r="B5607" t="s">
        <v>41</v>
      </c>
      <c r="C5607" t="s">
        <v>82</v>
      </c>
      <c r="D5607" s="3">
        <v>45566</v>
      </c>
      <c r="FB5607">
        <v>0</v>
      </c>
      <c r="FC5607">
        <v>1</v>
      </c>
    </row>
    <row r="5608" spans="1:159" x14ac:dyDescent="0.25">
      <c r="A5608" t="s">
        <v>52</v>
      </c>
      <c r="B5608" t="s">
        <v>41</v>
      </c>
      <c r="C5608" t="s">
        <v>82</v>
      </c>
      <c r="D5608" s="3">
        <v>45567</v>
      </c>
      <c r="FB5608">
        <v>0</v>
      </c>
      <c r="FC5608">
        <v>1</v>
      </c>
    </row>
    <row r="5609" spans="1:159" x14ac:dyDescent="0.25">
      <c r="A5609" t="s">
        <v>52</v>
      </c>
      <c r="B5609" t="s">
        <v>41</v>
      </c>
      <c r="C5609" t="s">
        <v>82</v>
      </c>
      <c r="D5609" s="3">
        <v>45568</v>
      </c>
      <c r="FB5609">
        <v>0</v>
      </c>
      <c r="FC5609">
        <v>1</v>
      </c>
    </row>
    <row r="5610" spans="1:159" x14ac:dyDescent="0.25">
      <c r="A5610" t="s">
        <v>52</v>
      </c>
      <c r="B5610" t="s">
        <v>41</v>
      </c>
      <c r="C5610" t="s">
        <v>82</v>
      </c>
      <c r="D5610" s="3">
        <v>45570</v>
      </c>
      <c r="FB5610">
        <v>0</v>
      </c>
      <c r="FC5610">
        <v>1</v>
      </c>
    </row>
    <row r="5611" spans="1:159" x14ac:dyDescent="0.25">
      <c r="A5611" t="s">
        <v>52</v>
      </c>
      <c r="B5611" t="s">
        <v>41</v>
      </c>
      <c r="C5611" t="s">
        <v>82</v>
      </c>
      <c r="D5611" s="3">
        <v>45571</v>
      </c>
      <c r="FB5611">
        <v>0</v>
      </c>
      <c r="FC5611">
        <v>1</v>
      </c>
    </row>
    <row r="5612" spans="1:159" x14ac:dyDescent="0.25">
      <c r="A5612" t="s">
        <v>52</v>
      </c>
      <c r="B5612" t="s">
        <v>41</v>
      </c>
      <c r="C5612" t="s">
        <v>87</v>
      </c>
      <c r="D5612" s="3">
        <v>45475</v>
      </c>
      <c r="FB5612">
        <v>0</v>
      </c>
      <c r="FC5612">
        <v>1</v>
      </c>
    </row>
    <row r="5613" spans="1:159" x14ac:dyDescent="0.25">
      <c r="A5613" t="s">
        <v>52</v>
      </c>
      <c r="B5613" t="s">
        <v>41</v>
      </c>
      <c r="C5613" t="s">
        <v>87</v>
      </c>
      <c r="D5613" s="3">
        <v>45476</v>
      </c>
      <c r="FB5613">
        <v>0</v>
      </c>
      <c r="FC5613">
        <v>1</v>
      </c>
    </row>
    <row r="5614" spans="1:159" x14ac:dyDescent="0.25">
      <c r="A5614" t="s">
        <v>52</v>
      </c>
      <c r="B5614" t="s">
        <v>41</v>
      </c>
      <c r="C5614" t="s">
        <v>87</v>
      </c>
      <c r="D5614" s="3">
        <v>45478</v>
      </c>
      <c r="FB5614">
        <v>0</v>
      </c>
      <c r="FC5614">
        <v>1</v>
      </c>
    </row>
    <row r="5615" spans="1:159" x14ac:dyDescent="0.25">
      <c r="A5615" t="s">
        <v>52</v>
      </c>
      <c r="B5615" t="s">
        <v>41</v>
      </c>
      <c r="C5615" t="s">
        <v>87</v>
      </c>
      <c r="D5615" s="3">
        <v>45479</v>
      </c>
      <c r="FB5615">
        <v>0</v>
      </c>
      <c r="FC5615">
        <v>1</v>
      </c>
    </row>
    <row r="5616" spans="1:159" x14ac:dyDescent="0.25">
      <c r="A5616" t="s">
        <v>52</v>
      </c>
      <c r="B5616" t="s">
        <v>41</v>
      </c>
      <c r="C5616" t="s">
        <v>87</v>
      </c>
      <c r="D5616" s="3">
        <v>45484</v>
      </c>
      <c r="FB5616">
        <v>0</v>
      </c>
      <c r="FC5616">
        <v>1</v>
      </c>
    </row>
    <row r="5617" spans="1:159" x14ac:dyDescent="0.25">
      <c r="A5617" t="s">
        <v>52</v>
      </c>
      <c r="B5617" t="s">
        <v>41</v>
      </c>
      <c r="C5617" t="s">
        <v>87</v>
      </c>
      <c r="D5617" s="3">
        <v>45485</v>
      </c>
      <c r="FB5617">
        <v>0</v>
      </c>
      <c r="FC5617">
        <v>1</v>
      </c>
    </row>
    <row r="5618" spans="1:159" x14ac:dyDescent="0.25">
      <c r="A5618" t="s">
        <v>52</v>
      </c>
      <c r="B5618" t="s">
        <v>41</v>
      </c>
      <c r="C5618" t="s">
        <v>87</v>
      </c>
      <c r="D5618" s="3">
        <v>45496</v>
      </c>
      <c r="FB5618">
        <v>0</v>
      </c>
      <c r="FC5618">
        <v>1</v>
      </c>
    </row>
    <row r="5619" spans="1:159" x14ac:dyDescent="0.25">
      <c r="A5619" t="s">
        <v>52</v>
      </c>
      <c r="B5619" t="s">
        <v>41</v>
      </c>
      <c r="C5619" t="s">
        <v>87</v>
      </c>
      <c r="D5619" s="3">
        <v>45539</v>
      </c>
      <c r="FB5619">
        <v>0</v>
      </c>
      <c r="FC5619">
        <v>1</v>
      </c>
    </row>
    <row r="5620" spans="1:159" x14ac:dyDescent="0.25">
      <c r="A5620" t="s">
        <v>52</v>
      </c>
      <c r="B5620" t="s">
        <v>41</v>
      </c>
      <c r="C5620" t="s">
        <v>87</v>
      </c>
      <c r="D5620" s="3">
        <v>45540</v>
      </c>
      <c r="FB5620">
        <v>0</v>
      </c>
      <c r="FC5620">
        <v>1</v>
      </c>
    </row>
    <row r="5621" spans="1:159" x14ac:dyDescent="0.25">
      <c r="A5621" t="s">
        <v>52</v>
      </c>
      <c r="B5621" t="s">
        <v>41</v>
      </c>
      <c r="C5621" t="s">
        <v>87</v>
      </c>
      <c r="D5621" s="3">
        <v>45541</v>
      </c>
      <c r="FB5621">
        <v>0</v>
      </c>
      <c r="FC5621">
        <v>1</v>
      </c>
    </row>
    <row r="5622" spans="1:159" x14ac:dyDescent="0.25">
      <c r="A5622" t="s">
        <v>52</v>
      </c>
      <c r="B5622" t="s">
        <v>41</v>
      </c>
      <c r="C5622" t="s">
        <v>87</v>
      </c>
      <c r="D5622" s="3">
        <v>45558</v>
      </c>
      <c r="FB5622">
        <v>0</v>
      </c>
      <c r="FC5622">
        <v>1</v>
      </c>
    </row>
    <row r="5623" spans="1:159" x14ac:dyDescent="0.25">
      <c r="A5623" t="s">
        <v>52</v>
      </c>
      <c r="B5623" t="s">
        <v>41</v>
      </c>
      <c r="C5623" t="s">
        <v>87</v>
      </c>
      <c r="D5623" s="3">
        <v>45559</v>
      </c>
      <c r="FB5623">
        <v>0</v>
      </c>
      <c r="FC5623">
        <v>1</v>
      </c>
    </row>
    <row r="5624" spans="1:159" x14ac:dyDescent="0.25">
      <c r="A5624" t="s">
        <v>52</v>
      </c>
      <c r="B5624" t="s">
        <v>41</v>
      </c>
      <c r="C5624" t="s">
        <v>87</v>
      </c>
      <c r="D5624" s="3">
        <v>45566</v>
      </c>
      <c r="FB5624">
        <v>0</v>
      </c>
      <c r="FC5624">
        <v>1</v>
      </c>
    </row>
    <row r="5625" spans="1:159" x14ac:dyDescent="0.25">
      <c r="A5625" t="s">
        <v>52</v>
      </c>
      <c r="B5625" t="s">
        <v>41</v>
      </c>
      <c r="C5625" t="s">
        <v>87</v>
      </c>
      <c r="D5625" s="3">
        <v>45567</v>
      </c>
      <c r="FB5625">
        <v>0</v>
      </c>
      <c r="FC5625">
        <v>1</v>
      </c>
    </row>
    <row r="5626" spans="1:159" x14ac:dyDescent="0.25">
      <c r="A5626" t="s">
        <v>52</v>
      </c>
      <c r="B5626" t="s">
        <v>41</v>
      </c>
      <c r="C5626" t="s">
        <v>87</v>
      </c>
      <c r="D5626" s="3">
        <v>45568</v>
      </c>
      <c r="FB5626">
        <v>0</v>
      </c>
      <c r="FC5626">
        <v>1</v>
      </c>
    </row>
    <row r="5627" spans="1:159" x14ac:dyDescent="0.25">
      <c r="A5627" t="s">
        <v>52</v>
      </c>
      <c r="B5627" t="s">
        <v>41</v>
      </c>
      <c r="C5627" t="s">
        <v>87</v>
      </c>
      <c r="D5627" s="3">
        <v>45570</v>
      </c>
      <c r="FB5627">
        <v>0</v>
      </c>
      <c r="FC5627">
        <v>1</v>
      </c>
    </row>
    <row r="5628" spans="1:159" x14ac:dyDescent="0.25">
      <c r="A5628" t="s">
        <v>52</v>
      </c>
      <c r="B5628" t="s">
        <v>41</v>
      </c>
      <c r="C5628" t="s">
        <v>87</v>
      </c>
      <c r="D5628" s="3">
        <v>45571</v>
      </c>
      <c r="FB5628">
        <v>0</v>
      </c>
      <c r="FC5628">
        <v>1</v>
      </c>
    </row>
    <row r="5629" spans="1:159" x14ac:dyDescent="0.25">
      <c r="A5629" t="s">
        <v>52</v>
      </c>
      <c r="B5629" t="s">
        <v>41</v>
      </c>
      <c r="C5629" t="s">
        <v>85</v>
      </c>
      <c r="D5629" s="3">
        <v>45475</v>
      </c>
      <c r="FB5629">
        <v>0</v>
      </c>
      <c r="FC5629">
        <v>1</v>
      </c>
    </row>
    <row r="5630" spans="1:159" x14ac:dyDescent="0.25">
      <c r="A5630" t="s">
        <v>52</v>
      </c>
      <c r="B5630" t="s">
        <v>41</v>
      </c>
      <c r="C5630" t="s">
        <v>85</v>
      </c>
      <c r="D5630" s="3">
        <v>45476</v>
      </c>
      <c r="FB5630">
        <v>0</v>
      </c>
      <c r="FC5630">
        <v>1</v>
      </c>
    </row>
    <row r="5631" spans="1:159" x14ac:dyDescent="0.25">
      <c r="A5631" t="s">
        <v>52</v>
      </c>
      <c r="B5631" t="s">
        <v>41</v>
      </c>
      <c r="C5631" t="s">
        <v>85</v>
      </c>
      <c r="D5631" s="3">
        <v>45478</v>
      </c>
      <c r="FB5631">
        <v>0</v>
      </c>
      <c r="FC5631">
        <v>1</v>
      </c>
    </row>
    <row r="5632" spans="1:159" x14ac:dyDescent="0.25">
      <c r="A5632" t="s">
        <v>52</v>
      </c>
      <c r="B5632" t="s">
        <v>41</v>
      </c>
      <c r="C5632" t="s">
        <v>85</v>
      </c>
      <c r="D5632" s="3">
        <v>45479</v>
      </c>
      <c r="FB5632">
        <v>0</v>
      </c>
      <c r="FC5632">
        <v>1</v>
      </c>
    </row>
    <row r="5633" spans="1:159" x14ac:dyDescent="0.25">
      <c r="A5633" t="s">
        <v>52</v>
      </c>
      <c r="B5633" t="s">
        <v>41</v>
      </c>
      <c r="C5633" t="s">
        <v>85</v>
      </c>
      <c r="D5633" s="3">
        <v>45484</v>
      </c>
      <c r="FB5633">
        <v>0</v>
      </c>
      <c r="FC5633">
        <v>1</v>
      </c>
    </row>
    <row r="5634" spans="1:159" x14ac:dyDescent="0.25">
      <c r="A5634" t="s">
        <v>52</v>
      </c>
      <c r="B5634" t="s">
        <v>41</v>
      </c>
      <c r="C5634" t="s">
        <v>85</v>
      </c>
      <c r="D5634" s="3">
        <v>45485</v>
      </c>
      <c r="FB5634">
        <v>0</v>
      </c>
      <c r="FC5634">
        <v>1</v>
      </c>
    </row>
    <row r="5635" spans="1:159" x14ac:dyDescent="0.25">
      <c r="A5635" t="s">
        <v>52</v>
      </c>
      <c r="B5635" t="s">
        <v>41</v>
      </c>
      <c r="C5635" t="s">
        <v>85</v>
      </c>
      <c r="D5635" s="3">
        <v>45496</v>
      </c>
      <c r="FB5635">
        <v>0</v>
      </c>
      <c r="FC5635">
        <v>1</v>
      </c>
    </row>
    <row r="5636" spans="1:159" x14ac:dyDescent="0.25">
      <c r="A5636" t="s">
        <v>52</v>
      </c>
      <c r="B5636" t="s">
        <v>41</v>
      </c>
      <c r="C5636" t="s">
        <v>85</v>
      </c>
      <c r="D5636" s="3">
        <v>45539</v>
      </c>
      <c r="FB5636">
        <v>0</v>
      </c>
      <c r="FC5636">
        <v>1</v>
      </c>
    </row>
    <row r="5637" spans="1:159" x14ac:dyDescent="0.25">
      <c r="A5637" t="s">
        <v>52</v>
      </c>
      <c r="B5637" t="s">
        <v>41</v>
      </c>
      <c r="C5637" t="s">
        <v>85</v>
      </c>
      <c r="D5637" s="3">
        <v>45540</v>
      </c>
      <c r="FB5637">
        <v>0</v>
      </c>
      <c r="FC5637">
        <v>1</v>
      </c>
    </row>
    <row r="5638" spans="1:159" x14ac:dyDescent="0.25">
      <c r="A5638" t="s">
        <v>52</v>
      </c>
      <c r="B5638" t="s">
        <v>41</v>
      </c>
      <c r="C5638" t="s">
        <v>85</v>
      </c>
      <c r="D5638" s="3">
        <v>45541</v>
      </c>
      <c r="FB5638">
        <v>0</v>
      </c>
      <c r="FC5638">
        <v>1</v>
      </c>
    </row>
    <row r="5639" spans="1:159" x14ac:dyDescent="0.25">
      <c r="A5639" t="s">
        <v>52</v>
      </c>
      <c r="B5639" t="s">
        <v>41</v>
      </c>
      <c r="C5639" t="s">
        <v>85</v>
      </c>
      <c r="D5639" s="3">
        <v>45558</v>
      </c>
      <c r="FB5639">
        <v>0</v>
      </c>
      <c r="FC5639">
        <v>1</v>
      </c>
    </row>
    <row r="5640" spans="1:159" x14ac:dyDescent="0.25">
      <c r="A5640" t="s">
        <v>52</v>
      </c>
      <c r="B5640" t="s">
        <v>41</v>
      </c>
      <c r="C5640" t="s">
        <v>85</v>
      </c>
      <c r="D5640" s="3">
        <v>45559</v>
      </c>
      <c r="EA5640" s="20"/>
      <c r="FB5640">
        <v>0</v>
      </c>
      <c r="FC5640">
        <v>1</v>
      </c>
    </row>
    <row r="5641" spans="1:159" x14ac:dyDescent="0.25">
      <c r="A5641" t="s">
        <v>52</v>
      </c>
      <c r="B5641" t="s">
        <v>41</v>
      </c>
      <c r="C5641" t="s">
        <v>85</v>
      </c>
      <c r="D5641" s="3">
        <v>45566</v>
      </c>
      <c r="FB5641">
        <v>0</v>
      </c>
      <c r="FC5641">
        <v>1</v>
      </c>
    </row>
    <row r="5642" spans="1:159" x14ac:dyDescent="0.25">
      <c r="A5642" t="s">
        <v>52</v>
      </c>
      <c r="B5642" t="s">
        <v>41</v>
      </c>
      <c r="C5642" t="s">
        <v>85</v>
      </c>
      <c r="D5642" s="3">
        <v>45567</v>
      </c>
      <c r="FB5642">
        <v>0</v>
      </c>
      <c r="FC5642">
        <v>1</v>
      </c>
    </row>
    <row r="5643" spans="1:159" x14ac:dyDescent="0.25">
      <c r="A5643" t="s">
        <v>52</v>
      </c>
      <c r="B5643" t="s">
        <v>41</v>
      </c>
      <c r="C5643" t="s">
        <v>85</v>
      </c>
      <c r="D5643" s="3">
        <v>45568</v>
      </c>
      <c r="FB5643">
        <v>0</v>
      </c>
      <c r="FC5643">
        <v>1</v>
      </c>
    </row>
    <row r="5644" spans="1:159" x14ac:dyDescent="0.25">
      <c r="A5644" t="s">
        <v>52</v>
      </c>
      <c r="B5644" t="s">
        <v>41</v>
      </c>
      <c r="C5644" t="s">
        <v>85</v>
      </c>
      <c r="D5644" s="3">
        <v>45570</v>
      </c>
      <c r="FB5644">
        <v>0</v>
      </c>
      <c r="FC5644">
        <v>1</v>
      </c>
    </row>
    <row r="5645" spans="1:159" x14ac:dyDescent="0.25">
      <c r="A5645" t="s">
        <v>52</v>
      </c>
      <c r="B5645" t="s">
        <v>41</v>
      </c>
      <c r="C5645" t="s">
        <v>85</v>
      </c>
      <c r="D5645" s="3">
        <v>45571</v>
      </c>
      <c r="FB5645">
        <v>0</v>
      </c>
      <c r="FC5645">
        <v>1</v>
      </c>
    </row>
    <row r="5646" spans="1:159" x14ac:dyDescent="0.25">
      <c r="A5646" t="s">
        <v>52</v>
      </c>
      <c r="B5646" t="s">
        <v>41</v>
      </c>
      <c r="C5646" t="s">
        <v>86</v>
      </c>
      <c r="D5646" s="3">
        <v>45475</v>
      </c>
      <c r="FB5646">
        <v>0</v>
      </c>
      <c r="FC5646">
        <v>1</v>
      </c>
    </row>
    <row r="5647" spans="1:159" x14ac:dyDescent="0.25">
      <c r="A5647" t="s">
        <v>52</v>
      </c>
      <c r="B5647" t="s">
        <v>41</v>
      </c>
      <c r="C5647" t="s">
        <v>86</v>
      </c>
      <c r="D5647" s="3">
        <v>45476</v>
      </c>
      <c r="FB5647">
        <v>0</v>
      </c>
      <c r="FC5647">
        <v>1</v>
      </c>
    </row>
    <row r="5648" spans="1:159" x14ac:dyDescent="0.25">
      <c r="A5648" t="s">
        <v>52</v>
      </c>
      <c r="B5648" t="s">
        <v>41</v>
      </c>
      <c r="C5648" t="s">
        <v>86</v>
      </c>
      <c r="D5648" s="3">
        <v>45478</v>
      </c>
      <c r="FB5648">
        <v>0</v>
      </c>
      <c r="FC5648">
        <v>1</v>
      </c>
    </row>
    <row r="5649" spans="1:159" x14ac:dyDescent="0.25">
      <c r="A5649" t="s">
        <v>52</v>
      </c>
      <c r="B5649" t="s">
        <v>41</v>
      </c>
      <c r="C5649" t="s">
        <v>86</v>
      </c>
      <c r="D5649" s="3">
        <v>45479</v>
      </c>
      <c r="CJ5649" s="20"/>
      <c r="FB5649">
        <v>0</v>
      </c>
      <c r="FC5649">
        <v>1</v>
      </c>
    </row>
    <row r="5650" spans="1:159" x14ac:dyDescent="0.25">
      <c r="A5650" t="s">
        <v>52</v>
      </c>
      <c r="B5650" t="s">
        <v>41</v>
      </c>
      <c r="C5650" t="s">
        <v>86</v>
      </c>
      <c r="D5650" s="3">
        <v>45484</v>
      </c>
      <c r="FB5650">
        <v>0</v>
      </c>
      <c r="FC5650">
        <v>1</v>
      </c>
    </row>
    <row r="5651" spans="1:159" x14ac:dyDescent="0.25">
      <c r="A5651" t="s">
        <v>52</v>
      </c>
      <c r="B5651" t="s">
        <v>41</v>
      </c>
      <c r="C5651" t="s">
        <v>86</v>
      </c>
      <c r="D5651" s="3">
        <v>45485</v>
      </c>
      <c r="FB5651">
        <v>0</v>
      </c>
      <c r="FC5651">
        <v>1</v>
      </c>
    </row>
    <row r="5652" spans="1:159" x14ac:dyDescent="0.25">
      <c r="A5652" t="s">
        <v>52</v>
      </c>
      <c r="B5652" t="s">
        <v>41</v>
      </c>
      <c r="C5652" t="s">
        <v>86</v>
      </c>
      <c r="D5652" s="3">
        <v>45496</v>
      </c>
      <c r="FB5652">
        <v>0</v>
      </c>
      <c r="FC5652">
        <v>1</v>
      </c>
    </row>
    <row r="5653" spans="1:159" x14ac:dyDescent="0.25">
      <c r="A5653" t="s">
        <v>52</v>
      </c>
      <c r="B5653" t="s">
        <v>41</v>
      </c>
      <c r="C5653" t="s">
        <v>86</v>
      </c>
      <c r="D5653" s="3">
        <v>45539</v>
      </c>
      <c r="FB5653">
        <v>0</v>
      </c>
      <c r="FC5653">
        <v>1</v>
      </c>
    </row>
    <row r="5654" spans="1:159" x14ac:dyDescent="0.25">
      <c r="A5654" t="s">
        <v>52</v>
      </c>
      <c r="B5654" t="s">
        <v>41</v>
      </c>
      <c r="C5654" t="s">
        <v>86</v>
      </c>
      <c r="D5654" s="3">
        <v>45540</v>
      </c>
      <c r="FB5654">
        <v>0</v>
      </c>
      <c r="FC5654">
        <v>1</v>
      </c>
    </row>
    <row r="5655" spans="1:159" x14ac:dyDescent="0.25">
      <c r="A5655" t="s">
        <v>52</v>
      </c>
      <c r="B5655" t="s">
        <v>41</v>
      </c>
      <c r="C5655" t="s">
        <v>86</v>
      </c>
      <c r="D5655" s="3">
        <v>45541</v>
      </c>
      <c r="FB5655">
        <v>0</v>
      </c>
      <c r="FC5655">
        <v>1</v>
      </c>
    </row>
    <row r="5656" spans="1:159" x14ac:dyDescent="0.25">
      <c r="A5656" t="s">
        <v>52</v>
      </c>
      <c r="B5656" t="s">
        <v>41</v>
      </c>
      <c r="C5656" t="s">
        <v>86</v>
      </c>
      <c r="D5656" s="3">
        <v>45558</v>
      </c>
      <c r="FB5656">
        <v>0</v>
      </c>
      <c r="FC5656">
        <v>1</v>
      </c>
    </row>
    <row r="5657" spans="1:159" x14ac:dyDescent="0.25">
      <c r="A5657" t="s">
        <v>52</v>
      </c>
      <c r="B5657" t="s">
        <v>41</v>
      </c>
      <c r="C5657" t="s">
        <v>86</v>
      </c>
      <c r="D5657" s="3">
        <v>45559</v>
      </c>
      <c r="FB5657">
        <v>0</v>
      </c>
      <c r="FC5657">
        <v>1</v>
      </c>
    </row>
    <row r="5658" spans="1:159" x14ac:dyDescent="0.25">
      <c r="A5658" t="s">
        <v>52</v>
      </c>
      <c r="B5658" t="s">
        <v>41</v>
      </c>
      <c r="C5658" t="s">
        <v>86</v>
      </c>
      <c r="D5658" s="3">
        <v>45566</v>
      </c>
      <c r="FB5658">
        <v>0</v>
      </c>
      <c r="FC5658">
        <v>1</v>
      </c>
    </row>
    <row r="5659" spans="1:159" x14ac:dyDescent="0.25">
      <c r="A5659" t="s">
        <v>52</v>
      </c>
      <c r="B5659" t="s">
        <v>41</v>
      </c>
      <c r="C5659" t="s">
        <v>86</v>
      </c>
      <c r="D5659" s="3">
        <v>45567</v>
      </c>
      <c r="FB5659">
        <v>0</v>
      </c>
      <c r="FC5659">
        <v>1</v>
      </c>
    </row>
    <row r="5660" spans="1:159" x14ac:dyDescent="0.25">
      <c r="A5660" t="s">
        <v>52</v>
      </c>
      <c r="B5660" t="s">
        <v>41</v>
      </c>
      <c r="C5660" t="s">
        <v>86</v>
      </c>
      <c r="D5660" s="3">
        <v>45568</v>
      </c>
      <c r="FB5660">
        <v>0</v>
      </c>
      <c r="FC5660">
        <v>1</v>
      </c>
    </row>
    <row r="5661" spans="1:159" x14ac:dyDescent="0.25">
      <c r="A5661" t="s">
        <v>52</v>
      </c>
      <c r="B5661" t="s">
        <v>41</v>
      </c>
      <c r="C5661" t="s">
        <v>86</v>
      </c>
      <c r="D5661" s="3">
        <v>45570</v>
      </c>
      <c r="FB5661">
        <v>0</v>
      </c>
      <c r="FC5661">
        <v>1</v>
      </c>
    </row>
    <row r="5662" spans="1:159" x14ac:dyDescent="0.25">
      <c r="A5662" t="s">
        <v>52</v>
      </c>
      <c r="B5662" t="s">
        <v>41</v>
      </c>
      <c r="C5662" t="s">
        <v>86</v>
      </c>
      <c r="D5662" s="3">
        <v>45571</v>
      </c>
      <c r="FB5662">
        <v>0</v>
      </c>
      <c r="FC5662">
        <v>1</v>
      </c>
    </row>
    <row r="5663" spans="1:159" x14ac:dyDescent="0.25">
      <c r="A5663" t="s">
        <v>52</v>
      </c>
      <c r="B5663" t="s">
        <v>41</v>
      </c>
      <c r="C5663" t="s">
        <v>76</v>
      </c>
      <c r="D5663" s="3">
        <v>45475</v>
      </c>
      <c r="FB5663">
        <v>0</v>
      </c>
      <c r="FC5663">
        <v>1</v>
      </c>
    </row>
    <row r="5664" spans="1:159" x14ac:dyDescent="0.25">
      <c r="A5664" t="s">
        <v>52</v>
      </c>
      <c r="B5664" t="s">
        <v>41</v>
      </c>
      <c r="C5664" t="s">
        <v>76</v>
      </c>
      <c r="D5664" s="3">
        <v>45476</v>
      </c>
      <c r="FB5664">
        <v>0</v>
      </c>
      <c r="FC5664">
        <v>1</v>
      </c>
    </row>
    <row r="5665" spans="1:159" x14ac:dyDescent="0.25">
      <c r="A5665" t="s">
        <v>52</v>
      </c>
      <c r="B5665" t="s">
        <v>41</v>
      </c>
      <c r="C5665" t="s">
        <v>76</v>
      </c>
      <c r="D5665" s="3">
        <v>45478</v>
      </c>
      <c r="FB5665">
        <v>0</v>
      </c>
      <c r="FC5665">
        <v>1</v>
      </c>
    </row>
    <row r="5666" spans="1:159" x14ac:dyDescent="0.25">
      <c r="A5666" t="s">
        <v>52</v>
      </c>
      <c r="B5666" t="s">
        <v>41</v>
      </c>
      <c r="C5666" t="s">
        <v>76</v>
      </c>
      <c r="D5666" s="3">
        <v>45479</v>
      </c>
      <c r="FB5666">
        <v>0</v>
      </c>
      <c r="FC5666">
        <v>1</v>
      </c>
    </row>
    <row r="5667" spans="1:159" x14ac:dyDescent="0.25">
      <c r="A5667" t="s">
        <v>52</v>
      </c>
      <c r="B5667" t="s">
        <v>41</v>
      </c>
      <c r="C5667" t="s">
        <v>76</v>
      </c>
      <c r="D5667" s="3">
        <v>45484</v>
      </c>
      <c r="FB5667">
        <v>0</v>
      </c>
      <c r="FC5667">
        <v>1</v>
      </c>
    </row>
    <row r="5668" spans="1:159" x14ac:dyDescent="0.25">
      <c r="A5668" t="s">
        <v>52</v>
      </c>
      <c r="B5668" t="s">
        <v>41</v>
      </c>
      <c r="C5668" t="s">
        <v>76</v>
      </c>
      <c r="D5668" s="3">
        <v>45485</v>
      </c>
      <c r="FB5668">
        <v>0</v>
      </c>
      <c r="FC5668">
        <v>1</v>
      </c>
    </row>
    <row r="5669" spans="1:159" x14ac:dyDescent="0.25">
      <c r="A5669" t="s">
        <v>52</v>
      </c>
      <c r="B5669" t="s">
        <v>41</v>
      </c>
      <c r="C5669" t="s">
        <v>76</v>
      </c>
      <c r="D5669" s="3">
        <v>45496</v>
      </c>
      <c r="FB5669">
        <v>0</v>
      </c>
      <c r="FC5669">
        <v>1</v>
      </c>
    </row>
    <row r="5670" spans="1:159" x14ac:dyDescent="0.25">
      <c r="A5670" t="s">
        <v>52</v>
      </c>
      <c r="B5670" t="s">
        <v>41</v>
      </c>
      <c r="C5670" t="s">
        <v>76</v>
      </c>
      <c r="D5670" s="3">
        <v>45539</v>
      </c>
      <c r="FB5670">
        <v>0</v>
      </c>
      <c r="FC5670">
        <v>1</v>
      </c>
    </row>
    <row r="5671" spans="1:159" x14ac:dyDescent="0.25">
      <c r="A5671" t="s">
        <v>52</v>
      </c>
      <c r="B5671" t="s">
        <v>41</v>
      </c>
      <c r="C5671" t="s">
        <v>76</v>
      </c>
      <c r="D5671" s="3">
        <v>45540</v>
      </c>
      <c r="FB5671">
        <v>0</v>
      </c>
      <c r="FC5671">
        <v>1</v>
      </c>
    </row>
    <row r="5672" spans="1:159" x14ac:dyDescent="0.25">
      <c r="A5672" t="s">
        <v>52</v>
      </c>
      <c r="B5672" t="s">
        <v>41</v>
      </c>
      <c r="C5672" t="s">
        <v>76</v>
      </c>
      <c r="D5672" s="13">
        <v>45541</v>
      </c>
      <c r="FB5672">
        <v>0</v>
      </c>
      <c r="FC5672">
        <v>1</v>
      </c>
    </row>
    <row r="5673" spans="1:159" x14ac:dyDescent="0.25">
      <c r="A5673" t="s">
        <v>52</v>
      </c>
      <c r="B5673" t="s">
        <v>41</v>
      </c>
      <c r="C5673" t="s">
        <v>76</v>
      </c>
      <c r="D5673" s="13">
        <v>45558</v>
      </c>
      <c r="FB5673">
        <v>0</v>
      </c>
      <c r="FC5673">
        <v>1</v>
      </c>
    </row>
    <row r="5674" spans="1:159" x14ac:dyDescent="0.25">
      <c r="A5674" t="s">
        <v>52</v>
      </c>
      <c r="B5674" t="s">
        <v>41</v>
      </c>
      <c r="C5674" t="s">
        <v>76</v>
      </c>
      <c r="D5674" s="13">
        <v>45559</v>
      </c>
      <c r="FB5674">
        <v>0</v>
      </c>
      <c r="FC5674">
        <v>1</v>
      </c>
    </row>
    <row r="5675" spans="1:159" x14ac:dyDescent="0.25">
      <c r="A5675" t="s">
        <v>52</v>
      </c>
      <c r="B5675" t="s">
        <v>41</v>
      </c>
      <c r="C5675" t="s">
        <v>76</v>
      </c>
      <c r="D5675" s="13">
        <v>45566</v>
      </c>
      <c r="FB5675">
        <v>0</v>
      </c>
      <c r="FC5675">
        <v>1</v>
      </c>
    </row>
    <row r="5676" spans="1:159" x14ac:dyDescent="0.25">
      <c r="A5676" t="s">
        <v>52</v>
      </c>
      <c r="B5676" t="s">
        <v>41</v>
      </c>
      <c r="C5676" t="s">
        <v>76</v>
      </c>
      <c r="D5676" s="13">
        <v>45567</v>
      </c>
      <c r="FB5676">
        <v>0</v>
      </c>
      <c r="FC5676">
        <v>1</v>
      </c>
    </row>
    <row r="5677" spans="1:159" x14ac:dyDescent="0.25">
      <c r="A5677" t="s">
        <v>52</v>
      </c>
      <c r="B5677" t="s">
        <v>41</v>
      </c>
      <c r="C5677" t="s">
        <v>76</v>
      </c>
      <c r="D5677" s="13">
        <v>45568</v>
      </c>
      <c r="FB5677">
        <v>0</v>
      </c>
      <c r="FC5677">
        <v>1</v>
      </c>
    </row>
    <row r="5678" spans="1:159" x14ac:dyDescent="0.25">
      <c r="A5678" t="s">
        <v>52</v>
      </c>
      <c r="B5678" t="s">
        <v>41</v>
      </c>
      <c r="C5678" t="s">
        <v>76</v>
      </c>
      <c r="D5678" s="13">
        <v>45570</v>
      </c>
      <c r="FB5678">
        <v>0</v>
      </c>
      <c r="FC5678">
        <v>1</v>
      </c>
    </row>
    <row r="5679" spans="1:159" x14ac:dyDescent="0.25">
      <c r="A5679" t="s">
        <v>52</v>
      </c>
      <c r="B5679" t="s">
        <v>41</v>
      </c>
      <c r="C5679" t="s">
        <v>76</v>
      </c>
      <c r="D5679" s="13">
        <v>45571</v>
      </c>
      <c r="FB5679">
        <v>0</v>
      </c>
      <c r="FC5679">
        <v>1</v>
      </c>
    </row>
    <row r="5680" spans="1:159" x14ac:dyDescent="0.25">
      <c r="A5680" t="s">
        <v>52</v>
      </c>
      <c r="B5680" t="s">
        <v>41</v>
      </c>
      <c r="C5680" t="s">
        <v>75</v>
      </c>
      <c r="D5680" s="13">
        <v>45475</v>
      </c>
      <c r="FB5680">
        <v>0</v>
      </c>
      <c r="FC5680">
        <v>1</v>
      </c>
    </row>
    <row r="5681" spans="1:159" x14ac:dyDescent="0.25">
      <c r="A5681" t="s">
        <v>52</v>
      </c>
      <c r="B5681" t="s">
        <v>41</v>
      </c>
      <c r="C5681" t="s">
        <v>75</v>
      </c>
      <c r="D5681" s="13">
        <v>45476</v>
      </c>
      <c r="FB5681">
        <v>0</v>
      </c>
      <c r="FC5681">
        <v>1</v>
      </c>
    </row>
    <row r="5682" spans="1:159" x14ac:dyDescent="0.25">
      <c r="A5682" t="s">
        <v>52</v>
      </c>
      <c r="B5682" t="s">
        <v>41</v>
      </c>
      <c r="C5682" t="s">
        <v>75</v>
      </c>
      <c r="D5682" s="13">
        <v>45478</v>
      </c>
      <c r="FB5682">
        <v>0</v>
      </c>
      <c r="FC5682">
        <v>1</v>
      </c>
    </row>
    <row r="5683" spans="1:159" x14ac:dyDescent="0.25">
      <c r="A5683" t="s">
        <v>52</v>
      </c>
      <c r="B5683" t="s">
        <v>41</v>
      </c>
      <c r="C5683" t="s">
        <v>75</v>
      </c>
      <c r="D5683" s="13">
        <v>45479</v>
      </c>
      <c r="FB5683">
        <v>0</v>
      </c>
      <c r="FC5683">
        <v>1</v>
      </c>
    </row>
    <row r="5684" spans="1:159" x14ac:dyDescent="0.25">
      <c r="A5684" t="s">
        <v>52</v>
      </c>
      <c r="B5684" t="s">
        <v>41</v>
      </c>
      <c r="C5684" t="s">
        <v>75</v>
      </c>
      <c r="D5684" s="13">
        <v>45484</v>
      </c>
      <c r="FB5684">
        <v>0</v>
      </c>
      <c r="FC5684">
        <v>1</v>
      </c>
    </row>
    <row r="5685" spans="1:159" x14ac:dyDescent="0.25">
      <c r="A5685" t="s">
        <v>52</v>
      </c>
      <c r="B5685" t="s">
        <v>41</v>
      </c>
      <c r="C5685" t="s">
        <v>75</v>
      </c>
      <c r="D5685" s="13">
        <v>45485</v>
      </c>
      <c r="FB5685">
        <v>0</v>
      </c>
      <c r="FC5685">
        <v>1</v>
      </c>
    </row>
    <row r="5686" spans="1:159" x14ac:dyDescent="0.25">
      <c r="A5686" t="s">
        <v>52</v>
      </c>
      <c r="B5686" t="s">
        <v>41</v>
      </c>
      <c r="C5686" t="s">
        <v>75</v>
      </c>
      <c r="D5686" s="13">
        <v>45496</v>
      </c>
      <c r="FB5686">
        <v>0</v>
      </c>
      <c r="FC5686">
        <v>1</v>
      </c>
    </row>
    <row r="5687" spans="1:159" x14ac:dyDescent="0.25">
      <c r="A5687" t="s">
        <v>52</v>
      </c>
      <c r="B5687" t="s">
        <v>41</v>
      </c>
      <c r="C5687" t="s">
        <v>75</v>
      </c>
      <c r="D5687" s="13">
        <v>45539</v>
      </c>
      <c r="FB5687">
        <v>0</v>
      </c>
      <c r="FC5687">
        <v>1</v>
      </c>
    </row>
    <row r="5688" spans="1:159" x14ac:dyDescent="0.25">
      <c r="A5688" t="s">
        <v>52</v>
      </c>
      <c r="B5688" t="s">
        <v>41</v>
      </c>
      <c r="C5688" t="s">
        <v>75</v>
      </c>
      <c r="D5688" s="13">
        <v>45540</v>
      </c>
      <c r="FB5688">
        <v>0</v>
      </c>
      <c r="FC5688">
        <v>1</v>
      </c>
    </row>
    <row r="5689" spans="1:159" x14ac:dyDescent="0.25">
      <c r="A5689" t="s">
        <v>52</v>
      </c>
      <c r="B5689" t="s">
        <v>41</v>
      </c>
      <c r="C5689" t="s">
        <v>75</v>
      </c>
      <c r="D5689" s="13">
        <v>45541</v>
      </c>
      <c r="FB5689">
        <v>0</v>
      </c>
      <c r="FC5689">
        <v>1</v>
      </c>
    </row>
    <row r="5690" spans="1:159" x14ac:dyDescent="0.25">
      <c r="A5690" t="s">
        <v>52</v>
      </c>
      <c r="B5690" t="s">
        <v>41</v>
      </c>
      <c r="C5690" t="s">
        <v>75</v>
      </c>
      <c r="D5690" s="13">
        <v>45558</v>
      </c>
      <c r="FB5690">
        <v>0</v>
      </c>
      <c r="FC5690">
        <v>1</v>
      </c>
    </row>
    <row r="5691" spans="1:159" x14ac:dyDescent="0.25">
      <c r="A5691" t="s">
        <v>52</v>
      </c>
      <c r="B5691" t="s">
        <v>41</v>
      </c>
      <c r="C5691" t="s">
        <v>75</v>
      </c>
      <c r="D5691" s="13">
        <v>45559</v>
      </c>
      <c r="FB5691">
        <v>0</v>
      </c>
      <c r="FC5691">
        <v>1</v>
      </c>
    </row>
    <row r="5692" spans="1:159" x14ac:dyDescent="0.25">
      <c r="A5692" t="s">
        <v>52</v>
      </c>
      <c r="B5692" t="s">
        <v>41</v>
      </c>
      <c r="C5692" t="s">
        <v>75</v>
      </c>
      <c r="D5692" s="13">
        <v>45566</v>
      </c>
      <c r="FB5692">
        <v>0</v>
      </c>
      <c r="FC5692">
        <v>1</v>
      </c>
    </row>
    <row r="5693" spans="1:159" x14ac:dyDescent="0.25">
      <c r="A5693" t="s">
        <v>52</v>
      </c>
      <c r="B5693" t="s">
        <v>41</v>
      </c>
      <c r="C5693" t="s">
        <v>75</v>
      </c>
      <c r="D5693" s="13">
        <v>45567</v>
      </c>
      <c r="FB5693">
        <v>0</v>
      </c>
      <c r="FC5693">
        <v>1</v>
      </c>
    </row>
    <row r="5694" spans="1:159" x14ac:dyDescent="0.25">
      <c r="A5694" t="s">
        <v>52</v>
      </c>
      <c r="B5694" t="s">
        <v>41</v>
      </c>
      <c r="C5694" t="s">
        <v>75</v>
      </c>
      <c r="D5694" s="13">
        <v>45568</v>
      </c>
      <c r="FB5694">
        <v>0</v>
      </c>
      <c r="FC5694">
        <v>1</v>
      </c>
    </row>
    <row r="5695" spans="1:159" x14ac:dyDescent="0.25">
      <c r="A5695" t="s">
        <v>52</v>
      </c>
      <c r="B5695" t="s">
        <v>41</v>
      </c>
      <c r="C5695" t="s">
        <v>75</v>
      </c>
      <c r="D5695" s="13">
        <v>45570</v>
      </c>
      <c r="FB5695">
        <v>0</v>
      </c>
      <c r="FC5695">
        <v>1</v>
      </c>
    </row>
    <row r="5696" spans="1:159" x14ac:dyDescent="0.25">
      <c r="A5696" t="s">
        <v>52</v>
      </c>
      <c r="B5696" t="s">
        <v>41</v>
      </c>
      <c r="C5696" t="s">
        <v>75</v>
      </c>
      <c r="D5696" s="13">
        <v>45571</v>
      </c>
      <c r="FB5696">
        <v>0</v>
      </c>
      <c r="FC5696">
        <v>1</v>
      </c>
    </row>
    <row r="5697" spans="1:159" x14ac:dyDescent="0.25">
      <c r="A5697" t="s">
        <v>52</v>
      </c>
      <c r="B5697" t="s">
        <v>41</v>
      </c>
      <c r="C5697" t="s">
        <v>77</v>
      </c>
      <c r="D5697" s="13">
        <v>45475</v>
      </c>
      <c r="FB5697">
        <v>0</v>
      </c>
      <c r="FC5697">
        <v>1</v>
      </c>
    </row>
    <row r="5698" spans="1:159" x14ac:dyDescent="0.25">
      <c r="A5698" t="s">
        <v>52</v>
      </c>
      <c r="B5698" t="s">
        <v>41</v>
      </c>
      <c r="C5698" t="s">
        <v>77</v>
      </c>
      <c r="D5698" s="13">
        <v>45476</v>
      </c>
      <c r="FB5698">
        <v>0</v>
      </c>
      <c r="FC5698">
        <v>1</v>
      </c>
    </row>
    <row r="5699" spans="1:159" x14ac:dyDescent="0.25">
      <c r="A5699" t="s">
        <v>52</v>
      </c>
      <c r="B5699" t="s">
        <v>41</v>
      </c>
      <c r="C5699" t="s">
        <v>77</v>
      </c>
      <c r="D5699" s="13">
        <v>45478</v>
      </c>
      <c r="FB5699">
        <v>0</v>
      </c>
      <c r="FC5699">
        <v>1</v>
      </c>
    </row>
    <row r="5700" spans="1:159" x14ac:dyDescent="0.25">
      <c r="A5700" t="s">
        <v>52</v>
      </c>
      <c r="B5700" t="s">
        <v>41</v>
      </c>
      <c r="C5700" t="s">
        <v>77</v>
      </c>
      <c r="D5700" s="13">
        <v>45479</v>
      </c>
      <c r="FB5700">
        <v>0</v>
      </c>
      <c r="FC5700">
        <v>1</v>
      </c>
    </row>
    <row r="5701" spans="1:159" x14ac:dyDescent="0.25">
      <c r="A5701" t="s">
        <v>52</v>
      </c>
      <c r="B5701" t="s">
        <v>41</v>
      </c>
      <c r="C5701" t="s">
        <v>77</v>
      </c>
      <c r="D5701" s="13">
        <v>45484</v>
      </c>
      <c r="FB5701">
        <v>0</v>
      </c>
      <c r="FC5701">
        <v>1</v>
      </c>
    </row>
    <row r="5702" spans="1:159" x14ac:dyDescent="0.25">
      <c r="A5702" t="s">
        <v>52</v>
      </c>
      <c r="B5702" t="s">
        <v>41</v>
      </c>
      <c r="C5702" t="s">
        <v>77</v>
      </c>
      <c r="D5702" s="13">
        <v>45485</v>
      </c>
      <c r="FB5702">
        <v>0</v>
      </c>
      <c r="FC5702">
        <v>1</v>
      </c>
    </row>
    <row r="5703" spans="1:159" x14ac:dyDescent="0.25">
      <c r="A5703" t="s">
        <v>52</v>
      </c>
      <c r="B5703" t="s">
        <v>41</v>
      </c>
      <c r="C5703" t="s">
        <v>77</v>
      </c>
      <c r="D5703" s="13">
        <v>45496</v>
      </c>
      <c r="FB5703">
        <v>0</v>
      </c>
      <c r="FC5703">
        <v>1</v>
      </c>
    </row>
    <row r="5704" spans="1:159" x14ac:dyDescent="0.25">
      <c r="A5704" t="s">
        <v>52</v>
      </c>
      <c r="B5704" t="s">
        <v>41</v>
      </c>
      <c r="C5704" t="s">
        <v>77</v>
      </c>
      <c r="D5704" s="13">
        <v>45539</v>
      </c>
      <c r="FB5704">
        <v>0</v>
      </c>
      <c r="FC5704">
        <v>1</v>
      </c>
    </row>
    <row r="5705" spans="1:159" x14ac:dyDescent="0.25">
      <c r="A5705" t="s">
        <v>52</v>
      </c>
      <c r="B5705" t="s">
        <v>41</v>
      </c>
      <c r="C5705" t="s">
        <v>77</v>
      </c>
      <c r="D5705" s="13">
        <v>45540</v>
      </c>
      <c r="FB5705">
        <v>0</v>
      </c>
      <c r="FC5705">
        <v>1</v>
      </c>
    </row>
    <row r="5706" spans="1:159" x14ac:dyDescent="0.25">
      <c r="A5706" t="s">
        <v>52</v>
      </c>
      <c r="B5706" t="s">
        <v>41</v>
      </c>
      <c r="C5706" t="s">
        <v>77</v>
      </c>
      <c r="D5706" s="13">
        <v>45541</v>
      </c>
      <c r="FB5706">
        <v>0</v>
      </c>
      <c r="FC5706">
        <v>1</v>
      </c>
    </row>
    <row r="5707" spans="1:159" x14ac:dyDescent="0.25">
      <c r="A5707" t="s">
        <v>52</v>
      </c>
      <c r="B5707" t="s">
        <v>41</v>
      </c>
      <c r="C5707" t="s">
        <v>77</v>
      </c>
      <c r="D5707" s="13">
        <v>45558</v>
      </c>
      <c r="FB5707">
        <v>0</v>
      </c>
      <c r="FC5707">
        <v>1</v>
      </c>
    </row>
    <row r="5708" spans="1:159" x14ac:dyDescent="0.25">
      <c r="A5708" t="s">
        <v>52</v>
      </c>
      <c r="B5708" t="s">
        <v>41</v>
      </c>
      <c r="C5708" t="s">
        <v>77</v>
      </c>
      <c r="D5708" s="13">
        <v>45559</v>
      </c>
      <c r="FB5708">
        <v>0</v>
      </c>
      <c r="FC5708">
        <v>1</v>
      </c>
    </row>
    <row r="5709" spans="1:159" x14ac:dyDescent="0.25">
      <c r="A5709" t="s">
        <v>52</v>
      </c>
      <c r="B5709" t="s">
        <v>41</v>
      </c>
      <c r="C5709" t="s">
        <v>77</v>
      </c>
      <c r="D5709" s="13">
        <v>45566</v>
      </c>
      <c r="FB5709">
        <v>0</v>
      </c>
      <c r="FC5709">
        <v>1</v>
      </c>
    </row>
    <row r="5710" spans="1:159" x14ac:dyDescent="0.25">
      <c r="A5710" t="s">
        <v>52</v>
      </c>
      <c r="B5710" t="s">
        <v>41</v>
      </c>
      <c r="C5710" t="s">
        <v>77</v>
      </c>
      <c r="D5710" s="13">
        <v>45567</v>
      </c>
      <c r="FB5710">
        <v>0</v>
      </c>
      <c r="FC5710">
        <v>1</v>
      </c>
    </row>
    <row r="5711" spans="1:159" x14ac:dyDescent="0.25">
      <c r="A5711" t="s">
        <v>52</v>
      </c>
      <c r="B5711" t="s">
        <v>41</v>
      </c>
      <c r="C5711" t="s">
        <v>77</v>
      </c>
      <c r="D5711" s="13">
        <v>45568</v>
      </c>
      <c r="FB5711">
        <v>0</v>
      </c>
      <c r="FC5711">
        <v>1</v>
      </c>
    </row>
    <row r="5712" spans="1:159" x14ac:dyDescent="0.25">
      <c r="A5712" t="s">
        <v>52</v>
      </c>
      <c r="B5712" t="s">
        <v>41</v>
      </c>
      <c r="C5712" t="s">
        <v>77</v>
      </c>
      <c r="D5712" s="13">
        <v>45570</v>
      </c>
      <c r="FB5712">
        <v>0</v>
      </c>
      <c r="FC5712">
        <v>1</v>
      </c>
    </row>
    <row r="5713" spans="1:159" x14ac:dyDescent="0.25">
      <c r="A5713" t="s">
        <v>52</v>
      </c>
      <c r="B5713" t="s">
        <v>41</v>
      </c>
      <c r="C5713" t="s">
        <v>77</v>
      </c>
      <c r="D5713" s="13">
        <v>45571</v>
      </c>
      <c r="FB5713">
        <v>0</v>
      </c>
      <c r="FC5713">
        <v>1</v>
      </c>
    </row>
    <row r="5714" spans="1:159" x14ac:dyDescent="0.25">
      <c r="A5714" t="s">
        <v>52</v>
      </c>
      <c r="B5714" t="s">
        <v>41</v>
      </c>
      <c r="C5714" t="s">
        <v>84</v>
      </c>
      <c r="D5714" s="13">
        <v>45475</v>
      </c>
      <c r="FB5714">
        <v>0</v>
      </c>
      <c r="FC5714">
        <v>1</v>
      </c>
    </row>
    <row r="5715" spans="1:159" x14ac:dyDescent="0.25">
      <c r="A5715" t="s">
        <v>52</v>
      </c>
      <c r="B5715" t="s">
        <v>41</v>
      </c>
      <c r="C5715" t="s">
        <v>84</v>
      </c>
      <c r="D5715" s="13">
        <v>45476</v>
      </c>
      <c r="FB5715">
        <v>0</v>
      </c>
      <c r="FC5715">
        <v>1</v>
      </c>
    </row>
    <row r="5716" spans="1:159" x14ac:dyDescent="0.25">
      <c r="A5716" t="s">
        <v>52</v>
      </c>
      <c r="B5716" t="s">
        <v>41</v>
      </c>
      <c r="C5716" t="s">
        <v>84</v>
      </c>
      <c r="D5716" s="13">
        <v>45478</v>
      </c>
      <c r="FB5716">
        <v>0</v>
      </c>
      <c r="FC5716">
        <v>1</v>
      </c>
    </row>
    <row r="5717" spans="1:159" x14ac:dyDescent="0.25">
      <c r="A5717" t="s">
        <v>52</v>
      </c>
      <c r="B5717" t="s">
        <v>41</v>
      </c>
      <c r="C5717" t="s">
        <v>84</v>
      </c>
      <c r="D5717" s="13">
        <v>45479</v>
      </c>
      <c r="FB5717">
        <v>0</v>
      </c>
      <c r="FC5717">
        <v>1</v>
      </c>
    </row>
    <row r="5718" spans="1:159" x14ac:dyDescent="0.25">
      <c r="A5718" t="s">
        <v>52</v>
      </c>
      <c r="B5718" t="s">
        <v>41</v>
      </c>
      <c r="C5718" t="s">
        <v>84</v>
      </c>
      <c r="D5718" s="13">
        <v>45484</v>
      </c>
      <c r="FB5718">
        <v>0</v>
      </c>
      <c r="FC5718">
        <v>1</v>
      </c>
    </row>
    <row r="5719" spans="1:159" x14ac:dyDescent="0.25">
      <c r="A5719" t="s">
        <v>52</v>
      </c>
      <c r="B5719" t="s">
        <v>41</v>
      </c>
      <c r="C5719" t="s">
        <v>84</v>
      </c>
      <c r="D5719" s="13">
        <v>45485</v>
      </c>
      <c r="FB5719">
        <v>0</v>
      </c>
      <c r="FC5719">
        <v>1</v>
      </c>
    </row>
    <row r="5720" spans="1:159" x14ac:dyDescent="0.25">
      <c r="A5720" t="s">
        <v>52</v>
      </c>
      <c r="B5720" t="s">
        <v>41</v>
      </c>
      <c r="C5720" t="s">
        <v>84</v>
      </c>
      <c r="D5720" s="13">
        <v>45496</v>
      </c>
      <c r="FB5720">
        <v>0</v>
      </c>
      <c r="FC5720">
        <v>1</v>
      </c>
    </row>
    <row r="5721" spans="1:159" x14ac:dyDescent="0.25">
      <c r="A5721" t="s">
        <v>52</v>
      </c>
      <c r="B5721" t="s">
        <v>41</v>
      </c>
      <c r="C5721" t="s">
        <v>84</v>
      </c>
      <c r="D5721" s="13">
        <v>45539</v>
      </c>
      <c r="FB5721">
        <v>0</v>
      </c>
      <c r="FC5721">
        <v>1</v>
      </c>
    </row>
    <row r="5722" spans="1:159" x14ac:dyDescent="0.25">
      <c r="A5722" t="s">
        <v>52</v>
      </c>
      <c r="B5722" t="s">
        <v>41</v>
      </c>
      <c r="C5722" t="s">
        <v>84</v>
      </c>
      <c r="D5722" s="13">
        <v>45540</v>
      </c>
      <c r="FB5722">
        <v>0</v>
      </c>
      <c r="FC5722">
        <v>1</v>
      </c>
    </row>
    <row r="5723" spans="1:159" x14ac:dyDescent="0.25">
      <c r="A5723" t="s">
        <v>52</v>
      </c>
      <c r="B5723" t="s">
        <v>41</v>
      </c>
      <c r="C5723" t="s">
        <v>84</v>
      </c>
      <c r="D5723" s="13">
        <v>45541</v>
      </c>
      <c r="FB5723">
        <v>0</v>
      </c>
      <c r="FC5723">
        <v>1</v>
      </c>
    </row>
    <row r="5724" spans="1:159" x14ac:dyDescent="0.25">
      <c r="A5724" t="s">
        <v>52</v>
      </c>
      <c r="B5724" t="s">
        <v>41</v>
      </c>
      <c r="C5724" t="s">
        <v>84</v>
      </c>
      <c r="D5724" s="13">
        <v>45558</v>
      </c>
      <c r="FB5724">
        <v>0</v>
      </c>
      <c r="FC5724">
        <v>1</v>
      </c>
    </row>
    <row r="5725" spans="1:159" x14ac:dyDescent="0.25">
      <c r="A5725" t="s">
        <v>52</v>
      </c>
      <c r="B5725" t="s">
        <v>41</v>
      </c>
      <c r="C5725" t="s">
        <v>84</v>
      </c>
      <c r="D5725" s="13">
        <v>45559</v>
      </c>
      <c r="FB5725">
        <v>0</v>
      </c>
      <c r="FC5725">
        <v>1</v>
      </c>
    </row>
    <row r="5726" spans="1:159" x14ac:dyDescent="0.25">
      <c r="A5726" t="s">
        <v>52</v>
      </c>
      <c r="B5726" t="s">
        <v>41</v>
      </c>
      <c r="C5726" t="s">
        <v>84</v>
      </c>
      <c r="D5726" s="13">
        <v>45566</v>
      </c>
      <c r="FB5726">
        <v>0</v>
      </c>
      <c r="FC5726">
        <v>1</v>
      </c>
    </row>
    <row r="5727" spans="1:159" x14ac:dyDescent="0.25">
      <c r="A5727" t="s">
        <v>52</v>
      </c>
      <c r="B5727" t="s">
        <v>41</v>
      </c>
      <c r="C5727" t="s">
        <v>84</v>
      </c>
      <c r="D5727" s="13">
        <v>45567</v>
      </c>
      <c r="FB5727">
        <v>0</v>
      </c>
      <c r="FC5727">
        <v>1</v>
      </c>
    </row>
    <row r="5728" spans="1:159" x14ac:dyDescent="0.25">
      <c r="A5728" t="s">
        <v>52</v>
      </c>
      <c r="B5728" t="s">
        <v>41</v>
      </c>
      <c r="C5728" t="s">
        <v>84</v>
      </c>
      <c r="D5728" s="13">
        <v>45568</v>
      </c>
      <c r="FB5728">
        <v>0</v>
      </c>
      <c r="FC5728">
        <v>1</v>
      </c>
    </row>
    <row r="5729" spans="1:159" x14ac:dyDescent="0.25">
      <c r="A5729" t="s">
        <v>52</v>
      </c>
      <c r="B5729" t="s">
        <v>41</v>
      </c>
      <c r="C5729" t="s">
        <v>84</v>
      </c>
      <c r="D5729" s="13">
        <v>45570</v>
      </c>
      <c r="FB5729">
        <v>0</v>
      </c>
      <c r="FC5729">
        <v>1</v>
      </c>
    </row>
    <row r="5730" spans="1:159" x14ac:dyDescent="0.25">
      <c r="A5730" t="s">
        <v>52</v>
      </c>
      <c r="B5730" t="s">
        <v>41</v>
      </c>
      <c r="C5730" t="s">
        <v>84</v>
      </c>
      <c r="D5730" s="13">
        <v>45571</v>
      </c>
      <c r="FB5730">
        <v>0</v>
      </c>
      <c r="FC5730">
        <v>1</v>
      </c>
    </row>
    <row r="5731" spans="1:159" x14ac:dyDescent="0.25">
      <c r="A5731" t="s">
        <v>52</v>
      </c>
      <c r="B5731" t="s">
        <v>41</v>
      </c>
      <c r="C5731" t="s">
        <v>72</v>
      </c>
      <c r="D5731" s="13">
        <v>45475</v>
      </c>
      <c r="FB5731">
        <v>0</v>
      </c>
      <c r="FC5731">
        <v>1</v>
      </c>
    </row>
    <row r="5732" spans="1:159" x14ac:dyDescent="0.25">
      <c r="A5732" t="s">
        <v>52</v>
      </c>
      <c r="B5732" t="s">
        <v>41</v>
      </c>
      <c r="C5732" t="s">
        <v>72</v>
      </c>
      <c r="D5732" s="13">
        <v>45476</v>
      </c>
      <c r="FB5732">
        <v>0</v>
      </c>
      <c r="FC5732">
        <v>1</v>
      </c>
    </row>
    <row r="5733" spans="1:159" x14ac:dyDescent="0.25">
      <c r="A5733" t="s">
        <v>52</v>
      </c>
      <c r="B5733" t="s">
        <v>41</v>
      </c>
      <c r="C5733" t="s">
        <v>72</v>
      </c>
      <c r="D5733" s="13">
        <v>45478</v>
      </c>
      <c r="FB5733">
        <v>0</v>
      </c>
      <c r="FC5733">
        <v>1</v>
      </c>
    </row>
    <row r="5734" spans="1:159" x14ac:dyDescent="0.25">
      <c r="A5734" t="s">
        <v>52</v>
      </c>
      <c r="B5734" t="s">
        <v>41</v>
      </c>
      <c r="C5734" t="s">
        <v>72</v>
      </c>
      <c r="D5734" s="13">
        <v>45479</v>
      </c>
      <c r="FB5734">
        <v>0</v>
      </c>
      <c r="FC5734">
        <v>1</v>
      </c>
    </row>
    <row r="5735" spans="1:159" x14ac:dyDescent="0.25">
      <c r="A5735" t="s">
        <v>52</v>
      </c>
      <c r="B5735" t="s">
        <v>41</v>
      </c>
      <c r="C5735" t="s">
        <v>72</v>
      </c>
      <c r="D5735" s="13">
        <v>45484</v>
      </c>
      <c r="FB5735">
        <v>0</v>
      </c>
      <c r="FC5735">
        <v>1</v>
      </c>
    </row>
    <row r="5736" spans="1:159" x14ac:dyDescent="0.25">
      <c r="A5736" t="s">
        <v>52</v>
      </c>
      <c r="B5736" t="s">
        <v>41</v>
      </c>
      <c r="C5736" t="s">
        <v>72</v>
      </c>
      <c r="D5736" s="13">
        <v>45485</v>
      </c>
      <c r="FB5736">
        <v>0</v>
      </c>
      <c r="FC5736">
        <v>1</v>
      </c>
    </row>
    <row r="5737" spans="1:159" x14ac:dyDescent="0.25">
      <c r="A5737" t="s">
        <v>52</v>
      </c>
      <c r="B5737" t="s">
        <v>41</v>
      </c>
      <c r="C5737" t="s">
        <v>72</v>
      </c>
      <c r="D5737" s="13">
        <v>45496</v>
      </c>
      <c r="FB5737">
        <v>0</v>
      </c>
      <c r="FC5737">
        <v>1</v>
      </c>
    </row>
    <row r="5738" spans="1:159" x14ac:dyDescent="0.25">
      <c r="A5738" t="s">
        <v>52</v>
      </c>
      <c r="B5738" t="s">
        <v>41</v>
      </c>
      <c r="C5738" t="s">
        <v>72</v>
      </c>
      <c r="D5738" s="13">
        <v>45539</v>
      </c>
      <c r="FB5738">
        <v>0</v>
      </c>
      <c r="FC5738">
        <v>1</v>
      </c>
    </row>
    <row r="5739" spans="1:159" x14ac:dyDescent="0.25">
      <c r="A5739" t="s">
        <v>52</v>
      </c>
      <c r="B5739" t="s">
        <v>41</v>
      </c>
      <c r="C5739" t="s">
        <v>72</v>
      </c>
      <c r="D5739" s="13">
        <v>45540</v>
      </c>
      <c r="FB5739">
        <v>0</v>
      </c>
      <c r="FC5739">
        <v>1</v>
      </c>
    </row>
    <row r="5740" spans="1:159" x14ac:dyDescent="0.25">
      <c r="A5740" t="s">
        <v>52</v>
      </c>
      <c r="B5740" t="s">
        <v>41</v>
      </c>
      <c r="C5740" t="s">
        <v>72</v>
      </c>
      <c r="D5740" s="13">
        <v>45541</v>
      </c>
      <c r="FB5740">
        <v>0</v>
      </c>
      <c r="FC5740">
        <v>1</v>
      </c>
    </row>
    <row r="5741" spans="1:159" x14ac:dyDescent="0.25">
      <c r="A5741" t="s">
        <v>52</v>
      </c>
      <c r="B5741" t="s">
        <v>41</v>
      </c>
      <c r="C5741" t="s">
        <v>72</v>
      </c>
      <c r="D5741" s="13">
        <v>45558</v>
      </c>
      <c r="FB5741">
        <v>0</v>
      </c>
      <c r="FC5741">
        <v>1</v>
      </c>
    </row>
    <row r="5742" spans="1:159" x14ac:dyDescent="0.25">
      <c r="A5742" t="s">
        <v>52</v>
      </c>
      <c r="B5742" t="s">
        <v>41</v>
      </c>
      <c r="C5742" t="s">
        <v>72</v>
      </c>
      <c r="D5742" s="13">
        <v>45559</v>
      </c>
      <c r="FB5742">
        <v>0</v>
      </c>
      <c r="FC5742">
        <v>1</v>
      </c>
    </row>
    <row r="5743" spans="1:159" x14ac:dyDescent="0.25">
      <c r="A5743" t="s">
        <v>52</v>
      </c>
      <c r="B5743" t="s">
        <v>41</v>
      </c>
      <c r="C5743" t="s">
        <v>72</v>
      </c>
      <c r="D5743" s="13">
        <v>45566</v>
      </c>
      <c r="FB5743">
        <v>0</v>
      </c>
      <c r="FC5743">
        <v>1</v>
      </c>
    </row>
    <row r="5744" spans="1:159" x14ac:dyDescent="0.25">
      <c r="A5744" t="s">
        <v>52</v>
      </c>
      <c r="B5744" t="s">
        <v>41</v>
      </c>
      <c r="C5744" t="s">
        <v>72</v>
      </c>
      <c r="D5744" s="13">
        <v>45567</v>
      </c>
      <c r="FB5744">
        <v>0</v>
      </c>
      <c r="FC5744">
        <v>1</v>
      </c>
    </row>
    <row r="5745" spans="1:159" x14ac:dyDescent="0.25">
      <c r="A5745" t="s">
        <v>52</v>
      </c>
      <c r="B5745" t="s">
        <v>41</v>
      </c>
      <c r="C5745" t="s">
        <v>72</v>
      </c>
      <c r="D5745" s="13">
        <v>45568</v>
      </c>
      <c r="FB5745">
        <v>0</v>
      </c>
      <c r="FC5745">
        <v>1</v>
      </c>
    </row>
    <row r="5746" spans="1:159" x14ac:dyDescent="0.25">
      <c r="A5746" t="s">
        <v>52</v>
      </c>
      <c r="B5746" t="s">
        <v>41</v>
      </c>
      <c r="C5746" t="s">
        <v>72</v>
      </c>
      <c r="D5746" s="13">
        <v>45570</v>
      </c>
      <c r="FB5746">
        <v>0</v>
      </c>
      <c r="FC5746">
        <v>1</v>
      </c>
    </row>
    <row r="5747" spans="1:159" x14ac:dyDescent="0.25">
      <c r="A5747" t="s">
        <v>52</v>
      </c>
      <c r="B5747" t="s">
        <v>41</v>
      </c>
      <c r="C5747" t="s">
        <v>72</v>
      </c>
      <c r="D5747" s="13">
        <v>45571</v>
      </c>
      <c r="FB5747">
        <v>0</v>
      </c>
      <c r="FC5747">
        <v>1</v>
      </c>
    </row>
    <row r="5748" spans="1:159" x14ac:dyDescent="0.25">
      <c r="A5748" t="s">
        <v>52</v>
      </c>
      <c r="B5748" t="s">
        <v>41</v>
      </c>
      <c r="C5748" t="s">
        <v>80</v>
      </c>
      <c r="D5748" s="13">
        <v>45475</v>
      </c>
      <c r="FB5748">
        <v>0</v>
      </c>
      <c r="FC5748">
        <v>1</v>
      </c>
    </row>
    <row r="5749" spans="1:159" x14ac:dyDescent="0.25">
      <c r="A5749" t="s">
        <v>52</v>
      </c>
      <c r="B5749" t="s">
        <v>41</v>
      </c>
      <c r="C5749" t="s">
        <v>80</v>
      </c>
      <c r="D5749" s="13">
        <v>45476</v>
      </c>
      <c r="FB5749">
        <v>0</v>
      </c>
      <c r="FC5749">
        <v>1</v>
      </c>
    </row>
    <row r="5750" spans="1:159" x14ac:dyDescent="0.25">
      <c r="A5750" t="s">
        <v>52</v>
      </c>
      <c r="B5750" t="s">
        <v>41</v>
      </c>
      <c r="C5750" t="s">
        <v>80</v>
      </c>
      <c r="D5750" s="13">
        <v>45478</v>
      </c>
      <c r="FB5750">
        <v>0</v>
      </c>
      <c r="FC5750">
        <v>1</v>
      </c>
    </row>
    <row r="5751" spans="1:159" x14ac:dyDescent="0.25">
      <c r="A5751" t="s">
        <v>52</v>
      </c>
      <c r="B5751" t="s">
        <v>41</v>
      </c>
      <c r="C5751" t="s">
        <v>80</v>
      </c>
      <c r="D5751" s="13">
        <v>45479</v>
      </c>
      <c r="FB5751">
        <v>0</v>
      </c>
      <c r="FC5751">
        <v>1</v>
      </c>
    </row>
    <row r="5752" spans="1:159" x14ac:dyDescent="0.25">
      <c r="A5752" t="s">
        <v>52</v>
      </c>
      <c r="B5752" t="s">
        <v>41</v>
      </c>
      <c r="C5752" t="s">
        <v>80</v>
      </c>
      <c r="D5752" s="13">
        <v>45484</v>
      </c>
      <c r="FB5752">
        <v>0</v>
      </c>
      <c r="FC5752">
        <v>1</v>
      </c>
    </row>
    <row r="5753" spans="1:159" x14ac:dyDescent="0.25">
      <c r="A5753" t="s">
        <v>52</v>
      </c>
      <c r="B5753" t="s">
        <v>41</v>
      </c>
      <c r="C5753" t="s">
        <v>80</v>
      </c>
      <c r="D5753" s="13">
        <v>45485</v>
      </c>
      <c r="FB5753">
        <v>0</v>
      </c>
      <c r="FC5753">
        <v>1</v>
      </c>
    </row>
    <row r="5754" spans="1:159" x14ac:dyDescent="0.25">
      <c r="A5754" t="s">
        <v>52</v>
      </c>
      <c r="B5754" t="s">
        <v>41</v>
      </c>
      <c r="C5754" t="s">
        <v>80</v>
      </c>
      <c r="D5754" s="13">
        <v>45496</v>
      </c>
      <c r="FB5754">
        <v>0</v>
      </c>
      <c r="FC5754">
        <v>1</v>
      </c>
    </row>
    <row r="5755" spans="1:159" x14ac:dyDescent="0.25">
      <c r="A5755" t="s">
        <v>52</v>
      </c>
      <c r="B5755" t="s">
        <v>41</v>
      </c>
      <c r="C5755" t="s">
        <v>80</v>
      </c>
      <c r="D5755" s="13">
        <v>45539</v>
      </c>
      <c r="FB5755">
        <v>0</v>
      </c>
      <c r="FC5755">
        <v>1</v>
      </c>
    </row>
    <row r="5756" spans="1:159" x14ac:dyDescent="0.25">
      <c r="A5756" t="s">
        <v>52</v>
      </c>
      <c r="B5756" t="s">
        <v>41</v>
      </c>
      <c r="C5756" t="s">
        <v>80</v>
      </c>
      <c r="D5756" s="13">
        <v>45540</v>
      </c>
      <c r="FB5756">
        <v>0</v>
      </c>
      <c r="FC5756">
        <v>1</v>
      </c>
    </row>
    <row r="5757" spans="1:159" x14ac:dyDescent="0.25">
      <c r="A5757" t="s">
        <v>52</v>
      </c>
      <c r="B5757" t="s">
        <v>41</v>
      </c>
      <c r="C5757" t="s">
        <v>80</v>
      </c>
      <c r="D5757" s="13">
        <v>45541</v>
      </c>
      <c r="FB5757">
        <v>0</v>
      </c>
      <c r="FC5757">
        <v>1</v>
      </c>
    </row>
    <row r="5758" spans="1:159" x14ac:dyDescent="0.25">
      <c r="A5758" t="s">
        <v>52</v>
      </c>
      <c r="B5758" t="s">
        <v>41</v>
      </c>
      <c r="C5758" t="s">
        <v>80</v>
      </c>
      <c r="D5758" s="13">
        <v>45558</v>
      </c>
      <c r="FB5758">
        <v>0</v>
      </c>
      <c r="FC5758">
        <v>1</v>
      </c>
    </row>
    <row r="5759" spans="1:159" x14ac:dyDescent="0.25">
      <c r="A5759" t="s">
        <v>52</v>
      </c>
      <c r="B5759" t="s">
        <v>41</v>
      </c>
      <c r="C5759" t="s">
        <v>80</v>
      </c>
      <c r="D5759" s="13">
        <v>45559</v>
      </c>
      <c r="FB5759">
        <v>0</v>
      </c>
      <c r="FC5759">
        <v>1</v>
      </c>
    </row>
    <row r="5760" spans="1:159" x14ac:dyDescent="0.25">
      <c r="A5760" t="s">
        <v>52</v>
      </c>
      <c r="B5760" t="s">
        <v>41</v>
      </c>
      <c r="C5760" t="s">
        <v>80</v>
      </c>
      <c r="D5760" s="13">
        <v>45566</v>
      </c>
      <c r="FB5760">
        <v>0</v>
      </c>
      <c r="FC5760">
        <v>1</v>
      </c>
    </row>
    <row r="5761" spans="1:159" x14ac:dyDescent="0.25">
      <c r="A5761" t="s">
        <v>52</v>
      </c>
      <c r="B5761" t="s">
        <v>41</v>
      </c>
      <c r="C5761" t="s">
        <v>80</v>
      </c>
      <c r="D5761" s="13">
        <v>45567</v>
      </c>
      <c r="FB5761">
        <v>0</v>
      </c>
      <c r="FC5761">
        <v>1</v>
      </c>
    </row>
    <row r="5762" spans="1:159" x14ac:dyDescent="0.25">
      <c r="A5762" t="s">
        <v>52</v>
      </c>
      <c r="B5762" t="s">
        <v>41</v>
      </c>
      <c r="C5762" t="s">
        <v>80</v>
      </c>
      <c r="D5762" s="13">
        <v>45568</v>
      </c>
      <c r="FB5762">
        <v>0</v>
      </c>
      <c r="FC5762">
        <v>1</v>
      </c>
    </row>
    <row r="5763" spans="1:159" x14ac:dyDescent="0.25">
      <c r="A5763" t="s">
        <v>52</v>
      </c>
      <c r="B5763" t="s">
        <v>41</v>
      </c>
      <c r="C5763" t="s">
        <v>80</v>
      </c>
      <c r="D5763" s="13">
        <v>45570</v>
      </c>
      <c r="FB5763">
        <v>0</v>
      </c>
      <c r="FC5763">
        <v>1</v>
      </c>
    </row>
    <row r="5764" spans="1:159" x14ac:dyDescent="0.25">
      <c r="A5764" t="s">
        <v>52</v>
      </c>
      <c r="B5764" t="s">
        <v>41</v>
      </c>
      <c r="C5764" t="s">
        <v>80</v>
      </c>
      <c r="D5764" s="13">
        <v>45571</v>
      </c>
      <c r="FB5764">
        <v>0</v>
      </c>
      <c r="FC5764">
        <v>1</v>
      </c>
    </row>
    <row r="5765" spans="1:159" x14ac:dyDescent="0.25">
      <c r="A5765" t="s">
        <v>53</v>
      </c>
      <c r="B5765" t="s">
        <v>41</v>
      </c>
      <c r="C5765" t="s">
        <v>78</v>
      </c>
      <c r="D5765" s="13">
        <v>45475</v>
      </c>
      <c r="FB5765">
        <v>0</v>
      </c>
      <c r="FC5765">
        <v>1</v>
      </c>
    </row>
    <row r="5766" spans="1:159" x14ac:dyDescent="0.25">
      <c r="A5766" t="s">
        <v>53</v>
      </c>
      <c r="B5766" t="s">
        <v>41</v>
      </c>
      <c r="C5766" t="s">
        <v>78</v>
      </c>
      <c r="D5766" s="13">
        <v>45476</v>
      </c>
      <c r="FB5766">
        <v>0</v>
      </c>
      <c r="FC5766">
        <v>1</v>
      </c>
    </row>
    <row r="5767" spans="1:159" x14ac:dyDescent="0.25">
      <c r="A5767" t="s">
        <v>53</v>
      </c>
      <c r="B5767" t="s">
        <v>41</v>
      </c>
      <c r="C5767" t="s">
        <v>78</v>
      </c>
      <c r="D5767" s="13">
        <v>45478</v>
      </c>
      <c r="FB5767">
        <v>0</v>
      </c>
      <c r="FC5767">
        <v>1</v>
      </c>
    </row>
    <row r="5768" spans="1:159" x14ac:dyDescent="0.25">
      <c r="A5768" t="s">
        <v>53</v>
      </c>
      <c r="B5768" t="s">
        <v>41</v>
      </c>
      <c r="C5768" t="s">
        <v>78</v>
      </c>
      <c r="D5768" s="13">
        <v>45479</v>
      </c>
      <c r="FB5768">
        <v>0</v>
      </c>
      <c r="FC5768">
        <v>1</v>
      </c>
    </row>
    <row r="5769" spans="1:159" x14ac:dyDescent="0.25">
      <c r="A5769" t="s">
        <v>53</v>
      </c>
      <c r="B5769" t="s">
        <v>41</v>
      </c>
      <c r="C5769" t="s">
        <v>78</v>
      </c>
      <c r="D5769" s="13">
        <v>45484</v>
      </c>
      <c r="FB5769">
        <v>0</v>
      </c>
      <c r="FC5769">
        <v>1</v>
      </c>
    </row>
    <row r="5770" spans="1:159" x14ac:dyDescent="0.25">
      <c r="A5770" t="s">
        <v>53</v>
      </c>
      <c r="B5770" t="s">
        <v>41</v>
      </c>
      <c r="C5770" t="s">
        <v>78</v>
      </c>
      <c r="D5770" s="13">
        <v>45485</v>
      </c>
      <c r="FB5770">
        <v>0</v>
      </c>
      <c r="FC5770">
        <v>1</v>
      </c>
    </row>
    <row r="5771" spans="1:159" x14ac:dyDescent="0.25">
      <c r="A5771" t="s">
        <v>53</v>
      </c>
      <c r="B5771" t="s">
        <v>41</v>
      </c>
      <c r="C5771" t="s">
        <v>78</v>
      </c>
      <c r="D5771" s="13">
        <v>45496</v>
      </c>
      <c r="FB5771">
        <v>0</v>
      </c>
      <c r="FC5771">
        <v>1</v>
      </c>
    </row>
    <row r="5772" spans="1:159" x14ac:dyDescent="0.25">
      <c r="A5772" t="s">
        <v>53</v>
      </c>
      <c r="B5772" t="s">
        <v>41</v>
      </c>
      <c r="C5772" t="s">
        <v>78</v>
      </c>
      <c r="D5772" s="13">
        <v>45539</v>
      </c>
      <c r="FB5772">
        <v>0</v>
      </c>
      <c r="FC5772">
        <v>1</v>
      </c>
    </row>
    <row r="5773" spans="1:159" x14ac:dyDescent="0.25">
      <c r="A5773" t="s">
        <v>53</v>
      </c>
      <c r="B5773" t="s">
        <v>41</v>
      </c>
      <c r="C5773" t="s">
        <v>78</v>
      </c>
      <c r="D5773" s="13">
        <v>45540</v>
      </c>
      <c r="FB5773">
        <v>0</v>
      </c>
      <c r="FC5773">
        <v>1</v>
      </c>
    </row>
    <row r="5774" spans="1:159" x14ac:dyDescent="0.25">
      <c r="A5774" t="s">
        <v>53</v>
      </c>
      <c r="B5774" t="s">
        <v>41</v>
      </c>
      <c r="C5774" t="s">
        <v>78</v>
      </c>
      <c r="D5774" s="13">
        <v>45541</v>
      </c>
      <c r="FB5774">
        <v>0</v>
      </c>
      <c r="FC5774">
        <v>1</v>
      </c>
    </row>
    <row r="5775" spans="1:159" x14ac:dyDescent="0.25">
      <c r="A5775" t="s">
        <v>53</v>
      </c>
      <c r="B5775" t="s">
        <v>41</v>
      </c>
      <c r="C5775" t="s">
        <v>78</v>
      </c>
      <c r="D5775" s="13">
        <v>45558</v>
      </c>
      <c r="FB5775">
        <v>0</v>
      </c>
      <c r="FC5775">
        <v>1</v>
      </c>
    </row>
    <row r="5776" spans="1:159" x14ac:dyDescent="0.25">
      <c r="A5776" t="s">
        <v>53</v>
      </c>
      <c r="B5776" t="s">
        <v>41</v>
      </c>
      <c r="C5776" t="s">
        <v>78</v>
      </c>
      <c r="D5776" s="13">
        <v>45559</v>
      </c>
      <c r="FB5776">
        <v>0</v>
      </c>
      <c r="FC5776">
        <v>1</v>
      </c>
    </row>
    <row r="5777" spans="1:159" x14ac:dyDescent="0.25">
      <c r="A5777" t="s">
        <v>53</v>
      </c>
      <c r="B5777" t="s">
        <v>41</v>
      </c>
      <c r="C5777" t="s">
        <v>78</v>
      </c>
      <c r="D5777" s="13">
        <v>45566</v>
      </c>
      <c r="FB5777">
        <v>0</v>
      </c>
      <c r="FC5777">
        <v>1</v>
      </c>
    </row>
    <row r="5778" spans="1:159" x14ac:dyDescent="0.25">
      <c r="A5778" t="s">
        <v>53</v>
      </c>
      <c r="B5778" t="s">
        <v>41</v>
      </c>
      <c r="C5778" t="s">
        <v>78</v>
      </c>
      <c r="D5778" s="13">
        <v>45567</v>
      </c>
      <c r="FB5778">
        <v>0</v>
      </c>
      <c r="FC5778">
        <v>1</v>
      </c>
    </row>
    <row r="5779" spans="1:159" x14ac:dyDescent="0.25">
      <c r="A5779" t="s">
        <v>53</v>
      </c>
      <c r="B5779" t="s">
        <v>41</v>
      </c>
      <c r="C5779" t="s">
        <v>78</v>
      </c>
      <c r="D5779" s="13">
        <v>45568</v>
      </c>
      <c r="FB5779">
        <v>0</v>
      </c>
      <c r="FC5779">
        <v>1</v>
      </c>
    </row>
    <row r="5780" spans="1:159" x14ac:dyDescent="0.25">
      <c r="A5780" t="s">
        <v>53</v>
      </c>
      <c r="B5780" t="s">
        <v>41</v>
      </c>
      <c r="C5780" t="s">
        <v>78</v>
      </c>
      <c r="D5780" s="13">
        <v>45570</v>
      </c>
      <c r="FB5780">
        <v>0</v>
      </c>
      <c r="FC5780">
        <v>1</v>
      </c>
    </row>
    <row r="5781" spans="1:159" x14ac:dyDescent="0.25">
      <c r="A5781" t="s">
        <v>53</v>
      </c>
      <c r="B5781" t="s">
        <v>41</v>
      </c>
      <c r="C5781" t="s">
        <v>78</v>
      </c>
      <c r="D5781" s="13">
        <v>45571</v>
      </c>
      <c r="FB5781">
        <v>0</v>
      </c>
      <c r="FC5781">
        <v>1</v>
      </c>
    </row>
    <row r="5782" spans="1:159" x14ac:dyDescent="0.25">
      <c r="A5782" t="s">
        <v>53</v>
      </c>
      <c r="B5782" t="s">
        <v>41</v>
      </c>
      <c r="C5782" t="s">
        <v>79</v>
      </c>
      <c r="D5782" s="13">
        <v>45475</v>
      </c>
      <c r="FB5782">
        <v>0</v>
      </c>
      <c r="FC5782">
        <v>1</v>
      </c>
    </row>
    <row r="5783" spans="1:159" x14ac:dyDescent="0.25">
      <c r="A5783" t="s">
        <v>53</v>
      </c>
      <c r="B5783" t="s">
        <v>41</v>
      </c>
      <c r="C5783" t="s">
        <v>79</v>
      </c>
      <c r="D5783" s="13">
        <v>45476</v>
      </c>
      <c r="FB5783">
        <v>0</v>
      </c>
      <c r="FC5783">
        <v>1</v>
      </c>
    </row>
    <row r="5784" spans="1:159" x14ac:dyDescent="0.25">
      <c r="A5784" t="s">
        <v>53</v>
      </c>
      <c r="B5784" t="s">
        <v>41</v>
      </c>
      <c r="C5784" t="s">
        <v>79</v>
      </c>
      <c r="D5784" s="13">
        <v>45478</v>
      </c>
      <c r="FB5784">
        <v>0</v>
      </c>
      <c r="FC5784">
        <v>1</v>
      </c>
    </row>
    <row r="5785" spans="1:159" x14ac:dyDescent="0.25">
      <c r="A5785" t="s">
        <v>53</v>
      </c>
      <c r="B5785" t="s">
        <v>41</v>
      </c>
      <c r="C5785" t="s">
        <v>79</v>
      </c>
      <c r="D5785" s="13">
        <v>45479</v>
      </c>
      <c r="FB5785">
        <v>0</v>
      </c>
      <c r="FC5785">
        <v>1</v>
      </c>
    </row>
    <row r="5786" spans="1:159" x14ac:dyDescent="0.25">
      <c r="A5786" t="s">
        <v>53</v>
      </c>
      <c r="B5786" t="s">
        <v>41</v>
      </c>
      <c r="C5786" t="s">
        <v>79</v>
      </c>
      <c r="D5786" s="13">
        <v>45484</v>
      </c>
      <c r="FB5786">
        <v>0</v>
      </c>
      <c r="FC5786">
        <v>1</v>
      </c>
    </row>
    <row r="5787" spans="1:159" x14ac:dyDescent="0.25">
      <c r="A5787" t="s">
        <v>53</v>
      </c>
      <c r="B5787" t="s">
        <v>41</v>
      </c>
      <c r="C5787" t="s">
        <v>79</v>
      </c>
      <c r="D5787" s="13">
        <v>45485</v>
      </c>
      <c r="FB5787">
        <v>0</v>
      </c>
      <c r="FC5787">
        <v>1</v>
      </c>
    </row>
    <row r="5788" spans="1:159" x14ac:dyDescent="0.25">
      <c r="A5788" t="s">
        <v>53</v>
      </c>
      <c r="B5788" t="s">
        <v>41</v>
      </c>
      <c r="C5788" t="s">
        <v>79</v>
      </c>
      <c r="D5788" s="13">
        <v>45496</v>
      </c>
      <c r="FB5788">
        <v>0</v>
      </c>
      <c r="FC5788">
        <v>1</v>
      </c>
    </row>
    <row r="5789" spans="1:159" x14ac:dyDescent="0.25">
      <c r="A5789" t="s">
        <v>53</v>
      </c>
      <c r="B5789" t="s">
        <v>41</v>
      </c>
      <c r="C5789" t="s">
        <v>79</v>
      </c>
      <c r="D5789" s="13">
        <v>45539</v>
      </c>
      <c r="FB5789">
        <v>0</v>
      </c>
      <c r="FC5789">
        <v>1</v>
      </c>
    </row>
    <row r="5790" spans="1:159" x14ac:dyDescent="0.25">
      <c r="A5790" t="s">
        <v>53</v>
      </c>
      <c r="B5790" t="s">
        <v>41</v>
      </c>
      <c r="C5790" t="s">
        <v>79</v>
      </c>
      <c r="D5790" s="13">
        <v>45540</v>
      </c>
      <c r="FB5790">
        <v>0</v>
      </c>
      <c r="FC5790">
        <v>1</v>
      </c>
    </row>
    <row r="5791" spans="1:159" x14ac:dyDescent="0.25">
      <c r="A5791" t="s">
        <v>53</v>
      </c>
      <c r="B5791" t="s">
        <v>41</v>
      </c>
      <c r="C5791" t="s">
        <v>79</v>
      </c>
      <c r="D5791" s="13">
        <v>45541</v>
      </c>
      <c r="FB5791">
        <v>0</v>
      </c>
      <c r="FC5791">
        <v>1</v>
      </c>
    </row>
    <row r="5792" spans="1:159" x14ac:dyDescent="0.25">
      <c r="A5792" t="s">
        <v>53</v>
      </c>
      <c r="B5792" t="s">
        <v>41</v>
      </c>
      <c r="C5792" t="s">
        <v>79</v>
      </c>
      <c r="D5792" s="13">
        <v>45558</v>
      </c>
      <c r="FB5792">
        <v>0</v>
      </c>
      <c r="FC5792">
        <v>1</v>
      </c>
    </row>
    <row r="5793" spans="1:159" x14ac:dyDescent="0.25">
      <c r="A5793" t="s">
        <v>53</v>
      </c>
      <c r="B5793" t="s">
        <v>41</v>
      </c>
      <c r="C5793" t="s">
        <v>79</v>
      </c>
      <c r="D5793" s="13">
        <v>45559</v>
      </c>
      <c r="FB5793">
        <v>0</v>
      </c>
      <c r="FC5793">
        <v>1</v>
      </c>
    </row>
    <row r="5794" spans="1:159" x14ac:dyDescent="0.25">
      <c r="A5794" t="s">
        <v>53</v>
      </c>
      <c r="B5794" t="s">
        <v>41</v>
      </c>
      <c r="C5794" t="s">
        <v>79</v>
      </c>
      <c r="D5794" s="13">
        <v>45566</v>
      </c>
      <c r="FB5794">
        <v>0</v>
      </c>
      <c r="FC5794">
        <v>1</v>
      </c>
    </row>
    <row r="5795" spans="1:159" x14ac:dyDescent="0.25">
      <c r="A5795" t="s">
        <v>53</v>
      </c>
      <c r="B5795" t="s">
        <v>41</v>
      </c>
      <c r="C5795" t="s">
        <v>79</v>
      </c>
      <c r="D5795" s="13">
        <v>45567</v>
      </c>
      <c r="FB5795">
        <v>0</v>
      </c>
      <c r="FC5795">
        <v>1</v>
      </c>
    </row>
    <row r="5796" spans="1:159" x14ac:dyDescent="0.25">
      <c r="A5796" t="s">
        <v>53</v>
      </c>
      <c r="B5796" t="s">
        <v>41</v>
      </c>
      <c r="C5796" t="s">
        <v>79</v>
      </c>
      <c r="D5796" s="13">
        <v>45568</v>
      </c>
      <c r="FB5796">
        <v>0</v>
      </c>
      <c r="FC5796">
        <v>1</v>
      </c>
    </row>
    <row r="5797" spans="1:159" x14ac:dyDescent="0.25">
      <c r="A5797" t="s">
        <v>53</v>
      </c>
      <c r="B5797" t="s">
        <v>41</v>
      </c>
      <c r="C5797" t="s">
        <v>79</v>
      </c>
      <c r="D5797" s="13">
        <v>45570</v>
      </c>
      <c r="FB5797">
        <v>0</v>
      </c>
      <c r="FC5797">
        <v>1</v>
      </c>
    </row>
    <row r="5798" spans="1:159" x14ac:dyDescent="0.25">
      <c r="A5798" t="s">
        <v>53</v>
      </c>
      <c r="B5798" t="s">
        <v>41</v>
      </c>
      <c r="C5798" t="s">
        <v>79</v>
      </c>
      <c r="D5798" s="13">
        <v>45571</v>
      </c>
      <c r="FB5798">
        <v>0</v>
      </c>
      <c r="FC5798">
        <v>1</v>
      </c>
    </row>
    <row r="5799" spans="1:159" x14ac:dyDescent="0.25">
      <c r="A5799" t="s">
        <v>53</v>
      </c>
      <c r="B5799" t="s">
        <v>41</v>
      </c>
      <c r="C5799" t="s">
        <v>42</v>
      </c>
      <c r="D5799" s="13">
        <v>45475</v>
      </c>
      <c r="FB5799">
        <v>0</v>
      </c>
      <c r="FC5799">
        <v>1</v>
      </c>
    </row>
    <row r="5800" spans="1:159" x14ac:dyDescent="0.25">
      <c r="A5800" t="s">
        <v>53</v>
      </c>
      <c r="B5800" t="s">
        <v>41</v>
      </c>
      <c r="C5800" t="s">
        <v>42</v>
      </c>
      <c r="D5800" s="13">
        <v>45476</v>
      </c>
      <c r="E5800" s="25">
        <v>17</v>
      </c>
      <c r="F5800">
        <v>18</v>
      </c>
      <c r="G5800">
        <v>17</v>
      </c>
      <c r="H5800">
        <v>18</v>
      </c>
      <c r="I5800">
        <v>874</v>
      </c>
      <c r="J5800">
        <v>53694</v>
      </c>
      <c r="K5800">
        <v>1.3984717130661</v>
      </c>
      <c r="L5800">
        <v>1.2130752801895099</v>
      </c>
      <c r="M5800">
        <v>1.0830180644989</v>
      </c>
      <c r="N5800">
        <v>0.99230444431304898</v>
      </c>
      <c r="O5800">
        <v>0.93008792400360096</v>
      </c>
      <c r="P5800">
        <v>0.88017719984054499</v>
      </c>
      <c r="Q5800">
        <v>0.84838938713073697</v>
      </c>
      <c r="R5800">
        <v>0.82674032449722201</v>
      </c>
      <c r="S5800">
        <v>0.81943458318710305</v>
      </c>
      <c r="T5800">
        <v>0.85885375738143899</v>
      </c>
      <c r="U5800">
        <v>1.0072225332260101</v>
      </c>
      <c r="V5800">
        <v>1.22599709033966</v>
      </c>
      <c r="W5800">
        <v>1.47317850589752</v>
      </c>
      <c r="X5800">
        <v>1.7267858982086099</v>
      </c>
      <c r="Y5800">
        <v>2.0201745033264098</v>
      </c>
      <c r="Z5800">
        <v>2.2863252162933301</v>
      </c>
      <c r="AA5800">
        <v>2.5788931846618599</v>
      </c>
      <c r="AB5800">
        <v>2.85469317436218</v>
      </c>
      <c r="AC5800">
        <v>3.0454406738281201</v>
      </c>
      <c r="AD5800">
        <v>2.9455494880676198</v>
      </c>
      <c r="AE5800">
        <v>2.6955544948577801</v>
      </c>
      <c r="AF5800">
        <v>2.4560668468475302</v>
      </c>
      <c r="AG5800">
        <v>2.0991890430450399</v>
      </c>
      <c r="AH5800">
        <v>1.71379959583282</v>
      </c>
      <c r="AI5800">
        <v>-4.3837044388055801E-2</v>
      </c>
      <c r="AJ5800">
        <v>1.0265370830893499E-2</v>
      </c>
      <c r="AK5800">
        <v>-9.7950249910354597E-3</v>
      </c>
      <c r="AL5800">
        <v>-3.36519107222557E-2</v>
      </c>
      <c r="AM5800">
        <v>-1.55234709382057E-2</v>
      </c>
      <c r="AN5800">
        <v>-2.31250487267971E-2</v>
      </c>
      <c r="AO5800">
        <v>-1.01699284277856E-3</v>
      </c>
      <c r="AP5800">
        <v>-1.42023956868797E-3</v>
      </c>
      <c r="AQ5800">
        <v>-1.39541300013661E-2</v>
      </c>
      <c r="AR5800">
        <v>-4.8139918595552403E-2</v>
      </c>
      <c r="AS5800">
        <v>-6.6535308957099901E-2</v>
      </c>
      <c r="AT5800">
        <v>-4.2007997632026603E-2</v>
      </c>
      <c r="AU5800">
        <v>-8.7864145636558505E-2</v>
      </c>
      <c r="AV5800">
        <v>-0.129993200302124</v>
      </c>
      <c r="AW5800">
        <v>-3.9522696286439798E-2</v>
      </c>
      <c r="AX5800">
        <v>-2.9870107769966101E-2</v>
      </c>
      <c r="AY5800">
        <v>0.16098104417324</v>
      </c>
      <c r="AZ5800">
        <v>0.22606620192527699</v>
      </c>
      <c r="BA5800">
        <v>-0.137310490012168</v>
      </c>
      <c r="BB5800">
        <v>-0.16961498558521201</v>
      </c>
      <c r="BC5800">
        <v>-3.0123921111225999E-2</v>
      </c>
      <c r="BD5800">
        <v>-1.05585623532533E-2</v>
      </c>
      <c r="BE5800">
        <v>-3.7190460134297601E-3</v>
      </c>
      <c r="BF5800">
        <v>-3.7166949361562701E-2</v>
      </c>
      <c r="BG5800">
        <v>1.7592843621969199E-2</v>
      </c>
      <c r="BH5800">
        <v>6.19469843804836E-2</v>
      </c>
      <c r="BI5800">
        <v>4.2293556034564903E-2</v>
      </c>
      <c r="BJ5800">
        <v>1.05110676959156E-2</v>
      </c>
      <c r="BK5800">
        <v>2.4517836049199101E-2</v>
      </c>
      <c r="BL5800">
        <v>1.66973937302827E-2</v>
      </c>
      <c r="BM5800">
        <v>3.4541405737399999E-2</v>
      </c>
      <c r="BN5800">
        <v>3.65384519100189E-2</v>
      </c>
      <c r="BO5800">
        <v>2.92682889848947E-2</v>
      </c>
      <c r="BP5800">
        <v>-2.0131999626755701E-3</v>
      </c>
      <c r="BQ5800">
        <v>-1.33594563230872E-2</v>
      </c>
      <c r="BR5800">
        <v>1.55220264568924E-2</v>
      </c>
      <c r="BS5800">
        <v>-2.2949818521738E-2</v>
      </c>
      <c r="BT5800">
        <v>-5.8321014046668999E-2</v>
      </c>
      <c r="BU5800">
        <v>3.4984540194272898E-2</v>
      </c>
      <c r="BV5800">
        <v>4.5838166028261101E-2</v>
      </c>
      <c r="BW5800">
        <v>0.23879829049110399</v>
      </c>
      <c r="BX5800">
        <v>0.307294070720672</v>
      </c>
      <c r="BY5800">
        <v>-5.2385970950126599E-2</v>
      </c>
      <c r="BZ5800">
        <v>-8.8987246155738803E-2</v>
      </c>
      <c r="CA5800">
        <v>4.4212423264980302E-2</v>
      </c>
      <c r="CB5800">
        <v>6.1411276459693902E-2</v>
      </c>
      <c r="CC5800">
        <v>6.6588178277015603E-2</v>
      </c>
      <c r="CD5800">
        <v>2.4619122967123899E-2</v>
      </c>
      <c r="CE5800">
        <v>7.9022735357284504E-2</v>
      </c>
      <c r="CF5800">
        <v>0.11362859606742801</v>
      </c>
      <c r="CG5800">
        <v>9.4382137060165405E-2</v>
      </c>
      <c r="CH5800">
        <v>5.46740442514419E-2</v>
      </c>
      <c r="CI5800">
        <v>6.4559146761894198E-2</v>
      </c>
      <c r="CJ5800">
        <v>5.6519836187362602E-2</v>
      </c>
      <c r="CK5800">
        <v>7.0099800825119005E-2</v>
      </c>
      <c r="CL5800">
        <v>7.4497140944004003E-2</v>
      </c>
      <c r="CM5800">
        <v>7.2490707039832999E-2</v>
      </c>
      <c r="CN5800">
        <v>4.4113520532846402E-2</v>
      </c>
      <c r="CO5800">
        <v>3.9816398173570598E-2</v>
      </c>
      <c r="CP5800">
        <v>7.3052048683166504E-2</v>
      </c>
      <c r="CQ5800">
        <v>4.1964504867792102E-2</v>
      </c>
      <c r="CR5800">
        <v>1.3351166620850501E-2</v>
      </c>
      <c r="CS5800">
        <v>0.109491772949695</v>
      </c>
      <c r="CT5800">
        <v>0.121546439826488</v>
      </c>
      <c r="CU5800">
        <v>0.31661555171012801</v>
      </c>
      <c r="CV5800">
        <v>0.38852193951606701</v>
      </c>
      <c r="CW5800">
        <v>3.2538551837205797E-2</v>
      </c>
      <c r="CX5800">
        <v>-8.3595057949423703E-3</v>
      </c>
      <c r="CY5800">
        <v>0.118548765778541</v>
      </c>
      <c r="CZ5800">
        <v>0.133381113409996</v>
      </c>
      <c r="DA5800">
        <v>0.13689540326595301</v>
      </c>
      <c r="DB5800">
        <v>8.6405195295810602E-2</v>
      </c>
      <c r="DC5800">
        <v>3.7346720695495599E-2</v>
      </c>
      <c r="DD5800">
        <v>3.1420189887285198E-2</v>
      </c>
      <c r="DE5800">
        <v>3.1667608767747803E-2</v>
      </c>
      <c r="DF5800">
        <v>2.6849184185266401E-2</v>
      </c>
      <c r="DG5800">
        <v>2.4343386292457501E-2</v>
      </c>
      <c r="DH5800">
        <v>2.4210326373577101E-2</v>
      </c>
      <c r="DI5800">
        <v>2.16179713606834E-2</v>
      </c>
      <c r="DJ5800">
        <v>2.3077245801687199E-2</v>
      </c>
      <c r="DK5800">
        <v>2.6277365162968601E-2</v>
      </c>
      <c r="DL5800">
        <v>2.8043054044246601E-2</v>
      </c>
      <c r="DM5800">
        <v>3.2328624278306899E-2</v>
      </c>
      <c r="DN5800">
        <v>3.4975770860910402E-2</v>
      </c>
      <c r="DO5800">
        <v>3.9465107023715897E-2</v>
      </c>
      <c r="DP5800">
        <v>4.3573591858148499E-2</v>
      </c>
      <c r="DQ5800">
        <v>4.5297183096408802E-2</v>
      </c>
      <c r="DR5800">
        <v>4.6027362346649101E-2</v>
      </c>
      <c r="DS5800">
        <v>4.7309529036283403E-2</v>
      </c>
      <c r="DT5800">
        <v>4.93830367922782E-2</v>
      </c>
      <c r="DU5800">
        <v>5.1630444824695497E-2</v>
      </c>
      <c r="DV5800">
        <v>4.9018185585737201E-2</v>
      </c>
      <c r="DW5800">
        <v>4.5193288475274998E-2</v>
      </c>
      <c r="DX5800">
        <v>4.3754555284976897E-2</v>
      </c>
      <c r="DY5800">
        <v>4.2743757367133997E-2</v>
      </c>
      <c r="DZ5800">
        <v>3.7563264369964502E-2</v>
      </c>
      <c r="EA5800">
        <v>76.786224365234304</v>
      </c>
      <c r="EB5800">
        <v>75.358673095703097</v>
      </c>
      <c r="EC5800">
        <v>73.454872131347599</v>
      </c>
      <c r="ED5800">
        <v>71.395484924316406</v>
      </c>
      <c r="EE5800">
        <v>68.889549255370994</v>
      </c>
      <c r="EF5800">
        <v>68.889549255370994</v>
      </c>
      <c r="EG5800">
        <v>72.913299560546804</v>
      </c>
      <c r="EH5800">
        <v>78.788597106933494</v>
      </c>
      <c r="EI5800">
        <v>83.711402893066406</v>
      </c>
      <c r="EJ5800">
        <v>88.570068359375</v>
      </c>
      <c r="EK5800">
        <v>94.858673095703097</v>
      </c>
      <c r="EL5800">
        <v>97.331352233886705</v>
      </c>
      <c r="EM5800">
        <v>98.439430236816406</v>
      </c>
      <c r="EN5800">
        <v>98.425178527832003</v>
      </c>
      <c r="EO5800">
        <v>99.027313232421804</v>
      </c>
      <c r="EP5800">
        <v>98.584320068359304</v>
      </c>
      <c r="EQ5800">
        <v>97.585510253906193</v>
      </c>
      <c r="ER5800">
        <v>96.691207885742102</v>
      </c>
      <c r="ES5800">
        <v>95.229217529296804</v>
      </c>
      <c r="ET5800">
        <v>93.22802734375</v>
      </c>
      <c r="EU5800">
        <v>91.210212707519503</v>
      </c>
      <c r="EV5800">
        <v>86.783851623535099</v>
      </c>
      <c r="EW5800">
        <v>82.387176513671804</v>
      </c>
      <c r="EX5800">
        <v>79.438240051269503</v>
      </c>
      <c r="EY5800">
        <v>0.40187564492225603</v>
      </c>
      <c r="EZ5800">
        <v>3.41938436031341E-2</v>
      </c>
      <c r="FA5800">
        <v>3.41938436031341E-2</v>
      </c>
      <c r="FB5800">
        <v>0</v>
      </c>
      <c r="FC5800">
        <v>0</v>
      </c>
    </row>
    <row r="5801" spans="1:159" x14ac:dyDescent="0.25">
      <c r="A5801" t="s">
        <v>53</v>
      </c>
      <c r="B5801" t="s">
        <v>41</v>
      </c>
      <c r="C5801" t="s">
        <v>42</v>
      </c>
      <c r="D5801" s="13">
        <v>45478</v>
      </c>
      <c r="E5801" s="25">
        <v>17</v>
      </c>
      <c r="F5801">
        <v>18</v>
      </c>
      <c r="G5801">
        <v>17</v>
      </c>
      <c r="H5801">
        <v>18</v>
      </c>
      <c r="I5801">
        <v>963</v>
      </c>
      <c r="J5801">
        <v>57841</v>
      </c>
      <c r="K5801">
        <v>1.5765405893325799</v>
      </c>
      <c r="L5801">
        <v>1.37432754039764</v>
      </c>
      <c r="M5801">
        <v>1.1975455284118599</v>
      </c>
      <c r="N5801">
        <v>1.0773167610168399</v>
      </c>
      <c r="O5801">
        <v>0.96967810392379705</v>
      </c>
      <c r="P5801">
        <v>0.90616166591644198</v>
      </c>
      <c r="Q5801">
        <v>0.866088926792144</v>
      </c>
      <c r="R5801">
        <v>0.84096711874008101</v>
      </c>
      <c r="S5801">
        <v>0.85340899229049605</v>
      </c>
      <c r="T5801">
        <v>0.93325048685073797</v>
      </c>
      <c r="U5801">
        <v>1.1041284799575799</v>
      </c>
      <c r="V5801">
        <v>1.28034603595733</v>
      </c>
      <c r="W5801">
        <v>1.5699907541275</v>
      </c>
      <c r="X5801">
        <v>1.9289472103118801</v>
      </c>
      <c r="Y5801">
        <v>2.2977390289306601</v>
      </c>
      <c r="Z5801">
        <v>2.6183900833129798</v>
      </c>
      <c r="AA5801">
        <v>2.9827494621276802</v>
      </c>
      <c r="AB5801">
        <v>3.2520623207092201</v>
      </c>
      <c r="AC5801">
        <v>3.4962403774261399</v>
      </c>
      <c r="AD5801">
        <v>3.4744625091552699</v>
      </c>
      <c r="AE5801">
        <v>3.1728942394256499</v>
      </c>
      <c r="AF5801">
        <v>2.7994482517242401</v>
      </c>
      <c r="AG5801">
        <v>2.3540678024291899</v>
      </c>
      <c r="AH5801">
        <v>1.94195580482482</v>
      </c>
      <c r="AI5801">
        <v>-8.48583504557609E-2</v>
      </c>
      <c r="AJ5801">
        <v>-4.07388284802436E-2</v>
      </c>
      <c r="AK5801">
        <v>-3.5683285444974802E-2</v>
      </c>
      <c r="AL5801">
        <v>-2.6650026440620402E-2</v>
      </c>
      <c r="AM5801">
        <v>-3.7984903901815401E-2</v>
      </c>
      <c r="AN5801">
        <v>-4.03529405593872E-2</v>
      </c>
      <c r="AO5801">
        <v>-2.4616628885269099E-2</v>
      </c>
      <c r="AP5801">
        <v>-4.7548826783895402E-2</v>
      </c>
      <c r="AQ5801">
        <v>-8.6559146642684895E-2</v>
      </c>
      <c r="AR5801">
        <v>-4.5212477445602403E-2</v>
      </c>
      <c r="AS5801">
        <v>-6.5040372312068898E-2</v>
      </c>
      <c r="AT5801">
        <v>-6.4458817243575994E-2</v>
      </c>
      <c r="AU5801">
        <v>-5.82789778709411E-2</v>
      </c>
      <c r="AV5801">
        <v>-9.5310471951961503E-2</v>
      </c>
      <c r="AW5801">
        <v>-0.13857431709766299</v>
      </c>
      <c r="AX5801">
        <v>-0.14836713671684201</v>
      </c>
      <c r="AY5801">
        <v>0.20170834660529999</v>
      </c>
      <c r="AZ5801">
        <v>0.16221575438976199</v>
      </c>
      <c r="BA5801">
        <v>-0.22277805209159801</v>
      </c>
      <c r="BB5801">
        <v>-0.23430053889751401</v>
      </c>
      <c r="BC5801">
        <v>-0.15054412186145699</v>
      </c>
      <c r="BD5801">
        <v>-0.18334251642227101</v>
      </c>
      <c r="BE5801">
        <v>-0.123599402606487</v>
      </c>
      <c r="BF5801">
        <v>-0.113767229020595</v>
      </c>
      <c r="BG5801">
        <v>-1.6147540882229802E-2</v>
      </c>
      <c r="BH5801">
        <v>1.7306080088019302E-2</v>
      </c>
      <c r="BI5801">
        <v>1.6674509271979301E-2</v>
      </c>
      <c r="BJ5801">
        <v>2.02092751860618E-2</v>
      </c>
      <c r="BK5801">
        <v>1.0006789816543399E-3</v>
      </c>
      <c r="BL5801">
        <v>-4.1286284103989601E-3</v>
      </c>
      <c r="BM5801">
        <v>1.14545291289687E-2</v>
      </c>
      <c r="BN5801">
        <v>-8.4844985976815206E-3</v>
      </c>
      <c r="BO5801">
        <v>-3.9483483880758202E-2</v>
      </c>
      <c r="BP5801">
        <v>4.3795336969196701E-3</v>
      </c>
      <c r="BQ5801">
        <v>-8.43068212270736E-3</v>
      </c>
      <c r="BR5801">
        <v>-3.9442428387701503E-3</v>
      </c>
      <c r="BS5801">
        <v>1.09262848272919E-2</v>
      </c>
      <c r="BT5801">
        <v>-2.1418353542685498E-2</v>
      </c>
      <c r="BU5801">
        <v>-5.6142598390579203E-2</v>
      </c>
      <c r="BV5801">
        <v>-6.2179874628782203E-2</v>
      </c>
      <c r="BW5801">
        <v>0.28678169846534701</v>
      </c>
      <c r="BX5801">
        <v>0.25140643119812001</v>
      </c>
      <c r="BY5801">
        <v>-0.12506060302257499</v>
      </c>
      <c r="BZ5801">
        <v>-0.136612713336944</v>
      </c>
      <c r="CA5801">
        <v>-5.9417616575956303E-2</v>
      </c>
      <c r="CB5801">
        <v>-9.7459025681018802E-2</v>
      </c>
      <c r="CC5801">
        <v>-4.16741073131561E-2</v>
      </c>
      <c r="CD5801">
        <v>-3.8441993296146303E-2</v>
      </c>
      <c r="CE5801">
        <v>5.2563272416591603E-2</v>
      </c>
      <c r="CF5801">
        <v>7.5350992381572696E-2</v>
      </c>
      <c r="CG5801">
        <v>6.9032303988933494E-2</v>
      </c>
      <c r="CH5801">
        <v>6.7068576812744099E-2</v>
      </c>
      <c r="CI5801">
        <v>3.9986263960599802E-2</v>
      </c>
      <c r="CJ5801">
        <v>3.2095685601234401E-2</v>
      </c>
      <c r="CK5801">
        <v>4.7525689005851697E-2</v>
      </c>
      <c r="CL5801">
        <v>3.05798314511775E-2</v>
      </c>
      <c r="CM5801">
        <v>7.5921765528619203E-3</v>
      </c>
      <c r="CN5801">
        <v>5.39715476334095E-2</v>
      </c>
      <c r="CO5801">
        <v>4.8179008066654198E-2</v>
      </c>
      <c r="CP5801">
        <v>5.6570328772068003E-2</v>
      </c>
      <c r="CQ5801">
        <v>8.0131545662879902E-2</v>
      </c>
      <c r="CR5801">
        <v>5.2473761141300201E-2</v>
      </c>
      <c r="CS5801">
        <v>2.62891184538602E-2</v>
      </c>
      <c r="CT5801">
        <v>2.4007393047213499E-2</v>
      </c>
      <c r="CU5801">
        <v>0.37185505032539301</v>
      </c>
      <c r="CV5801">
        <v>0.340597093105316</v>
      </c>
      <c r="CW5801">
        <v>-2.7343153953552201E-2</v>
      </c>
      <c r="CX5801">
        <v>-3.8924884051084498E-2</v>
      </c>
      <c r="CY5801">
        <v>3.1708884984254802E-2</v>
      </c>
      <c r="CZ5801">
        <v>-1.1575532145798199E-2</v>
      </c>
      <c r="DA5801">
        <v>4.0251187980174997E-2</v>
      </c>
      <c r="DB5801">
        <v>3.6883242428302702E-2</v>
      </c>
      <c r="DC5801">
        <v>4.1773207485675798E-2</v>
      </c>
      <c r="DD5801">
        <v>3.5288799554109497E-2</v>
      </c>
      <c r="DE5801">
        <v>3.1831279397010803E-2</v>
      </c>
      <c r="DF5801">
        <v>2.8488432988524399E-2</v>
      </c>
      <c r="DG5801">
        <v>2.3701552301645199E-2</v>
      </c>
      <c r="DH5801">
        <v>2.2022819146513901E-2</v>
      </c>
      <c r="DI5801">
        <v>2.1929707378149001E-2</v>
      </c>
      <c r="DJ5801">
        <v>2.3749426007270799E-2</v>
      </c>
      <c r="DK5801">
        <v>2.8619969263672801E-2</v>
      </c>
      <c r="DL5801">
        <v>3.0149802565574601E-2</v>
      </c>
      <c r="DM5801">
        <v>3.4416247159242602E-2</v>
      </c>
      <c r="DN5801">
        <v>3.6790248006582198E-2</v>
      </c>
      <c r="DO5801">
        <v>4.2073812335729502E-2</v>
      </c>
      <c r="DP5801">
        <v>4.4923216104507398E-2</v>
      </c>
      <c r="DQ5801">
        <v>5.0114925950765603E-2</v>
      </c>
      <c r="DR5801">
        <v>5.2398137748241397E-2</v>
      </c>
      <c r="DS5801">
        <v>5.1720928400754901E-2</v>
      </c>
      <c r="DT5801">
        <v>5.4224077612161602E-2</v>
      </c>
      <c r="DU5801">
        <v>5.9407990425825098E-2</v>
      </c>
      <c r="DV5801">
        <v>5.9389982372522299E-2</v>
      </c>
      <c r="DW5801">
        <v>5.54009787738323E-2</v>
      </c>
      <c r="DX5801">
        <v>5.2213456481695099E-2</v>
      </c>
      <c r="DY5801">
        <v>4.98070418834686E-2</v>
      </c>
      <c r="DZ5801">
        <v>4.5794490724802003E-2</v>
      </c>
      <c r="EA5801">
        <v>79.584945678710895</v>
      </c>
      <c r="EB5801">
        <v>77.086021423339801</v>
      </c>
      <c r="EC5801">
        <v>75.044082641601506</v>
      </c>
      <c r="ED5801">
        <v>72.545158386230398</v>
      </c>
      <c r="EE5801">
        <v>71.561286926269503</v>
      </c>
      <c r="EF5801">
        <v>70.032257080078097</v>
      </c>
      <c r="EG5801">
        <v>72.002151489257798</v>
      </c>
      <c r="EH5801">
        <v>77.323654174804602</v>
      </c>
      <c r="EI5801">
        <v>82.692474365234304</v>
      </c>
      <c r="EJ5801">
        <v>87.561286926269503</v>
      </c>
      <c r="EK5801">
        <v>92.400001525878906</v>
      </c>
      <c r="EL5801">
        <v>98.161293029785099</v>
      </c>
      <c r="EM5801">
        <v>101.44300842285099</v>
      </c>
      <c r="EN5801">
        <v>105.29354858398401</v>
      </c>
      <c r="EO5801">
        <v>106.706451416015</v>
      </c>
      <c r="EP5801">
        <v>107.70752716064401</v>
      </c>
      <c r="EQ5801">
        <v>107.691398620605</v>
      </c>
      <c r="ER5801">
        <v>107.693550109863</v>
      </c>
      <c r="ES5801">
        <v>104.925804138183</v>
      </c>
      <c r="ET5801">
        <v>100.63117980957</v>
      </c>
      <c r="EU5801">
        <v>96.277420043945298</v>
      </c>
      <c r="EV5801">
        <v>91.429031372070298</v>
      </c>
      <c r="EW5801">
        <v>87.091400146484304</v>
      </c>
      <c r="EX5801">
        <v>83.605377197265597</v>
      </c>
      <c r="EY5801">
        <v>0.49253040552139199</v>
      </c>
      <c r="EZ5801">
        <v>3.7467669695615699E-2</v>
      </c>
      <c r="FA5801">
        <v>3.7467669695615699E-2</v>
      </c>
      <c r="FB5801">
        <v>0</v>
      </c>
      <c r="FC5801">
        <v>0</v>
      </c>
    </row>
    <row r="5802" spans="1:159" x14ac:dyDescent="0.25">
      <c r="A5802" t="s">
        <v>53</v>
      </c>
      <c r="B5802" t="s">
        <v>41</v>
      </c>
      <c r="C5802" t="s">
        <v>42</v>
      </c>
      <c r="D5802" s="13">
        <v>45479</v>
      </c>
      <c r="E5802" s="25">
        <v>19</v>
      </c>
      <c r="F5802">
        <v>20</v>
      </c>
      <c r="G5802">
        <v>19</v>
      </c>
      <c r="H5802">
        <v>20</v>
      </c>
      <c r="I5802">
        <v>873</v>
      </c>
      <c r="J5802">
        <v>53550</v>
      </c>
      <c r="K5802">
        <v>1.73281002044677</v>
      </c>
      <c r="L5802">
        <v>1.4741024971008301</v>
      </c>
      <c r="M5802">
        <v>1.29107153415679</v>
      </c>
      <c r="N5802">
        <v>1.1749069690704299</v>
      </c>
      <c r="O5802">
        <v>1.03904056549072</v>
      </c>
      <c r="P5802">
        <v>0.96708297729492099</v>
      </c>
      <c r="Q5802">
        <v>0.899905145168304</v>
      </c>
      <c r="R5802">
        <v>0.91222232580184903</v>
      </c>
      <c r="S5802">
        <v>0.96296954154968195</v>
      </c>
      <c r="T5802">
        <v>1.0527546405792201</v>
      </c>
      <c r="U5802">
        <v>1.22438073158264</v>
      </c>
      <c r="V5802">
        <v>1.5491310358047401</v>
      </c>
      <c r="W5802">
        <v>1.87964439392089</v>
      </c>
      <c r="X5802">
        <v>2.2696006298065101</v>
      </c>
      <c r="Y5802">
        <v>2.5815906524658199</v>
      </c>
      <c r="Z5802">
        <v>2.84746193885803</v>
      </c>
      <c r="AA5802">
        <v>3.0899553298950102</v>
      </c>
      <c r="AB5802">
        <v>3.3374774456024099</v>
      </c>
      <c r="AC5802">
        <v>3.5354485511779701</v>
      </c>
      <c r="AD5802">
        <v>3.4236035346984801</v>
      </c>
      <c r="AE5802">
        <v>3.1658563613891602</v>
      </c>
      <c r="AF5802">
        <v>2.7761926651000901</v>
      </c>
      <c r="AG5802">
        <v>2.3804621696472101</v>
      </c>
      <c r="AH5802">
        <v>2.0098402500152499</v>
      </c>
      <c r="AI5802">
        <v>-0.109772183001041</v>
      </c>
      <c r="AJ5802">
        <v>-5.1627602428197798E-2</v>
      </c>
      <c r="AK5802">
        <v>-3.10203116387128E-2</v>
      </c>
      <c r="AL5802">
        <v>4.32005821494385E-4</v>
      </c>
      <c r="AM5802">
        <v>-1.84922143816947E-2</v>
      </c>
      <c r="AN5802">
        <v>2.6551035698503199E-3</v>
      </c>
      <c r="AO5802">
        <v>-1.6300823539495399E-2</v>
      </c>
      <c r="AP5802">
        <v>-4.2550750076770696E-3</v>
      </c>
      <c r="AQ5802">
        <v>-4.0063686668872799E-2</v>
      </c>
      <c r="AR5802">
        <v>-8.3217799663543701E-2</v>
      </c>
      <c r="AS5802">
        <v>-0.12333175539970299</v>
      </c>
      <c r="AT5802">
        <v>-5.9479653835296603E-2</v>
      </c>
      <c r="AU5802">
        <v>-0.103326059877872</v>
      </c>
      <c r="AV5802">
        <v>-0.18328681588172899</v>
      </c>
      <c r="AW5802">
        <v>-0.17203922569751701</v>
      </c>
      <c r="AX5802">
        <v>-0.133632957935333</v>
      </c>
      <c r="AY5802">
        <v>-0.205398589372634</v>
      </c>
      <c r="AZ5802">
        <v>-0.19210164248943301</v>
      </c>
      <c r="BA5802">
        <v>0.14767634868621801</v>
      </c>
      <c r="BB5802">
        <v>-8.9453145861625602E-2</v>
      </c>
      <c r="BC5802">
        <v>-0.32034489512443498</v>
      </c>
      <c r="BD5802">
        <v>-0.27263537049293501</v>
      </c>
      <c r="BE5802">
        <v>-0.17499095201492301</v>
      </c>
      <c r="BF5802">
        <v>-7.30956941843032E-2</v>
      </c>
      <c r="BG5802">
        <v>-3.1501092016696902E-2</v>
      </c>
      <c r="BH5802">
        <v>1.7760450020432399E-2</v>
      </c>
      <c r="BI5802">
        <v>2.8957488015293999E-2</v>
      </c>
      <c r="BJ5802">
        <v>5.86361587047576E-2</v>
      </c>
      <c r="BK5802">
        <v>3.0631979927420599E-2</v>
      </c>
      <c r="BL5802">
        <v>4.4078227132558802E-2</v>
      </c>
      <c r="BM5802">
        <v>2.4323208257555899E-2</v>
      </c>
      <c r="BN5802">
        <v>4.3255571275949402E-2</v>
      </c>
      <c r="BO5802">
        <v>1.31120448932051E-2</v>
      </c>
      <c r="BP5802">
        <v>-2.4074288085103E-2</v>
      </c>
      <c r="BQ5802">
        <v>-5.5488653481006601E-2</v>
      </c>
      <c r="BR5802">
        <v>1.72189138829708E-2</v>
      </c>
      <c r="BS5802">
        <v>-2.3669159039855E-2</v>
      </c>
      <c r="BT5802">
        <v>-9.5625117421150194E-2</v>
      </c>
      <c r="BU5802">
        <v>-8.0131389200687395E-2</v>
      </c>
      <c r="BV5802">
        <v>-4.2074922472238499E-2</v>
      </c>
      <c r="BW5802">
        <v>-0.111861884593963</v>
      </c>
      <c r="BX5802">
        <v>-9.8591499030590002E-2</v>
      </c>
      <c r="BY5802">
        <v>0.239783450961112</v>
      </c>
      <c r="BZ5802">
        <v>0</v>
      </c>
      <c r="CA5802">
        <v>-0.22764709591865501</v>
      </c>
      <c r="CB5802">
        <v>-0.18554118275642301</v>
      </c>
      <c r="CC5802">
        <v>-9.3682616949081393E-2</v>
      </c>
      <c r="CD5802">
        <v>-5.6363601470366099E-4</v>
      </c>
      <c r="CE5802">
        <v>4.6770002692937802E-2</v>
      </c>
      <c r="CF5802">
        <v>8.7148502469062805E-2</v>
      </c>
      <c r="CG5802">
        <v>8.8935285806655801E-2</v>
      </c>
      <c r="CH5802">
        <v>0.116840310394763</v>
      </c>
      <c r="CI5802">
        <v>7.9756177961826297E-2</v>
      </c>
      <c r="CJ5802">
        <v>8.5501350462436607E-2</v>
      </c>
      <c r="CK5802">
        <v>6.4947240054607294E-2</v>
      </c>
      <c r="CL5802">
        <v>9.0766221284866305E-2</v>
      </c>
      <c r="CM5802">
        <v>6.62877783179283E-2</v>
      </c>
      <c r="CN5802">
        <v>3.5069227218627902E-2</v>
      </c>
      <c r="CO5802">
        <v>1.23544475063681E-2</v>
      </c>
      <c r="CP5802">
        <v>9.3917481601238195E-2</v>
      </c>
      <c r="CQ5802">
        <v>5.5987741798162398E-2</v>
      </c>
      <c r="CR5802">
        <v>-7.9634189605712804E-3</v>
      </c>
      <c r="CS5802">
        <v>1.17764426395297E-2</v>
      </c>
      <c r="CT5802">
        <v>4.94831167161464E-2</v>
      </c>
      <c r="CU5802">
        <v>-1.8325181677937501E-2</v>
      </c>
      <c r="CV5802">
        <v>-5.08135370910167E-3</v>
      </c>
      <c r="CW5802">
        <v>0.33189055323600702</v>
      </c>
      <c r="CX5802">
        <v>8.9453145861625602E-2</v>
      </c>
      <c r="CY5802">
        <v>-0.13494929671287501</v>
      </c>
      <c r="CZ5802">
        <v>-9.84470099210739E-2</v>
      </c>
      <c r="DA5802">
        <v>-1.23742828145623E-2</v>
      </c>
      <c r="DB5802">
        <v>7.1968421339988695E-2</v>
      </c>
      <c r="DC5802">
        <v>4.7585446387529297E-2</v>
      </c>
      <c r="DD5802">
        <v>4.2184941470623002E-2</v>
      </c>
      <c r="DE5802">
        <v>3.6463912576436899E-2</v>
      </c>
      <c r="DF5802">
        <v>3.5385612398386002E-2</v>
      </c>
      <c r="DG5802">
        <v>2.9865389689803099E-2</v>
      </c>
      <c r="DH5802">
        <v>2.5183470919728199E-2</v>
      </c>
      <c r="DI5802">
        <v>2.4697657674551E-2</v>
      </c>
      <c r="DJ5802">
        <v>2.8884422034025099E-2</v>
      </c>
      <c r="DK5802">
        <v>3.2328549772500902E-2</v>
      </c>
      <c r="DL5802">
        <v>3.5956703126430498E-2</v>
      </c>
      <c r="DM5802">
        <v>4.1245676577091203E-2</v>
      </c>
      <c r="DN5802">
        <v>4.6629417687654398E-2</v>
      </c>
      <c r="DO5802">
        <v>4.8427958041429499E-2</v>
      </c>
      <c r="DP5802">
        <v>5.3294528275728198E-2</v>
      </c>
      <c r="DQ5802">
        <v>5.5875994265079401E-2</v>
      </c>
      <c r="DR5802">
        <v>5.5663336068391703E-2</v>
      </c>
      <c r="DS5802">
        <v>5.6866277009248699E-2</v>
      </c>
      <c r="DT5802">
        <v>5.6850131601095102E-2</v>
      </c>
      <c r="DU5802">
        <v>5.5997140705585403E-2</v>
      </c>
      <c r="DV5802">
        <v>5.4383650422096197E-2</v>
      </c>
      <c r="DW5802">
        <v>5.6356258690357201E-2</v>
      </c>
      <c r="DX5802">
        <v>5.2949499338865197E-2</v>
      </c>
      <c r="DY5802">
        <v>4.9431957304477601E-2</v>
      </c>
      <c r="DZ5802">
        <v>4.4096361845731701E-2</v>
      </c>
      <c r="EA5802">
        <v>81.451309204101506</v>
      </c>
      <c r="EB5802">
        <v>79.469123840332003</v>
      </c>
      <c r="EC5802">
        <v>76.159141540527301</v>
      </c>
      <c r="ED5802">
        <v>75.233963012695298</v>
      </c>
      <c r="EE5802">
        <v>72.731590270995994</v>
      </c>
      <c r="EF5802">
        <v>72.233963012695298</v>
      </c>
      <c r="EG5802">
        <v>74.256530761718693</v>
      </c>
      <c r="EH5802">
        <v>79.147270202636705</v>
      </c>
      <c r="EI5802">
        <v>85.606887817382798</v>
      </c>
      <c r="EJ5802">
        <v>91.042755126953097</v>
      </c>
      <c r="EK5802">
        <v>95.908554077148395</v>
      </c>
      <c r="EL5802">
        <v>101.56532287597599</v>
      </c>
      <c r="EM5802">
        <v>105.82778930664</v>
      </c>
      <c r="EN5802">
        <v>107.71971130371</v>
      </c>
      <c r="EO5802">
        <v>107.88954925537099</v>
      </c>
      <c r="EP5802">
        <v>104.28622436523401</v>
      </c>
      <c r="EQ5802">
        <v>103.312355041503</v>
      </c>
      <c r="ER5802">
        <v>102.84323120117099</v>
      </c>
      <c r="ES5802">
        <v>98.978622436523395</v>
      </c>
      <c r="ET5802">
        <v>97.406173706054602</v>
      </c>
      <c r="EU5802">
        <v>94.480995178222599</v>
      </c>
      <c r="EV5802">
        <v>90.591445922851506</v>
      </c>
      <c r="EW5802">
        <v>86.193588256835895</v>
      </c>
      <c r="EX5802">
        <v>82.262474060058494</v>
      </c>
      <c r="EY5802">
        <v>0.52943861484527499</v>
      </c>
      <c r="EZ5802">
        <v>3.9029672741889898E-2</v>
      </c>
      <c r="FA5802">
        <v>3.9029672741889898E-2</v>
      </c>
      <c r="FB5802">
        <v>0</v>
      </c>
      <c r="FC5802">
        <v>0</v>
      </c>
    </row>
    <row r="5803" spans="1:159" x14ac:dyDescent="0.25">
      <c r="A5803" t="s">
        <v>53</v>
      </c>
      <c r="B5803" t="s">
        <v>41</v>
      </c>
      <c r="C5803" t="s">
        <v>42</v>
      </c>
      <c r="D5803" s="13">
        <v>45484</v>
      </c>
      <c r="E5803" s="25">
        <v>17</v>
      </c>
      <c r="F5803">
        <v>18</v>
      </c>
      <c r="G5803">
        <v>17</v>
      </c>
      <c r="H5803">
        <v>18</v>
      </c>
      <c r="I5803">
        <v>874</v>
      </c>
      <c r="J5803">
        <v>53478</v>
      </c>
      <c r="K5803">
        <v>1.50871777534484</v>
      </c>
      <c r="L5803">
        <v>1.3093158006668</v>
      </c>
      <c r="M5803">
        <v>1.1451276540756199</v>
      </c>
      <c r="N5803">
        <v>1.03628289699554</v>
      </c>
      <c r="O5803">
        <v>0.95135962963104204</v>
      </c>
      <c r="P5803">
        <v>0.89954614639282204</v>
      </c>
      <c r="Q5803">
        <v>0.85471761226653997</v>
      </c>
      <c r="R5803">
        <v>0.80415618419647195</v>
      </c>
      <c r="S5803">
        <v>0.81505608558654696</v>
      </c>
      <c r="T5803">
        <v>0.86550027132034302</v>
      </c>
      <c r="U5803">
        <v>0.99833393096923795</v>
      </c>
      <c r="V5803">
        <v>1.2078436613082799</v>
      </c>
      <c r="W5803">
        <v>1.5347138643264699</v>
      </c>
      <c r="X5803">
        <v>1.9357162714004501</v>
      </c>
      <c r="Y5803">
        <v>2.2117931842803902</v>
      </c>
      <c r="Z5803">
        <v>2.5278940200805602</v>
      </c>
      <c r="AA5803">
        <v>2.7994966506957999</v>
      </c>
      <c r="AB5803">
        <v>3.0717575550079301</v>
      </c>
      <c r="AC5803">
        <v>3.35534596443176</v>
      </c>
      <c r="AD5803">
        <v>3.2728209495544398</v>
      </c>
      <c r="AE5803">
        <v>2.9500341415405198</v>
      </c>
      <c r="AF5803">
        <v>2.6159319877624498</v>
      </c>
      <c r="AG5803">
        <v>2.1868519783020002</v>
      </c>
      <c r="AH5803">
        <v>1.76899421215057</v>
      </c>
      <c r="AI5803">
        <v>-5.4437685757875401E-2</v>
      </c>
      <c r="AJ5803">
        <v>-3.6798220127820899E-2</v>
      </c>
      <c r="AK5803">
        <v>-6.2939956784248297E-2</v>
      </c>
      <c r="AL5803">
        <v>-0.108570337295532</v>
      </c>
      <c r="AM5803">
        <v>-0.13460369408130601</v>
      </c>
      <c r="AN5803">
        <v>-4.4183470308780601E-2</v>
      </c>
      <c r="AO5803">
        <v>-5.4197099059820099E-2</v>
      </c>
      <c r="AP5803">
        <v>-6.2007360160350702E-2</v>
      </c>
      <c r="AQ5803">
        <v>-7.9748645424842807E-2</v>
      </c>
      <c r="AR5803">
        <v>-6.9688782095909105E-2</v>
      </c>
      <c r="AS5803">
        <v>-7.1777731180190998E-2</v>
      </c>
      <c r="AT5803">
        <v>-7.3759451508522006E-2</v>
      </c>
      <c r="AU5803">
        <v>-7.4615903198718997E-2</v>
      </c>
      <c r="AV5803">
        <v>-1.34690031409263E-2</v>
      </c>
      <c r="AW5803">
        <v>-9.5070734620094202E-2</v>
      </c>
      <c r="AX5803">
        <v>-7.9425424337387002E-2</v>
      </c>
      <c r="AY5803">
        <v>0.112159810960292</v>
      </c>
      <c r="AZ5803">
        <v>7.4914388358592904E-2</v>
      </c>
      <c r="BA5803">
        <v>-0.17270676791667899</v>
      </c>
      <c r="BB5803">
        <v>-0.132033601403236</v>
      </c>
      <c r="BC5803">
        <v>-0.14412513375282199</v>
      </c>
      <c r="BD5803">
        <v>-8.0336511135101304E-2</v>
      </c>
      <c r="BE5803">
        <v>-5.9627160429954501E-2</v>
      </c>
      <c r="BF5803">
        <v>-7.8309498727321597E-2</v>
      </c>
      <c r="BG5803">
        <v>-3.2703413162380401E-3</v>
      </c>
      <c r="BH5803">
        <v>1.7065795138478199E-2</v>
      </c>
      <c r="BI5803">
        <v>-5.5509544909000301E-3</v>
      </c>
      <c r="BJ5803">
        <v>-4.9121856689453097E-2</v>
      </c>
      <c r="BK5803">
        <v>-7.9283200204372406E-2</v>
      </c>
      <c r="BL5803">
        <v>-3.8348094094544601E-3</v>
      </c>
      <c r="BM5803">
        <v>-9.8657188937067899E-3</v>
      </c>
      <c r="BN5803">
        <v>-2.2189069539308499E-2</v>
      </c>
      <c r="BO5803">
        <v>-3.5562980920076301E-2</v>
      </c>
      <c r="BP5803">
        <v>-2.2354317829012801E-2</v>
      </c>
      <c r="BQ5803">
        <v>-2.2095128893852199E-2</v>
      </c>
      <c r="BR5803">
        <v>-1.7281508073210699E-2</v>
      </c>
      <c r="BS5803">
        <v>-1.1000392027199201E-2</v>
      </c>
      <c r="BT5803">
        <v>5.65257705748081E-2</v>
      </c>
      <c r="BU5803">
        <v>-1.86950229108333E-2</v>
      </c>
      <c r="BV5803">
        <v>-3.73681634664535E-3</v>
      </c>
      <c r="BW5803">
        <v>0.18481813371181399</v>
      </c>
      <c r="BX5803">
        <v>0.14854317903518599</v>
      </c>
      <c r="BY5803">
        <v>-9.3368224799632998E-2</v>
      </c>
      <c r="BZ5803">
        <v>-5.3988505154848002E-2</v>
      </c>
      <c r="CA5803">
        <v>-6.7406393587589195E-2</v>
      </c>
      <c r="CB5803">
        <v>-7.1036187000572603E-3</v>
      </c>
      <c r="CC5803">
        <v>8.95918160676956E-3</v>
      </c>
      <c r="CD5803">
        <v>-2.0565314218401898E-2</v>
      </c>
      <c r="CE5803">
        <v>4.7897003591060597E-2</v>
      </c>
      <c r="CF5803">
        <v>7.0929810404777499E-2</v>
      </c>
      <c r="CG5803">
        <v>5.1838047802448203E-2</v>
      </c>
      <c r="CH5803">
        <v>1.03266257792711E-2</v>
      </c>
      <c r="CI5803">
        <v>-2.39627007395029E-2</v>
      </c>
      <c r="CJ5803">
        <v>3.6513853818178101E-2</v>
      </c>
      <c r="CK5803">
        <v>3.44656631350517E-2</v>
      </c>
      <c r="CL5803">
        <v>1.7629222944378801E-2</v>
      </c>
      <c r="CM5803">
        <v>8.6226845160126599E-3</v>
      </c>
      <c r="CN5803">
        <v>2.4980142712592999E-2</v>
      </c>
      <c r="CO5803">
        <v>2.7587469667196201E-2</v>
      </c>
      <c r="CP5803">
        <v>3.9196439087390803E-2</v>
      </c>
      <c r="CQ5803">
        <v>5.2615117281675297E-2</v>
      </c>
      <c r="CR5803">
        <v>0.12652054429054199</v>
      </c>
      <c r="CS5803">
        <v>5.7680688798427499E-2</v>
      </c>
      <c r="CT5803">
        <v>7.1951791644096305E-2</v>
      </c>
      <c r="CU5803">
        <v>0.25747644901275601</v>
      </c>
      <c r="CV5803">
        <v>0.22217196226119901</v>
      </c>
      <c r="CW5803">
        <v>-1.4029685407876901E-2</v>
      </c>
      <c r="CX5803">
        <v>2.4056585505604699E-2</v>
      </c>
      <c r="CY5803">
        <v>9.3123512342572195E-3</v>
      </c>
      <c r="CZ5803">
        <v>6.6129274666309301E-2</v>
      </c>
      <c r="DA5803">
        <v>7.7545523643493597E-2</v>
      </c>
      <c r="DB5803">
        <v>3.7178866565227502E-2</v>
      </c>
      <c r="DC5803">
        <v>3.1107537448406199E-2</v>
      </c>
      <c r="DD5803">
        <v>3.2746996730565997E-2</v>
      </c>
      <c r="DE5803">
        <v>3.4890037029981599E-2</v>
      </c>
      <c r="DF5803">
        <v>3.6142110824584898E-2</v>
      </c>
      <c r="DG5803">
        <v>3.3632475882768603E-2</v>
      </c>
      <c r="DH5803">
        <v>2.4530244991183201E-2</v>
      </c>
      <c r="DI5803">
        <v>2.6951566338539099E-2</v>
      </c>
      <c r="DJ5803">
        <v>2.42078024893999E-2</v>
      </c>
      <c r="DK5803">
        <v>2.6862977072596501E-2</v>
      </c>
      <c r="DL5803">
        <v>2.8777308762073499E-2</v>
      </c>
      <c r="DM5803">
        <v>3.0204875394701899E-2</v>
      </c>
      <c r="DN5803">
        <v>3.4336153417825602E-2</v>
      </c>
      <c r="DO5803">
        <v>3.8675483316183E-2</v>
      </c>
      <c r="DP5803">
        <v>4.2553801089525202E-2</v>
      </c>
      <c r="DQ5803">
        <v>4.6433135867118801E-2</v>
      </c>
      <c r="DR5803">
        <v>4.60154041647911E-2</v>
      </c>
      <c r="DS5803">
        <v>4.41731251776218E-2</v>
      </c>
      <c r="DT5803">
        <v>4.4763125479221302E-2</v>
      </c>
      <c r="DU5803">
        <v>4.8234406858682598E-2</v>
      </c>
      <c r="DV5803">
        <v>4.7448046505451202E-2</v>
      </c>
      <c r="DW5803">
        <v>4.6641685068607303E-2</v>
      </c>
      <c r="DX5803">
        <v>4.4522438198327997E-2</v>
      </c>
      <c r="DY5803">
        <v>4.1697535663843099E-2</v>
      </c>
      <c r="DZ5803">
        <v>3.5105969756841597E-2</v>
      </c>
      <c r="EA5803">
        <v>76.826187133789006</v>
      </c>
      <c r="EB5803">
        <v>74.859527587890597</v>
      </c>
      <c r="EC5803">
        <v>73.414283752441406</v>
      </c>
      <c r="ED5803">
        <v>71.967857360839801</v>
      </c>
      <c r="EE5803">
        <v>69.927383422851506</v>
      </c>
      <c r="EF5803">
        <v>68.883331298828097</v>
      </c>
      <c r="EG5803">
        <v>70.404762268066406</v>
      </c>
      <c r="EH5803">
        <v>75.292854309082003</v>
      </c>
      <c r="EI5803">
        <v>81.232139587402301</v>
      </c>
      <c r="EJ5803">
        <v>87.557144165039006</v>
      </c>
      <c r="EK5803">
        <v>92.497619628906193</v>
      </c>
      <c r="EL5803">
        <v>97.709526062011705</v>
      </c>
      <c r="EM5803">
        <v>101.56428527832</v>
      </c>
      <c r="EN5803">
        <v>100.226188659667</v>
      </c>
      <c r="EO5803">
        <v>100.86666870117099</v>
      </c>
      <c r="EP5803">
        <v>100.998809814453</v>
      </c>
      <c r="EQ5803">
        <v>100.10952758789</v>
      </c>
      <c r="ER5803">
        <v>99.186904907226506</v>
      </c>
      <c r="ES5803">
        <v>98.085716247558494</v>
      </c>
      <c r="ET5803">
        <v>94.591667175292898</v>
      </c>
      <c r="EU5803">
        <v>91.088096618652301</v>
      </c>
      <c r="EV5803">
        <v>86.734527587890597</v>
      </c>
      <c r="EW5803">
        <v>82.786903381347599</v>
      </c>
      <c r="EX5803">
        <v>80.878570556640597</v>
      </c>
      <c r="EY5803">
        <v>0.38648417592048601</v>
      </c>
      <c r="EZ5803">
        <v>3.14444042742252E-2</v>
      </c>
      <c r="FA5803">
        <v>3.14444042742252E-2</v>
      </c>
      <c r="FB5803">
        <v>0</v>
      </c>
      <c r="FC5803">
        <v>0</v>
      </c>
    </row>
    <row r="5804" spans="1:159" x14ac:dyDescent="0.25">
      <c r="A5804" t="s">
        <v>53</v>
      </c>
      <c r="B5804" t="s">
        <v>41</v>
      </c>
      <c r="C5804" t="s">
        <v>42</v>
      </c>
      <c r="D5804" s="13">
        <v>45485</v>
      </c>
      <c r="FB5804">
        <v>0</v>
      </c>
      <c r="FC5804">
        <v>1</v>
      </c>
    </row>
    <row r="5805" spans="1:159" x14ac:dyDescent="0.25">
      <c r="A5805" t="s">
        <v>53</v>
      </c>
      <c r="B5805" t="s">
        <v>41</v>
      </c>
      <c r="C5805" t="s">
        <v>42</v>
      </c>
      <c r="D5805" s="13">
        <v>45496</v>
      </c>
      <c r="E5805" s="25">
        <v>16</v>
      </c>
      <c r="F5805">
        <v>17</v>
      </c>
      <c r="G5805">
        <v>16</v>
      </c>
      <c r="H5805">
        <v>17</v>
      </c>
      <c r="I5805">
        <v>873</v>
      </c>
      <c r="J5805">
        <v>53298</v>
      </c>
      <c r="K5805">
        <v>1.50542604923248</v>
      </c>
      <c r="L5805">
        <v>1.26279520988464</v>
      </c>
      <c r="M5805">
        <v>1.11743640899658</v>
      </c>
      <c r="N5805">
        <v>1.03744852542877</v>
      </c>
      <c r="O5805">
        <v>0.98152238130569402</v>
      </c>
      <c r="P5805">
        <v>0.92290687561035101</v>
      </c>
      <c r="Q5805">
        <v>0.88108044862747104</v>
      </c>
      <c r="R5805">
        <v>0.84989649057388295</v>
      </c>
      <c r="S5805">
        <v>0.85954177379608099</v>
      </c>
      <c r="T5805">
        <v>0.90966033935546797</v>
      </c>
      <c r="U5805">
        <v>1.0361082553863501</v>
      </c>
      <c r="V5805">
        <v>1.23547935485839</v>
      </c>
      <c r="W5805">
        <v>1.55147588253021</v>
      </c>
      <c r="X5805">
        <v>1.9150153398513701</v>
      </c>
      <c r="Y5805">
        <v>2.2141661643981898</v>
      </c>
      <c r="Z5805">
        <v>2.51679134368896</v>
      </c>
      <c r="AA5805">
        <v>2.8105580806732098</v>
      </c>
      <c r="AB5805">
        <v>3.1476979255676198</v>
      </c>
      <c r="AC5805">
        <v>3.3292312622070299</v>
      </c>
      <c r="AD5805">
        <v>3.2430281639099099</v>
      </c>
      <c r="AE5805">
        <v>2.92820692062377</v>
      </c>
      <c r="AF5805">
        <v>2.62039947509765</v>
      </c>
      <c r="AG5805">
        <v>2.2885158061981201</v>
      </c>
      <c r="AH5805">
        <v>1.9699304103851301</v>
      </c>
      <c r="AI5805">
        <v>-4.8481728881597498E-2</v>
      </c>
      <c r="AJ5805">
        <v>-5.9686463326215702E-2</v>
      </c>
      <c r="AK5805">
        <v>-6.6698014736175495E-2</v>
      </c>
      <c r="AL5805">
        <v>-7.1706563234329196E-2</v>
      </c>
      <c r="AM5805">
        <v>-2.8095930814743E-2</v>
      </c>
      <c r="AN5805">
        <v>-6.4754970371723106E-2</v>
      </c>
      <c r="AO5805">
        <v>-8.8227614760398795E-2</v>
      </c>
      <c r="AP5805">
        <v>-6.2891006469726493E-2</v>
      </c>
      <c r="AQ5805">
        <v>-3.7195410579442902E-2</v>
      </c>
      <c r="AR5805">
        <v>-2.0654110237955998E-2</v>
      </c>
      <c r="AS5805">
        <v>-0.121841721236705</v>
      </c>
      <c r="AT5805">
        <v>-0.12264747172594</v>
      </c>
      <c r="AU5805">
        <v>-0.13423477113246901</v>
      </c>
      <c r="AV5805">
        <v>-6.7921370267868E-2</v>
      </c>
      <c r="AW5805">
        <v>-0.14960187673568701</v>
      </c>
      <c r="AX5805">
        <v>5.9962719678878701E-2</v>
      </c>
      <c r="AY5805">
        <v>9.1904625296592699E-2</v>
      </c>
      <c r="AZ5805">
        <v>-0.25992363691329901</v>
      </c>
      <c r="BA5805">
        <v>-0.22745154798030801</v>
      </c>
      <c r="BB5805">
        <v>-0.163289904594421</v>
      </c>
      <c r="BC5805">
        <v>-0.17139886319637199</v>
      </c>
      <c r="BD5805">
        <v>-0.22209541499614699</v>
      </c>
      <c r="BE5805">
        <v>-0.16330663859844199</v>
      </c>
      <c r="BF5805">
        <v>-0.104066416621208</v>
      </c>
      <c r="BG5805">
        <v>6.64028711616992E-3</v>
      </c>
      <c r="BH5805">
        <v>-9.6214367076754501E-3</v>
      </c>
      <c r="BI5805">
        <v>-1.8742181360721501E-2</v>
      </c>
      <c r="BJ5805">
        <v>-2.44919452816247E-2</v>
      </c>
      <c r="BK5805">
        <v>5.9509440325200497E-3</v>
      </c>
      <c r="BL5805">
        <v>-2.5616936385631499E-2</v>
      </c>
      <c r="BM5805">
        <v>-4.4729091227054499E-2</v>
      </c>
      <c r="BN5805">
        <v>-2.0734453573822899E-2</v>
      </c>
      <c r="BO5805">
        <v>3.4822318702936099E-3</v>
      </c>
      <c r="BP5805">
        <v>2.23389081656932E-2</v>
      </c>
      <c r="BQ5805">
        <v>-6.5272681415080996E-2</v>
      </c>
      <c r="BR5805">
        <v>-6.0127843171358102E-2</v>
      </c>
      <c r="BS5805">
        <v>-6.6440843045711503E-2</v>
      </c>
      <c r="BT5805">
        <v>1.65817141532897E-3</v>
      </c>
      <c r="BU5805">
        <v>-7.6274380087852395E-2</v>
      </c>
      <c r="BV5805">
        <v>0.132255584001541</v>
      </c>
      <c r="BW5805">
        <v>0.16570094227790799</v>
      </c>
      <c r="BX5805">
        <v>-0.17712351679801899</v>
      </c>
      <c r="BY5805">
        <v>-0.14512580633163399</v>
      </c>
      <c r="BZ5805">
        <v>-8.4174111485481207E-2</v>
      </c>
      <c r="CA5805">
        <v>-9.2352591454982702E-2</v>
      </c>
      <c r="CB5805">
        <v>-0.146564871072769</v>
      </c>
      <c r="CC5805">
        <v>-9.3138866126537295E-2</v>
      </c>
      <c r="CD5805">
        <v>-3.6295738071203197E-2</v>
      </c>
      <c r="CE5805">
        <v>6.1762303113937302E-2</v>
      </c>
      <c r="CF5805">
        <v>4.0443588048219598E-2</v>
      </c>
      <c r="CG5805">
        <v>2.9213650152087201E-2</v>
      </c>
      <c r="CH5805">
        <v>2.2722676396369899E-2</v>
      </c>
      <c r="CI5805">
        <v>3.99978198111057E-2</v>
      </c>
      <c r="CJ5805">
        <v>1.3521098531782599E-2</v>
      </c>
      <c r="CK5805">
        <v>-1.2305702548474E-3</v>
      </c>
      <c r="CL5805">
        <v>2.1422099322080598E-2</v>
      </c>
      <c r="CM5805">
        <v>4.4159874320030199E-2</v>
      </c>
      <c r="CN5805">
        <v>6.5331928431987707E-2</v>
      </c>
      <c r="CO5805">
        <v>-8.7036425247788395E-3</v>
      </c>
      <c r="CP5805">
        <v>2.3917828220874002E-3</v>
      </c>
      <c r="CQ5805">
        <v>1.3530839933082401E-3</v>
      </c>
      <c r="CR5805">
        <v>7.1237713098526001E-2</v>
      </c>
      <c r="CS5805">
        <v>-2.9468827415257601E-3</v>
      </c>
      <c r="CT5805">
        <v>0.20454844832420299</v>
      </c>
      <c r="CU5805">
        <v>0.23949725925922299</v>
      </c>
      <c r="CV5805">
        <v>-9.4323389232158605E-2</v>
      </c>
      <c r="CW5805">
        <v>-6.2800057232379899E-2</v>
      </c>
      <c r="CX5805">
        <v>-5.0583151169121196E-3</v>
      </c>
      <c r="CY5805">
        <v>-1.3306312263011899E-2</v>
      </c>
      <c r="CZ5805">
        <v>-7.1034319698810494E-2</v>
      </c>
      <c r="DA5805">
        <v>-2.2971086204051899E-2</v>
      </c>
      <c r="DB5805">
        <v>3.14749404788017E-2</v>
      </c>
      <c r="DC5805">
        <v>3.3511806279420797E-2</v>
      </c>
      <c r="DD5805">
        <v>3.0437374487519198E-2</v>
      </c>
      <c r="DE5805">
        <v>2.9155075550079301E-2</v>
      </c>
      <c r="DF5805">
        <v>2.8704451397061299E-2</v>
      </c>
      <c r="DG5805">
        <v>2.0699029788374901E-2</v>
      </c>
      <c r="DH5805">
        <v>2.37942356616258E-2</v>
      </c>
      <c r="DI5805">
        <v>2.6445223018527E-2</v>
      </c>
      <c r="DJ5805">
        <v>2.5629363954067199E-2</v>
      </c>
      <c r="DK5805">
        <v>2.4730250239372201E-2</v>
      </c>
      <c r="DL5805">
        <v>2.6137899607419902E-2</v>
      </c>
      <c r="DM5805">
        <v>3.4391533583402599E-2</v>
      </c>
      <c r="DN5805">
        <v>3.80092337727546E-2</v>
      </c>
      <c r="DO5805">
        <v>4.1215781122445998E-2</v>
      </c>
      <c r="DP5805">
        <v>4.2301356792449903E-2</v>
      </c>
      <c r="DQ5805">
        <v>4.4579952955245902E-2</v>
      </c>
      <c r="DR5805">
        <v>4.39509414136409E-2</v>
      </c>
      <c r="DS5805">
        <v>4.4864974915981203E-2</v>
      </c>
      <c r="DT5805">
        <v>5.0338901579380001E-2</v>
      </c>
      <c r="DU5805">
        <v>5.0050500780344002E-2</v>
      </c>
      <c r="DV5805">
        <v>4.8098988831043202E-2</v>
      </c>
      <c r="DW5805">
        <v>4.8056725412607103E-2</v>
      </c>
      <c r="DX5805">
        <v>4.5919314026832497E-2</v>
      </c>
      <c r="DY5805">
        <v>4.2658980935811899E-2</v>
      </c>
      <c r="DZ5805">
        <v>4.1201647371053599E-2</v>
      </c>
      <c r="EA5805">
        <v>78.278572082519503</v>
      </c>
      <c r="EB5805">
        <v>77.349998474120994</v>
      </c>
      <c r="EC5805">
        <v>75.311904907226506</v>
      </c>
      <c r="ED5805">
        <v>73.775001525878906</v>
      </c>
      <c r="EE5805">
        <v>73.310714721679602</v>
      </c>
      <c r="EF5805">
        <v>72.270240783691406</v>
      </c>
      <c r="EG5805">
        <v>74.845237731933494</v>
      </c>
      <c r="EH5805">
        <v>79.217857360839801</v>
      </c>
      <c r="EI5805">
        <v>84.103569030761705</v>
      </c>
      <c r="EJ5805">
        <v>88.990478515625</v>
      </c>
      <c r="EK5805">
        <v>93.821426391601506</v>
      </c>
      <c r="EL5805">
        <v>97.715476989745994</v>
      </c>
      <c r="EM5805">
        <v>99.714286804199205</v>
      </c>
      <c r="EN5805">
        <v>100.26071166992099</v>
      </c>
      <c r="EO5805">
        <v>100.82023620605401</v>
      </c>
      <c r="EP5805">
        <v>100.933334350585</v>
      </c>
      <c r="EQ5805">
        <v>99.563095092773395</v>
      </c>
      <c r="ER5805">
        <v>99.083335876464801</v>
      </c>
      <c r="ES5805">
        <v>98.104759216308494</v>
      </c>
      <c r="ET5805">
        <v>95.089286804199205</v>
      </c>
      <c r="EU5805">
        <v>92.609527587890597</v>
      </c>
      <c r="EV5805">
        <v>90.607139587402301</v>
      </c>
      <c r="EW5805">
        <v>87.636901855468693</v>
      </c>
      <c r="EX5805">
        <v>85.261901855468693</v>
      </c>
      <c r="EY5805">
        <v>0.42145910859107899</v>
      </c>
      <c r="EZ5805">
        <v>3.1402833759784601E-2</v>
      </c>
      <c r="FA5805">
        <v>3.1402833759784601E-2</v>
      </c>
      <c r="FB5805">
        <v>0</v>
      </c>
      <c r="FC5805">
        <v>0</v>
      </c>
    </row>
    <row r="5806" spans="1:159" x14ac:dyDescent="0.25">
      <c r="A5806" t="s">
        <v>53</v>
      </c>
      <c r="B5806" t="s">
        <v>41</v>
      </c>
      <c r="C5806" t="s">
        <v>42</v>
      </c>
      <c r="D5806" s="13">
        <v>45539</v>
      </c>
      <c r="FB5806">
        <v>0</v>
      </c>
      <c r="FC5806">
        <v>1</v>
      </c>
    </row>
    <row r="5807" spans="1:159" x14ac:dyDescent="0.25">
      <c r="A5807" t="s">
        <v>53</v>
      </c>
      <c r="B5807" t="s">
        <v>41</v>
      </c>
      <c r="C5807" t="s">
        <v>42</v>
      </c>
      <c r="D5807" s="13">
        <v>45540</v>
      </c>
      <c r="FB5807">
        <v>0</v>
      </c>
      <c r="FC5807">
        <v>1</v>
      </c>
    </row>
    <row r="5808" spans="1:159" x14ac:dyDescent="0.25">
      <c r="A5808" t="s">
        <v>53</v>
      </c>
      <c r="B5808" t="s">
        <v>41</v>
      </c>
      <c r="C5808" t="s">
        <v>42</v>
      </c>
      <c r="D5808" s="13">
        <v>45541</v>
      </c>
      <c r="FB5808">
        <v>0</v>
      </c>
      <c r="FC5808">
        <v>1</v>
      </c>
    </row>
    <row r="5809" spans="1:159" x14ac:dyDescent="0.25">
      <c r="A5809" t="s">
        <v>53</v>
      </c>
      <c r="B5809" t="s">
        <v>41</v>
      </c>
      <c r="C5809" t="s">
        <v>42</v>
      </c>
      <c r="D5809" s="13">
        <v>45558</v>
      </c>
      <c r="E5809" s="25">
        <v>18</v>
      </c>
      <c r="F5809">
        <v>20</v>
      </c>
      <c r="G5809">
        <v>18</v>
      </c>
      <c r="H5809">
        <v>20</v>
      </c>
      <c r="I5809">
        <v>1264</v>
      </c>
      <c r="J5809">
        <v>56652</v>
      </c>
      <c r="K5809">
        <v>0.86611330509185702</v>
      </c>
      <c r="L5809">
        <v>0.76328158378600997</v>
      </c>
      <c r="M5809">
        <v>0.66792768239974898</v>
      </c>
      <c r="N5809">
        <v>0.64330869913101096</v>
      </c>
      <c r="O5809">
        <v>0.63425821065902699</v>
      </c>
      <c r="P5809">
        <v>0.64914596080779996</v>
      </c>
      <c r="Q5809">
        <v>0.69016122817993097</v>
      </c>
      <c r="R5809">
        <v>0.67532569169998102</v>
      </c>
      <c r="S5809">
        <v>0.52143007516860895</v>
      </c>
      <c r="T5809">
        <v>0.48487788438796903</v>
      </c>
      <c r="U5809">
        <v>0.52876240015029896</v>
      </c>
      <c r="V5809">
        <v>0.56932032108306796</v>
      </c>
      <c r="W5809">
        <v>0.66599565744400002</v>
      </c>
      <c r="X5809">
        <v>0.83764547109603804</v>
      </c>
      <c r="Y5809">
        <v>1.06425404548645</v>
      </c>
      <c r="Z5809">
        <v>1.4089660644531199</v>
      </c>
      <c r="AA5809">
        <v>1.7770117521286</v>
      </c>
      <c r="AB5809">
        <v>2.0455436706542902</v>
      </c>
      <c r="AC5809">
        <v>2.13295555114746</v>
      </c>
      <c r="AD5809">
        <v>1.84939384460449</v>
      </c>
      <c r="AE5809">
        <v>1.69623363018035</v>
      </c>
      <c r="AF5809">
        <v>1.4634468555450399</v>
      </c>
      <c r="AG5809">
        <v>1.2134373188018699</v>
      </c>
      <c r="AH5809">
        <v>0.98100537061691195</v>
      </c>
      <c r="AI5809">
        <v>-6.2706388533115304E-2</v>
      </c>
      <c r="AJ5809">
        <v>-3.7141952663660001E-2</v>
      </c>
      <c r="AK5809">
        <v>-6.8045265972614205E-2</v>
      </c>
      <c r="AL5809">
        <v>-5.0934348255395799E-2</v>
      </c>
      <c r="AM5809">
        <v>-5.7011380791664103E-2</v>
      </c>
      <c r="AN5809">
        <v>-4.7541789710521601E-2</v>
      </c>
      <c r="AO5809">
        <v>-3.8682516664266503E-2</v>
      </c>
      <c r="AP5809">
        <v>-9.9467514082789404E-3</v>
      </c>
      <c r="AQ5809">
        <v>-4.5861352235078798E-2</v>
      </c>
      <c r="AR5809">
        <v>-3.76783497631549E-2</v>
      </c>
      <c r="AS5809">
        <v>-1.7667455598711902E-2</v>
      </c>
      <c r="AT5809">
        <v>-4.6309031546115799E-2</v>
      </c>
      <c r="AU5809">
        <v>-4.2133711278438499E-2</v>
      </c>
      <c r="AV5809">
        <v>-2.4153027683496399E-2</v>
      </c>
      <c r="AW5809">
        <v>-1.96275655180215E-2</v>
      </c>
      <c r="AX5809">
        <v>-2.4537123739719301E-2</v>
      </c>
      <c r="AY5809">
        <v>3.6559913307428298E-2</v>
      </c>
      <c r="AZ5809">
        <v>7.7514126896858201E-2</v>
      </c>
      <c r="BA5809">
        <v>5.7719144970178597E-2</v>
      </c>
      <c r="BB5809">
        <v>-6.4141683280467904E-2</v>
      </c>
      <c r="BC5809">
        <v>-0.12775054574012701</v>
      </c>
      <c r="BD5809">
        <v>-0.1175037920475</v>
      </c>
      <c r="BE5809">
        <v>-9.3184754252433694E-2</v>
      </c>
      <c r="BF5809">
        <v>-0.117673069238662</v>
      </c>
      <c r="BG5809">
        <v>-8.8784974068403192E-3</v>
      </c>
      <c r="BH5809">
        <v>1.40369394794106E-2</v>
      </c>
      <c r="BI5809">
        <v>-2.5093674659729E-2</v>
      </c>
      <c r="BJ5809">
        <v>-9.5648812130093505E-3</v>
      </c>
      <c r="BK5809">
        <v>-1.80734880268573E-2</v>
      </c>
      <c r="BL5809">
        <v>-1.49509198963642E-2</v>
      </c>
      <c r="BM5809">
        <v>-7.3592788539826801E-3</v>
      </c>
      <c r="BN5809">
        <v>2.5104040279984401E-2</v>
      </c>
      <c r="BO5809">
        <v>-1.34878177195787E-2</v>
      </c>
      <c r="BP5809">
        <v>-3.7510222755372498E-3</v>
      </c>
      <c r="BQ5809">
        <v>1.8368322402238801E-2</v>
      </c>
      <c r="BR5809">
        <v>-6.8619386292993996E-3</v>
      </c>
      <c r="BS5809">
        <v>4.0662768296897403E-3</v>
      </c>
      <c r="BT5809">
        <v>2.96733956784009E-2</v>
      </c>
      <c r="BU5809">
        <v>4.0920726954936898E-2</v>
      </c>
      <c r="BV5809">
        <v>4.2250167578458703E-2</v>
      </c>
      <c r="BW5809">
        <v>0.10931884497404</v>
      </c>
      <c r="BX5809">
        <v>0.156980350613594</v>
      </c>
      <c r="BY5809">
        <v>0.13138732314109799</v>
      </c>
      <c r="BZ5809">
        <v>0</v>
      </c>
      <c r="CA5809">
        <v>-6.6040620207786505E-2</v>
      </c>
      <c r="CB5809">
        <v>-5.43610341846942E-2</v>
      </c>
      <c r="CC5809">
        <v>-3.4698911011218997E-2</v>
      </c>
      <c r="CD5809">
        <v>-6.6974915564060197E-2</v>
      </c>
      <c r="CE5809">
        <v>4.4949389994144398E-2</v>
      </c>
      <c r="CF5809">
        <v>6.5215833485126398E-2</v>
      </c>
      <c r="CG5809">
        <v>1.7857918515801399E-2</v>
      </c>
      <c r="CH5809">
        <v>3.1804587692022303E-2</v>
      </c>
      <c r="CI5809">
        <v>2.0864404737949298E-2</v>
      </c>
      <c r="CJ5809">
        <v>1.7639951780438399E-2</v>
      </c>
      <c r="CK5809">
        <v>2.39639598876237E-2</v>
      </c>
      <c r="CL5809">
        <v>6.0154832899570403E-2</v>
      </c>
      <c r="CM5809">
        <v>1.88857149332761E-2</v>
      </c>
      <c r="CN5809">
        <v>3.0176306143403001E-2</v>
      </c>
      <c r="CO5809">
        <v>5.4404102265834801E-2</v>
      </c>
      <c r="CP5809">
        <v>3.2585155218839597E-2</v>
      </c>
      <c r="CQ5809">
        <v>5.0266262143850299E-2</v>
      </c>
      <c r="CR5809">
        <v>8.3499819040298406E-2</v>
      </c>
      <c r="CS5809">
        <v>0.10146901756524999</v>
      </c>
      <c r="CT5809">
        <v>0.10903745889663601</v>
      </c>
      <c r="CU5809">
        <v>0.18207778036594299</v>
      </c>
      <c r="CV5809">
        <v>0.23644657433032901</v>
      </c>
      <c r="CW5809">
        <v>0.20505550503730699</v>
      </c>
      <c r="CX5809">
        <v>6.4141683280467904E-2</v>
      </c>
      <c r="CY5809">
        <v>-4.3306895531713902E-3</v>
      </c>
      <c r="CZ5809">
        <v>8.7817218154668808E-3</v>
      </c>
      <c r="DA5809">
        <v>2.37869322299957E-2</v>
      </c>
      <c r="DB5809">
        <v>-1.62767637521028E-2</v>
      </c>
      <c r="DC5809">
        <v>3.2725032418966203E-2</v>
      </c>
      <c r="DD5809">
        <v>3.1114557757973602E-2</v>
      </c>
      <c r="DE5809">
        <v>2.6112714782357199E-2</v>
      </c>
      <c r="DF5809">
        <v>2.51508504152297E-2</v>
      </c>
      <c r="DG5809">
        <v>2.3672558367252301E-2</v>
      </c>
      <c r="DH5809">
        <v>1.98138430714607E-2</v>
      </c>
      <c r="DI5809">
        <v>1.90431773662567E-2</v>
      </c>
      <c r="DJ5809">
        <v>2.1309368312358801E-2</v>
      </c>
      <c r="DK5809">
        <v>1.9681710749864498E-2</v>
      </c>
      <c r="DL5809">
        <v>2.0626351237296999E-2</v>
      </c>
      <c r="DM5809">
        <v>2.19081975519657E-2</v>
      </c>
      <c r="DN5809">
        <v>2.39821299910545E-2</v>
      </c>
      <c r="DO5809">
        <v>2.8087597340345299E-2</v>
      </c>
      <c r="DP5809">
        <v>3.2724142074584898E-2</v>
      </c>
      <c r="DQ5809">
        <v>3.6810748279094599E-2</v>
      </c>
      <c r="DR5809">
        <v>4.0603790432214702E-2</v>
      </c>
      <c r="DS5809">
        <v>4.4234290719032197E-2</v>
      </c>
      <c r="DT5809">
        <v>4.8312034457921899E-2</v>
      </c>
      <c r="DU5809">
        <v>4.4787071645259802E-2</v>
      </c>
      <c r="DV5809">
        <v>3.8995373994112001E-2</v>
      </c>
      <c r="DW5809">
        <v>3.7516973912715898E-2</v>
      </c>
      <c r="DX5809">
        <v>3.8388069719076101E-2</v>
      </c>
      <c r="DY5809">
        <v>3.5556867718696497E-2</v>
      </c>
      <c r="DZ5809">
        <v>3.0822288244962599E-2</v>
      </c>
      <c r="EA5809">
        <v>65.688835144042898</v>
      </c>
      <c r="EB5809">
        <v>65.146141052245994</v>
      </c>
      <c r="EC5809">
        <v>62.354679107666001</v>
      </c>
      <c r="ED5809">
        <v>61.354679107666001</v>
      </c>
      <c r="EE5809">
        <v>59.853038787841697</v>
      </c>
      <c r="EF5809">
        <v>59.354679107666001</v>
      </c>
      <c r="EG5809">
        <v>58.436782836913999</v>
      </c>
      <c r="EH5809">
        <v>61.815269470214801</v>
      </c>
      <c r="EI5809">
        <v>67.654350280761705</v>
      </c>
      <c r="EJ5809">
        <v>73.619865417480398</v>
      </c>
      <c r="EK5809">
        <v>80.667488098144503</v>
      </c>
      <c r="EL5809">
        <v>86.298851013183494</v>
      </c>
      <c r="EM5809">
        <v>90.762725830078097</v>
      </c>
      <c r="EN5809">
        <v>93.434318542480398</v>
      </c>
      <c r="EO5809">
        <v>95.396553039550696</v>
      </c>
      <c r="EP5809">
        <v>94.850578308105398</v>
      </c>
      <c r="EQ5809">
        <v>91.758621215820298</v>
      </c>
      <c r="ER5809">
        <v>89.669952392578097</v>
      </c>
      <c r="ES5809">
        <v>86.127258300781193</v>
      </c>
      <c r="ET5809">
        <v>82.206077575683494</v>
      </c>
      <c r="EU5809">
        <v>78.7454833984375</v>
      </c>
      <c r="EV5809">
        <v>74.8653564453125</v>
      </c>
      <c r="EW5809">
        <v>71.903121948242102</v>
      </c>
      <c r="EX5809">
        <v>70.442527770995994</v>
      </c>
      <c r="EY5809">
        <v>0.32634404301643299</v>
      </c>
      <c r="EZ5809">
        <v>2.55181286484003E-2</v>
      </c>
      <c r="FA5809">
        <v>2.55181286484003E-2</v>
      </c>
      <c r="FB5809">
        <v>0</v>
      </c>
      <c r="FC5809">
        <v>0</v>
      </c>
    </row>
    <row r="5810" spans="1:159" x14ac:dyDescent="0.25">
      <c r="A5810" t="s">
        <v>53</v>
      </c>
      <c r="B5810" t="s">
        <v>41</v>
      </c>
      <c r="C5810" t="s">
        <v>42</v>
      </c>
      <c r="D5810" s="13">
        <v>45559</v>
      </c>
      <c r="FB5810">
        <v>0</v>
      </c>
      <c r="FC5810">
        <v>1</v>
      </c>
    </row>
    <row r="5811" spans="1:159" x14ac:dyDescent="0.25">
      <c r="A5811" t="s">
        <v>53</v>
      </c>
      <c r="B5811" t="s">
        <v>41</v>
      </c>
      <c r="C5811" t="s">
        <v>42</v>
      </c>
      <c r="D5811" s="13">
        <v>45566</v>
      </c>
      <c r="FB5811">
        <v>0</v>
      </c>
      <c r="FC5811">
        <v>1</v>
      </c>
    </row>
    <row r="5812" spans="1:159" x14ac:dyDescent="0.25">
      <c r="A5812" t="s">
        <v>53</v>
      </c>
      <c r="B5812" t="s">
        <v>41</v>
      </c>
      <c r="C5812" t="s">
        <v>42</v>
      </c>
      <c r="D5812" s="13">
        <v>45567</v>
      </c>
      <c r="E5812" s="25">
        <v>18</v>
      </c>
      <c r="F5812">
        <v>20</v>
      </c>
      <c r="G5812">
        <v>18</v>
      </c>
      <c r="H5812">
        <v>20</v>
      </c>
      <c r="I5812">
        <v>1223</v>
      </c>
      <c r="J5812">
        <v>56580</v>
      </c>
      <c r="K5812">
        <v>0.96733564138412398</v>
      </c>
      <c r="L5812">
        <v>0.84029108285903897</v>
      </c>
      <c r="M5812">
        <v>0.72672557830810502</v>
      </c>
      <c r="N5812">
        <v>0.69211399555206199</v>
      </c>
      <c r="O5812">
        <v>0.67146509885787897</v>
      </c>
      <c r="P5812">
        <v>0.67219763994216897</v>
      </c>
      <c r="Q5812">
        <v>0.71634626388549805</v>
      </c>
      <c r="R5812">
        <v>0.68907135725021296</v>
      </c>
      <c r="S5812">
        <v>0.56658881902694702</v>
      </c>
      <c r="T5812">
        <v>0.52939224243163996</v>
      </c>
      <c r="U5812">
        <v>0.58711498975753695</v>
      </c>
      <c r="V5812">
        <v>0.68339437246322599</v>
      </c>
      <c r="W5812">
        <v>0.84862577915191595</v>
      </c>
      <c r="X5812">
        <v>1.1035336256027199</v>
      </c>
      <c r="Y5812">
        <v>1.46251916885375</v>
      </c>
      <c r="Z5812">
        <v>1.9089714288711499</v>
      </c>
      <c r="AA5812">
        <v>2.36017870903015</v>
      </c>
      <c r="AB5812">
        <v>2.6638534069061199</v>
      </c>
      <c r="AC5812">
        <v>2.7041261196136399</v>
      </c>
      <c r="AD5812">
        <v>2.4060752391815101</v>
      </c>
      <c r="AE5812">
        <v>2.07152891159057</v>
      </c>
      <c r="AF5812">
        <v>1.81806528568267</v>
      </c>
      <c r="AG5812">
        <v>1.4414094686508101</v>
      </c>
      <c r="AH5812">
        <v>1.16984522342681</v>
      </c>
      <c r="AI5812">
        <v>-3.2667476683855001E-2</v>
      </c>
      <c r="AJ5812">
        <v>-1.8107423558831201E-2</v>
      </c>
      <c r="AK5812">
        <v>-3.3782806247472701E-2</v>
      </c>
      <c r="AL5812">
        <v>-2.2904913872480299E-2</v>
      </c>
      <c r="AM5812">
        <v>-3.3909544348716701E-2</v>
      </c>
      <c r="AN5812">
        <v>-3.8615621626377099E-2</v>
      </c>
      <c r="AO5812">
        <v>-2.47252117842435E-2</v>
      </c>
      <c r="AP5812">
        <v>-4.9519147723913103E-2</v>
      </c>
      <c r="AQ5812">
        <v>-4.2466752231121001E-2</v>
      </c>
      <c r="AR5812">
        <v>-1.35993203148245E-2</v>
      </c>
      <c r="AS5812">
        <v>-1.7800029367208401E-2</v>
      </c>
      <c r="AT5812">
        <v>-4.5751903206110001E-2</v>
      </c>
      <c r="AU5812">
        <v>-4.9042329192161498E-2</v>
      </c>
      <c r="AV5812">
        <v>-6.8956144154071794E-2</v>
      </c>
      <c r="AW5812">
        <v>-4.5984378084540298E-3</v>
      </c>
      <c r="AX5812">
        <v>-5.8214519172906799E-2</v>
      </c>
      <c r="AY5812">
        <v>1.8490441143512702E-2</v>
      </c>
      <c r="AZ5812">
        <v>0.142517775297164</v>
      </c>
      <c r="BA5812">
        <v>0.11775574088096601</v>
      </c>
      <c r="BB5812">
        <v>-7.4180953204631805E-2</v>
      </c>
      <c r="BC5812">
        <v>-0.19057907164096799</v>
      </c>
      <c r="BD5812">
        <v>-4.1092943400144501E-2</v>
      </c>
      <c r="BE5812">
        <v>-3.8038510829210198E-2</v>
      </c>
      <c r="BF5812">
        <v>-4.81274388730525E-2</v>
      </c>
      <c r="BG5812">
        <v>1.44253224134445E-2</v>
      </c>
      <c r="BH5812">
        <v>2.0629491657018599E-2</v>
      </c>
      <c r="BI5812">
        <v>1.1587538756430099E-3</v>
      </c>
      <c r="BJ5812">
        <v>1.0836523026227901E-2</v>
      </c>
      <c r="BK5812">
        <v>-1.4790630666538999E-3</v>
      </c>
      <c r="BL5812">
        <v>-9.8074274137616105E-3</v>
      </c>
      <c r="BM5812">
        <v>2.34459224157035E-3</v>
      </c>
      <c r="BN5812">
        <v>-1.7679896205663601E-2</v>
      </c>
      <c r="BO5812">
        <v>-9.4433594495058008E-3</v>
      </c>
      <c r="BP5812">
        <v>1.9536070525646199E-2</v>
      </c>
      <c r="BQ5812">
        <v>1.83078851550817E-2</v>
      </c>
      <c r="BR5812">
        <v>-3.2807809766381901E-3</v>
      </c>
      <c r="BS5812">
        <v>-1.03579508140683E-3</v>
      </c>
      <c r="BT5812">
        <v>-1.2752311304211599E-2</v>
      </c>
      <c r="BU5812">
        <v>5.8881241828203201E-2</v>
      </c>
      <c r="BV5812">
        <v>1.6069525852799402E-2</v>
      </c>
      <c r="BW5812">
        <v>9.8182111978530801E-2</v>
      </c>
      <c r="BX5812">
        <v>0.22143377363681699</v>
      </c>
      <c r="BY5812">
        <v>0.194447711110115</v>
      </c>
      <c r="BZ5812">
        <v>0</v>
      </c>
      <c r="CA5812">
        <v>-0.119740180671215</v>
      </c>
      <c r="CB5812">
        <v>2.2608423605561201E-2</v>
      </c>
      <c r="CC5812">
        <v>1.8744453787803601E-2</v>
      </c>
      <c r="CD5812">
        <v>1.32574292365461E-3</v>
      </c>
      <c r="CE5812">
        <v>6.1518121510743998E-2</v>
      </c>
      <c r="CF5812">
        <v>5.9366408735513597E-2</v>
      </c>
      <c r="CG5812">
        <v>3.6100313067436197E-2</v>
      </c>
      <c r="CH5812">
        <v>4.4577959924936197E-2</v>
      </c>
      <c r="CI5812">
        <v>3.0951419845223399E-2</v>
      </c>
      <c r="CJ5812">
        <v>1.9000764936208701E-2</v>
      </c>
      <c r="CK5812">
        <v>2.9414396733045502E-2</v>
      </c>
      <c r="CL5812">
        <v>1.4159354381263201E-2</v>
      </c>
      <c r="CM5812">
        <v>2.3580035194754601E-2</v>
      </c>
      <c r="CN5812">
        <v>5.2671462297439499E-2</v>
      </c>
      <c r="CO5812">
        <v>5.4415799677371902E-2</v>
      </c>
      <c r="CP5812">
        <v>3.9190340787172297E-2</v>
      </c>
      <c r="CQ5812">
        <v>4.6970739960670402E-2</v>
      </c>
      <c r="CR5812">
        <v>4.3451525270938797E-2</v>
      </c>
      <c r="CS5812">
        <v>0.122360922396183</v>
      </c>
      <c r="CT5812">
        <v>9.0353570878505707E-2</v>
      </c>
      <c r="CU5812">
        <v>0.177873775362968</v>
      </c>
      <c r="CV5812">
        <v>0.30034977197647</v>
      </c>
      <c r="CW5812">
        <v>0.27113968133926297</v>
      </c>
      <c r="CX5812">
        <v>7.4180953204631805E-2</v>
      </c>
      <c r="CY5812">
        <v>-4.8901285976171403E-2</v>
      </c>
      <c r="CZ5812">
        <v>8.6309790611267007E-2</v>
      </c>
      <c r="DA5812">
        <v>7.5527414679527199E-2</v>
      </c>
      <c r="DB5812">
        <v>5.0778921693563399E-2</v>
      </c>
      <c r="DC5812">
        <v>2.8630388900637599E-2</v>
      </c>
      <c r="DD5812">
        <v>2.3550372570753E-2</v>
      </c>
      <c r="DE5812">
        <v>2.1242959424853301E-2</v>
      </c>
      <c r="DF5812">
        <v>2.0513337105512602E-2</v>
      </c>
      <c r="DG5812">
        <v>1.97163335978984E-2</v>
      </c>
      <c r="DH5812">
        <v>1.75141375511884E-2</v>
      </c>
      <c r="DI5812">
        <v>1.64572726935148E-2</v>
      </c>
      <c r="DJ5812">
        <v>1.9356889650225601E-2</v>
      </c>
      <c r="DK5812">
        <v>2.0076798275113099E-2</v>
      </c>
      <c r="DL5812">
        <v>2.0144887268543198E-2</v>
      </c>
      <c r="DM5812">
        <v>2.1952053532004301E-2</v>
      </c>
      <c r="DN5812">
        <v>2.58206091821193E-2</v>
      </c>
      <c r="DO5812">
        <v>2.9185900464653899E-2</v>
      </c>
      <c r="DP5812">
        <v>3.4169506281614297E-2</v>
      </c>
      <c r="DQ5812">
        <v>3.8592904806137002E-2</v>
      </c>
      <c r="DR5812">
        <v>4.5161493122577598E-2</v>
      </c>
      <c r="DS5812">
        <v>4.8449095338582902E-2</v>
      </c>
      <c r="DT5812">
        <v>4.7977518290281199E-2</v>
      </c>
      <c r="DU5812">
        <v>4.6625405550003003E-2</v>
      </c>
      <c r="DV5812">
        <v>4.5098815113305997E-2</v>
      </c>
      <c r="DW5812">
        <v>4.3066989630460698E-2</v>
      </c>
      <c r="DX5812">
        <v>3.8727682083845097E-2</v>
      </c>
      <c r="DY5812">
        <v>3.4521590918302501E-2</v>
      </c>
      <c r="DZ5812">
        <v>3.0065398663282301E-2</v>
      </c>
      <c r="EA5812">
        <v>69.186973571777301</v>
      </c>
      <c r="EB5812">
        <v>67.713195800781193</v>
      </c>
      <c r="EC5812">
        <v>65.767341613769503</v>
      </c>
      <c r="ED5812">
        <v>65.144668579101506</v>
      </c>
      <c r="EE5812">
        <v>63.692047119140597</v>
      </c>
      <c r="EF5812">
        <v>61.805416107177699</v>
      </c>
      <c r="EG5812">
        <v>62.256343841552699</v>
      </c>
      <c r="EH5812">
        <v>64.841796875</v>
      </c>
      <c r="EI5812">
        <v>71.410324096679602</v>
      </c>
      <c r="EJ5812">
        <v>78.259727478027301</v>
      </c>
      <c r="EK5812">
        <v>85.299491882324205</v>
      </c>
      <c r="EL5812">
        <v>91.983924865722599</v>
      </c>
      <c r="EM5812">
        <v>96.912857055664006</v>
      </c>
      <c r="EN5812">
        <v>99.784263610839801</v>
      </c>
      <c r="EO5812">
        <v>101.35279083251901</v>
      </c>
      <c r="EP5812">
        <v>102.73096466064401</v>
      </c>
      <c r="EQ5812">
        <v>102.789337158203</v>
      </c>
      <c r="ER5812">
        <v>100.69458770751901</v>
      </c>
      <c r="ES5812">
        <v>94.559219360351506</v>
      </c>
      <c r="ET5812">
        <v>87.120132446289006</v>
      </c>
      <c r="EU5812">
        <v>83.115905761718693</v>
      </c>
      <c r="EV5812">
        <v>78.207275390625</v>
      </c>
      <c r="EW5812">
        <v>74.734352111816406</v>
      </c>
      <c r="EX5812">
        <v>72.297798156738196</v>
      </c>
      <c r="EY5812">
        <v>0.322612404823303</v>
      </c>
      <c r="EZ5812">
        <v>2.68941838294267E-2</v>
      </c>
      <c r="FA5812">
        <v>2.68941838294267E-2</v>
      </c>
      <c r="FB5812">
        <v>0</v>
      </c>
      <c r="FC5812">
        <v>0</v>
      </c>
    </row>
    <row r="5813" spans="1:159" x14ac:dyDescent="0.25">
      <c r="A5813" t="s">
        <v>53</v>
      </c>
      <c r="B5813" t="s">
        <v>41</v>
      </c>
      <c r="C5813" t="s">
        <v>42</v>
      </c>
      <c r="D5813" s="13">
        <v>45568</v>
      </c>
      <c r="CB5813" s="20"/>
      <c r="CZ5813" s="20"/>
      <c r="FB5813">
        <v>0</v>
      </c>
      <c r="FC5813">
        <v>1</v>
      </c>
    </row>
    <row r="5814" spans="1:159" x14ac:dyDescent="0.25">
      <c r="A5814" t="s">
        <v>53</v>
      </c>
      <c r="B5814" t="s">
        <v>41</v>
      </c>
      <c r="C5814" t="s">
        <v>42</v>
      </c>
      <c r="D5814" s="13">
        <v>45570</v>
      </c>
      <c r="FB5814">
        <v>0</v>
      </c>
      <c r="FC5814">
        <v>1</v>
      </c>
    </row>
    <row r="5815" spans="1:159" x14ac:dyDescent="0.25">
      <c r="A5815" t="s">
        <v>53</v>
      </c>
      <c r="B5815" t="s">
        <v>41</v>
      </c>
      <c r="C5815" t="s">
        <v>42</v>
      </c>
      <c r="D5815" s="13">
        <v>45571</v>
      </c>
      <c r="FB5815">
        <v>0</v>
      </c>
      <c r="FC5815">
        <v>1</v>
      </c>
    </row>
    <row r="5816" spans="1:159" x14ac:dyDescent="0.25">
      <c r="A5816" t="s">
        <v>53</v>
      </c>
      <c r="B5816" t="s">
        <v>41</v>
      </c>
      <c r="C5816" t="s">
        <v>74</v>
      </c>
      <c r="D5816" s="13">
        <v>45475</v>
      </c>
      <c r="FB5816">
        <v>0</v>
      </c>
      <c r="FC5816">
        <v>1</v>
      </c>
    </row>
    <row r="5817" spans="1:159" x14ac:dyDescent="0.25">
      <c r="A5817" t="s">
        <v>53</v>
      </c>
      <c r="B5817" t="s">
        <v>41</v>
      </c>
      <c r="C5817" t="s">
        <v>74</v>
      </c>
      <c r="D5817" s="13">
        <v>45476</v>
      </c>
      <c r="FB5817">
        <v>0</v>
      </c>
      <c r="FC5817">
        <v>1</v>
      </c>
    </row>
    <row r="5818" spans="1:159" x14ac:dyDescent="0.25">
      <c r="A5818" t="s">
        <v>53</v>
      </c>
      <c r="B5818" t="s">
        <v>41</v>
      </c>
      <c r="C5818" t="s">
        <v>74</v>
      </c>
      <c r="D5818" s="13">
        <v>45478</v>
      </c>
      <c r="FB5818">
        <v>0</v>
      </c>
      <c r="FC5818">
        <v>1</v>
      </c>
    </row>
    <row r="5819" spans="1:159" x14ac:dyDescent="0.25">
      <c r="A5819" t="s">
        <v>53</v>
      </c>
      <c r="B5819" t="s">
        <v>41</v>
      </c>
      <c r="C5819" t="s">
        <v>74</v>
      </c>
      <c r="D5819" s="13">
        <v>45479</v>
      </c>
      <c r="FB5819">
        <v>0</v>
      </c>
      <c r="FC5819">
        <v>1</v>
      </c>
    </row>
    <row r="5820" spans="1:159" x14ac:dyDescent="0.25">
      <c r="A5820" t="s">
        <v>53</v>
      </c>
      <c r="B5820" t="s">
        <v>41</v>
      </c>
      <c r="C5820" t="s">
        <v>74</v>
      </c>
      <c r="D5820" s="13">
        <v>45484</v>
      </c>
      <c r="FB5820">
        <v>0</v>
      </c>
      <c r="FC5820">
        <v>1</v>
      </c>
    </row>
    <row r="5821" spans="1:159" x14ac:dyDescent="0.25">
      <c r="A5821" t="s">
        <v>53</v>
      </c>
      <c r="B5821" t="s">
        <v>41</v>
      </c>
      <c r="C5821" t="s">
        <v>74</v>
      </c>
      <c r="D5821" s="13">
        <v>45485</v>
      </c>
      <c r="FB5821">
        <v>0</v>
      </c>
      <c r="FC5821">
        <v>1</v>
      </c>
    </row>
    <row r="5822" spans="1:159" x14ac:dyDescent="0.25">
      <c r="A5822" t="s">
        <v>53</v>
      </c>
      <c r="B5822" t="s">
        <v>41</v>
      </c>
      <c r="C5822" t="s">
        <v>74</v>
      </c>
      <c r="D5822" s="13">
        <v>45496</v>
      </c>
      <c r="FB5822">
        <v>0</v>
      </c>
      <c r="FC5822">
        <v>1</v>
      </c>
    </row>
    <row r="5823" spans="1:159" x14ac:dyDescent="0.25">
      <c r="A5823" t="s">
        <v>53</v>
      </c>
      <c r="B5823" t="s">
        <v>41</v>
      </c>
      <c r="C5823" t="s">
        <v>74</v>
      </c>
      <c r="D5823" s="13">
        <v>45539</v>
      </c>
      <c r="FB5823">
        <v>0</v>
      </c>
      <c r="FC5823">
        <v>1</v>
      </c>
    </row>
    <row r="5824" spans="1:159" x14ac:dyDescent="0.25">
      <c r="A5824" t="s">
        <v>53</v>
      </c>
      <c r="B5824" t="s">
        <v>41</v>
      </c>
      <c r="C5824" t="s">
        <v>74</v>
      </c>
      <c r="D5824" s="13">
        <v>45540</v>
      </c>
      <c r="FB5824">
        <v>0</v>
      </c>
      <c r="FC5824">
        <v>1</v>
      </c>
    </row>
    <row r="5825" spans="1:159" x14ac:dyDescent="0.25">
      <c r="A5825" t="s">
        <v>53</v>
      </c>
      <c r="B5825" t="s">
        <v>41</v>
      </c>
      <c r="C5825" t="s">
        <v>74</v>
      </c>
      <c r="D5825" s="13">
        <v>45541</v>
      </c>
      <c r="FB5825">
        <v>0</v>
      </c>
      <c r="FC5825">
        <v>1</v>
      </c>
    </row>
    <row r="5826" spans="1:159" x14ac:dyDescent="0.25">
      <c r="A5826" t="s">
        <v>53</v>
      </c>
      <c r="B5826" t="s">
        <v>41</v>
      </c>
      <c r="C5826" t="s">
        <v>74</v>
      </c>
      <c r="D5826" s="13">
        <v>45558</v>
      </c>
      <c r="FB5826">
        <v>0</v>
      </c>
      <c r="FC5826">
        <v>1</v>
      </c>
    </row>
    <row r="5827" spans="1:159" x14ac:dyDescent="0.25">
      <c r="A5827" t="s">
        <v>53</v>
      </c>
      <c r="B5827" t="s">
        <v>41</v>
      </c>
      <c r="C5827" t="s">
        <v>74</v>
      </c>
      <c r="D5827" s="13">
        <v>45559</v>
      </c>
      <c r="FB5827">
        <v>0</v>
      </c>
      <c r="FC5827">
        <v>1</v>
      </c>
    </row>
    <row r="5828" spans="1:159" x14ac:dyDescent="0.25">
      <c r="A5828" t="s">
        <v>53</v>
      </c>
      <c r="B5828" t="s">
        <v>41</v>
      </c>
      <c r="C5828" t="s">
        <v>74</v>
      </c>
      <c r="D5828" s="13">
        <v>45566</v>
      </c>
      <c r="FB5828">
        <v>0</v>
      </c>
      <c r="FC5828">
        <v>1</v>
      </c>
    </row>
    <row r="5829" spans="1:159" x14ac:dyDescent="0.25">
      <c r="A5829" t="s">
        <v>53</v>
      </c>
      <c r="B5829" t="s">
        <v>41</v>
      </c>
      <c r="C5829" t="s">
        <v>74</v>
      </c>
      <c r="D5829" s="13">
        <v>45567</v>
      </c>
      <c r="FB5829">
        <v>0</v>
      </c>
      <c r="FC5829">
        <v>1</v>
      </c>
    </row>
    <row r="5830" spans="1:159" x14ac:dyDescent="0.25">
      <c r="A5830" t="s">
        <v>53</v>
      </c>
      <c r="B5830" t="s">
        <v>41</v>
      </c>
      <c r="C5830" t="s">
        <v>74</v>
      </c>
      <c r="D5830" s="13">
        <v>45568</v>
      </c>
      <c r="FB5830">
        <v>0</v>
      </c>
      <c r="FC5830">
        <v>1</v>
      </c>
    </row>
    <row r="5831" spans="1:159" x14ac:dyDescent="0.25">
      <c r="A5831" t="s">
        <v>53</v>
      </c>
      <c r="B5831" t="s">
        <v>41</v>
      </c>
      <c r="C5831" t="s">
        <v>74</v>
      </c>
      <c r="D5831" s="13">
        <v>45570</v>
      </c>
      <c r="FB5831">
        <v>0</v>
      </c>
      <c r="FC5831">
        <v>1</v>
      </c>
    </row>
    <row r="5832" spans="1:159" x14ac:dyDescent="0.25">
      <c r="A5832" t="s">
        <v>53</v>
      </c>
      <c r="B5832" t="s">
        <v>41</v>
      </c>
      <c r="C5832" t="s">
        <v>74</v>
      </c>
      <c r="D5832" s="13">
        <v>45571</v>
      </c>
      <c r="FB5832">
        <v>0</v>
      </c>
      <c r="FC5832">
        <v>1</v>
      </c>
    </row>
    <row r="5833" spans="1:159" x14ac:dyDescent="0.25">
      <c r="A5833" t="s">
        <v>53</v>
      </c>
      <c r="B5833" t="s">
        <v>41</v>
      </c>
      <c r="C5833" t="s">
        <v>83</v>
      </c>
      <c r="D5833" s="13">
        <v>45475</v>
      </c>
      <c r="FB5833">
        <v>0</v>
      </c>
      <c r="FC5833">
        <v>1</v>
      </c>
    </row>
    <row r="5834" spans="1:159" x14ac:dyDescent="0.25">
      <c r="A5834" t="s">
        <v>53</v>
      </c>
      <c r="B5834" t="s">
        <v>41</v>
      </c>
      <c r="C5834" t="s">
        <v>83</v>
      </c>
      <c r="D5834" s="13">
        <v>45476</v>
      </c>
      <c r="FB5834">
        <v>0</v>
      </c>
      <c r="FC5834">
        <v>1</v>
      </c>
    </row>
    <row r="5835" spans="1:159" x14ac:dyDescent="0.25">
      <c r="A5835" t="s">
        <v>53</v>
      </c>
      <c r="B5835" t="s">
        <v>41</v>
      </c>
      <c r="C5835" t="s">
        <v>83</v>
      </c>
      <c r="D5835" s="13">
        <v>45478</v>
      </c>
      <c r="FB5835">
        <v>0</v>
      </c>
      <c r="FC5835">
        <v>1</v>
      </c>
    </row>
    <row r="5836" spans="1:159" x14ac:dyDescent="0.25">
      <c r="A5836" t="s">
        <v>53</v>
      </c>
      <c r="B5836" t="s">
        <v>41</v>
      </c>
      <c r="C5836" t="s">
        <v>83</v>
      </c>
      <c r="D5836" s="13">
        <v>45479</v>
      </c>
      <c r="FB5836">
        <v>0</v>
      </c>
      <c r="FC5836">
        <v>1</v>
      </c>
    </row>
    <row r="5837" spans="1:159" x14ac:dyDescent="0.25">
      <c r="A5837" t="s">
        <v>53</v>
      </c>
      <c r="B5837" t="s">
        <v>41</v>
      </c>
      <c r="C5837" t="s">
        <v>83</v>
      </c>
      <c r="D5837" s="13">
        <v>45484</v>
      </c>
      <c r="FB5837">
        <v>0</v>
      </c>
      <c r="FC5837">
        <v>1</v>
      </c>
    </row>
    <row r="5838" spans="1:159" x14ac:dyDescent="0.25">
      <c r="A5838" t="s">
        <v>53</v>
      </c>
      <c r="B5838" t="s">
        <v>41</v>
      </c>
      <c r="C5838" t="s">
        <v>83</v>
      </c>
      <c r="D5838" s="13">
        <v>45485</v>
      </c>
      <c r="FB5838">
        <v>0</v>
      </c>
      <c r="FC5838">
        <v>1</v>
      </c>
    </row>
    <row r="5839" spans="1:159" x14ac:dyDescent="0.25">
      <c r="A5839" t="s">
        <v>53</v>
      </c>
      <c r="B5839" t="s">
        <v>41</v>
      </c>
      <c r="C5839" t="s">
        <v>83</v>
      </c>
      <c r="D5839" s="13">
        <v>45496</v>
      </c>
      <c r="FB5839">
        <v>0</v>
      </c>
      <c r="FC5839">
        <v>1</v>
      </c>
    </row>
    <row r="5840" spans="1:159" x14ac:dyDescent="0.25">
      <c r="A5840" t="s">
        <v>53</v>
      </c>
      <c r="B5840" t="s">
        <v>41</v>
      </c>
      <c r="C5840" t="s">
        <v>83</v>
      </c>
      <c r="D5840" s="13">
        <v>45539</v>
      </c>
      <c r="FB5840">
        <v>0</v>
      </c>
      <c r="FC5840">
        <v>1</v>
      </c>
    </row>
    <row r="5841" spans="1:159" x14ac:dyDescent="0.25">
      <c r="A5841" t="s">
        <v>53</v>
      </c>
      <c r="B5841" t="s">
        <v>41</v>
      </c>
      <c r="C5841" t="s">
        <v>83</v>
      </c>
      <c r="D5841" s="13">
        <v>45540</v>
      </c>
      <c r="FB5841">
        <v>0</v>
      </c>
      <c r="FC5841">
        <v>1</v>
      </c>
    </row>
    <row r="5842" spans="1:159" x14ac:dyDescent="0.25">
      <c r="A5842" t="s">
        <v>53</v>
      </c>
      <c r="B5842" t="s">
        <v>41</v>
      </c>
      <c r="C5842" t="s">
        <v>83</v>
      </c>
      <c r="D5842" s="13">
        <v>45541</v>
      </c>
      <c r="FB5842">
        <v>0</v>
      </c>
      <c r="FC5842">
        <v>1</v>
      </c>
    </row>
    <row r="5843" spans="1:159" x14ac:dyDescent="0.25">
      <c r="A5843" t="s">
        <v>53</v>
      </c>
      <c r="B5843" t="s">
        <v>41</v>
      </c>
      <c r="C5843" t="s">
        <v>83</v>
      </c>
      <c r="D5843" s="13">
        <v>45558</v>
      </c>
      <c r="FB5843">
        <v>0</v>
      </c>
      <c r="FC5843">
        <v>1</v>
      </c>
    </row>
    <row r="5844" spans="1:159" x14ac:dyDescent="0.25">
      <c r="A5844" t="s">
        <v>53</v>
      </c>
      <c r="B5844" t="s">
        <v>41</v>
      </c>
      <c r="C5844" t="s">
        <v>83</v>
      </c>
      <c r="D5844" s="13">
        <v>45559</v>
      </c>
      <c r="FB5844">
        <v>0</v>
      </c>
      <c r="FC5844">
        <v>1</v>
      </c>
    </row>
    <row r="5845" spans="1:159" x14ac:dyDescent="0.25">
      <c r="A5845" t="s">
        <v>53</v>
      </c>
      <c r="B5845" t="s">
        <v>41</v>
      </c>
      <c r="C5845" t="s">
        <v>83</v>
      </c>
      <c r="D5845" s="13">
        <v>45566</v>
      </c>
      <c r="FB5845">
        <v>0</v>
      </c>
      <c r="FC5845">
        <v>1</v>
      </c>
    </row>
    <row r="5846" spans="1:159" x14ac:dyDescent="0.25">
      <c r="A5846" t="s">
        <v>53</v>
      </c>
      <c r="B5846" t="s">
        <v>41</v>
      </c>
      <c r="C5846" t="s">
        <v>83</v>
      </c>
      <c r="D5846" s="13">
        <v>45567</v>
      </c>
      <c r="FB5846">
        <v>0</v>
      </c>
      <c r="FC5846">
        <v>1</v>
      </c>
    </row>
    <row r="5847" spans="1:159" x14ac:dyDescent="0.25">
      <c r="A5847" t="s">
        <v>53</v>
      </c>
      <c r="B5847" t="s">
        <v>41</v>
      </c>
      <c r="C5847" t="s">
        <v>83</v>
      </c>
      <c r="D5847" s="13">
        <v>45568</v>
      </c>
      <c r="FB5847">
        <v>0</v>
      </c>
      <c r="FC5847">
        <v>1</v>
      </c>
    </row>
    <row r="5848" spans="1:159" x14ac:dyDescent="0.25">
      <c r="A5848" t="s">
        <v>53</v>
      </c>
      <c r="B5848" t="s">
        <v>41</v>
      </c>
      <c r="C5848" t="s">
        <v>83</v>
      </c>
      <c r="D5848" s="13">
        <v>45570</v>
      </c>
      <c r="FB5848">
        <v>0</v>
      </c>
      <c r="FC5848">
        <v>1</v>
      </c>
    </row>
    <row r="5849" spans="1:159" x14ac:dyDescent="0.25">
      <c r="A5849" t="s">
        <v>53</v>
      </c>
      <c r="B5849" t="s">
        <v>41</v>
      </c>
      <c r="C5849" t="s">
        <v>83</v>
      </c>
      <c r="D5849" s="13">
        <v>45571</v>
      </c>
      <c r="FB5849">
        <v>0</v>
      </c>
      <c r="FC5849">
        <v>1</v>
      </c>
    </row>
    <row r="5850" spans="1:159" x14ac:dyDescent="0.25">
      <c r="A5850" t="s">
        <v>53</v>
      </c>
      <c r="B5850" t="s">
        <v>41</v>
      </c>
      <c r="C5850" t="s">
        <v>73</v>
      </c>
      <c r="D5850" s="13">
        <v>45475</v>
      </c>
      <c r="FB5850">
        <v>0</v>
      </c>
      <c r="FC5850">
        <v>1</v>
      </c>
    </row>
    <row r="5851" spans="1:159" x14ac:dyDescent="0.25">
      <c r="A5851" t="s">
        <v>53</v>
      </c>
      <c r="B5851" t="s">
        <v>41</v>
      </c>
      <c r="C5851" t="s">
        <v>73</v>
      </c>
      <c r="D5851" s="13">
        <v>45476</v>
      </c>
      <c r="FB5851">
        <v>0</v>
      </c>
      <c r="FC5851">
        <v>1</v>
      </c>
    </row>
    <row r="5852" spans="1:159" x14ac:dyDescent="0.25">
      <c r="A5852" t="s">
        <v>53</v>
      </c>
      <c r="B5852" t="s">
        <v>41</v>
      </c>
      <c r="C5852" t="s">
        <v>73</v>
      </c>
      <c r="D5852" s="13">
        <v>45478</v>
      </c>
      <c r="FB5852">
        <v>0</v>
      </c>
      <c r="FC5852">
        <v>1</v>
      </c>
    </row>
    <row r="5853" spans="1:159" x14ac:dyDescent="0.25">
      <c r="A5853" t="s">
        <v>53</v>
      </c>
      <c r="B5853" t="s">
        <v>41</v>
      </c>
      <c r="C5853" t="s">
        <v>73</v>
      </c>
      <c r="D5853" s="13">
        <v>45479</v>
      </c>
      <c r="FB5853">
        <v>0</v>
      </c>
      <c r="FC5853">
        <v>1</v>
      </c>
    </row>
    <row r="5854" spans="1:159" x14ac:dyDescent="0.25">
      <c r="A5854" t="s">
        <v>53</v>
      </c>
      <c r="B5854" t="s">
        <v>41</v>
      </c>
      <c r="C5854" t="s">
        <v>73</v>
      </c>
      <c r="D5854" s="13">
        <v>45484</v>
      </c>
      <c r="FB5854">
        <v>0</v>
      </c>
      <c r="FC5854">
        <v>1</v>
      </c>
    </row>
    <row r="5855" spans="1:159" x14ac:dyDescent="0.25">
      <c r="A5855" t="s">
        <v>53</v>
      </c>
      <c r="B5855" t="s">
        <v>41</v>
      </c>
      <c r="C5855" t="s">
        <v>73</v>
      </c>
      <c r="D5855" s="13">
        <v>45485</v>
      </c>
      <c r="FB5855">
        <v>0</v>
      </c>
      <c r="FC5855">
        <v>1</v>
      </c>
    </row>
    <row r="5856" spans="1:159" x14ac:dyDescent="0.25">
      <c r="A5856" t="s">
        <v>53</v>
      </c>
      <c r="B5856" t="s">
        <v>41</v>
      </c>
      <c r="C5856" t="s">
        <v>73</v>
      </c>
      <c r="D5856" s="13">
        <v>45496</v>
      </c>
      <c r="FB5856">
        <v>0</v>
      </c>
      <c r="FC5856">
        <v>1</v>
      </c>
    </row>
    <row r="5857" spans="1:159" x14ac:dyDescent="0.25">
      <c r="A5857" t="s">
        <v>53</v>
      </c>
      <c r="B5857" t="s">
        <v>41</v>
      </c>
      <c r="C5857" t="s">
        <v>73</v>
      </c>
      <c r="D5857" s="13">
        <v>45539</v>
      </c>
      <c r="FB5857">
        <v>0</v>
      </c>
      <c r="FC5857">
        <v>1</v>
      </c>
    </row>
    <row r="5858" spans="1:159" x14ac:dyDescent="0.25">
      <c r="A5858" t="s">
        <v>53</v>
      </c>
      <c r="B5858" t="s">
        <v>41</v>
      </c>
      <c r="C5858" t="s">
        <v>73</v>
      </c>
      <c r="D5858" s="13">
        <v>45540</v>
      </c>
      <c r="FB5858">
        <v>0</v>
      </c>
      <c r="FC5858">
        <v>1</v>
      </c>
    </row>
    <row r="5859" spans="1:159" x14ac:dyDescent="0.25">
      <c r="A5859" t="s">
        <v>53</v>
      </c>
      <c r="B5859" t="s">
        <v>41</v>
      </c>
      <c r="C5859" t="s">
        <v>73</v>
      </c>
      <c r="D5859" s="13">
        <v>45541</v>
      </c>
      <c r="FB5859">
        <v>0</v>
      </c>
      <c r="FC5859">
        <v>1</v>
      </c>
    </row>
    <row r="5860" spans="1:159" x14ac:dyDescent="0.25">
      <c r="A5860" t="s">
        <v>53</v>
      </c>
      <c r="B5860" t="s">
        <v>41</v>
      </c>
      <c r="C5860" t="s">
        <v>73</v>
      </c>
      <c r="D5860" s="13">
        <v>45558</v>
      </c>
      <c r="FB5860">
        <v>0</v>
      </c>
      <c r="FC5860">
        <v>1</v>
      </c>
    </row>
    <row r="5861" spans="1:159" x14ac:dyDescent="0.25">
      <c r="A5861" t="s">
        <v>53</v>
      </c>
      <c r="B5861" t="s">
        <v>41</v>
      </c>
      <c r="C5861" t="s">
        <v>73</v>
      </c>
      <c r="D5861" s="13">
        <v>45559</v>
      </c>
      <c r="FB5861">
        <v>0</v>
      </c>
      <c r="FC5861">
        <v>1</v>
      </c>
    </row>
    <row r="5862" spans="1:159" x14ac:dyDescent="0.25">
      <c r="A5862" t="s">
        <v>53</v>
      </c>
      <c r="B5862" t="s">
        <v>41</v>
      </c>
      <c r="C5862" t="s">
        <v>73</v>
      </c>
      <c r="D5862" s="13">
        <v>45566</v>
      </c>
      <c r="FB5862">
        <v>0</v>
      </c>
      <c r="FC5862">
        <v>1</v>
      </c>
    </row>
    <row r="5863" spans="1:159" x14ac:dyDescent="0.25">
      <c r="A5863" t="s">
        <v>53</v>
      </c>
      <c r="B5863" t="s">
        <v>41</v>
      </c>
      <c r="C5863" t="s">
        <v>73</v>
      </c>
      <c r="D5863" s="13">
        <v>45567</v>
      </c>
      <c r="FB5863">
        <v>0</v>
      </c>
      <c r="FC5863">
        <v>1</v>
      </c>
    </row>
    <row r="5864" spans="1:159" x14ac:dyDescent="0.25">
      <c r="A5864" t="s">
        <v>53</v>
      </c>
      <c r="B5864" t="s">
        <v>41</v>
      </c>
      <c r="C5864" t="s">
        <v>73</v>
      </c>
      <c r="D5864" s="13">
        <v>45568</v>
      </c>
      <c r="FB5864">
        <v>0</v>
      </c>
      <c r="FC5864">
        <v>1</v>
      </c>
    </row>
    <row r="5865" spans="1:159" x14ac:dyDescent="0.25">
      <c r="A5865" t="s">
        <v>53</v>
      </c>
      <c r="B5865" t="s">
        <v>41</v>
      </c>
      <c r="C5865" t="s">
        <v>73</v>
      </c>
      <c r="D5865" s="13">
        <v>45570</v>
      </c>
      <c r="FB5865">
        <v>0</v>
      </c>
      <c r="FC5865">
        <v>1</v>
      </c>
    </row>
    <row r="5866" spans="1:159" x14ac:dyDescent="0.25">
      <c r="A5866" t="s">
        <v>53</v>
      </c>
      <c r="B5866" t="s">
        <v>41</v>
      </c>
      <c r="C5866" t="s">
        <v>73</v>
      </c>
      <c r="D5866" s="13">
        <v>45571</v>
      </c>
      <c r="FB5866">
        <v>0</v>
      </c>
      <c r="FC5866">
        <v>1</v>
      </c>
    </row>
    <row r="5867" spans="1:159" x14ac:dyDescent="0.25">
      <c r="A5867" t="s">
        <v>53</v>
      </c>
      <c r="B5867" t="s">
        <v>41</v>
      </c>
      <c r="C5867" t="s">
        <v>81</v>
      </c>
      <c r="D5867" s="13">
        <v>45475</v>
      </c>
      <c r="FB5867">
        <v>0</v>
      </c>
      <c r="FC5867">
        <v>1</v>
      </c>
    </row>
    <row r="5868" spans="1:159" x14ac:dyDescent="0.25">
      <c r="A5868" t="s">
        <v>53</v>
      </c>
      <c r="B5868" t="s">
        <v>41</v>
      </c>
      <c r="C5868" t="s">
        <v>81</v>
      </c>
      <c r="D5868" s="13">
        <v>45476</v>
      </c>
      <c r="FB5868">
        <v>0</v>
      </c>
      <c r="FC5868">
        <v>1</v>
      </c>
    </row>
    <row r="5869" spans="1:159" x14ac:dyDescent="0.25">
      <c r="A5869" t="s">
        <v>53</v>
      </c>
      <c r="B5869" t="s">
        <v>41</v>
      </c>
      <c r="C5869" t="s">
        <v>81</v>
      </c>
      <c r="D5869" s="13">
        <v>45478</v>
      </c>
      <c r="FB5869">
        <v>0</v>
      </c>
      <c r="FC5869">
        <v>1</v>
      </c>
    </row>
    <row r="5870" spans="1:159" x14ac:dyDescent="0.25">
      <c r="A5870" t="s">
        <v>53</v>
      </c>
      <c r="B5870" t="s">
        <v>41</v>
      </c>
      <c r="C5870" t="s">
        <v>81</v>
      </c>
      <c r="D5870" s="13">
        <v>45479</v>
      </c>
      <c r="FB5870">
        <v>0</v>
      </c>
      <c r="FC5870">
        <v>1</v>
      </c>
    </row>
    <row r="5871" spans="1:159" x14ac:dyDescent="0.25">
      <c r="A5871" t="s">
        <v>53</v>
      </c>
      <c r="B5871" t="s">
        <v>41</v>
      </c>
      <c r="C5871" t="s">
        <v>81</v>
      </c>
      <c r="D5871" s="13">
        <v>45484</v>
      </c>
      <c r="FB5871">
        <v>0</v>
      </c>
      <c r="FC5871">
        <v>1</v>
      </c>
    </row>
    <row r="5872" spans="1:159" x14ac:dyDescent="0.25">
      <c r="A5872" t="s">
        <v>53</v>
      </c>
      <c r="B5872" t="s">
        <v>41</v>
      </c>
      <c r="C5872" t="s">
        <v>81</v>
      </c>
      <c r="D5872" s="13">
        <v>45485</v>
      </c>
      <c r="FB5872">
        <v>0</v>
      </c>
      <c r="FC5872">
        <v>1</v>
      </c>
    </row>
    <row r="5873" spans="1:159" x14ac:dyDescent="0.25">
      <c r="A5873" t="s">
        <v>53</v>
      </c>
      <c r="B5873" t="s">
        <v>41</v>
      </c>
      <c r="C5873" t="s">
        <v>81</v>
      </c>
      <c r="D5873" s="13">
        <v>45496</v>
      </c>
      <c r="FB5873">
        <v>0</v>
      </c>
      <c r="FC5873">
        <v>1</v>
      </c>
    </row>
    <row r="5874" spans="1:159" x14ac:dyDescent="0.25">
      <c r="A5874" t="s">
        <v>53</v>
      </c>
      <c r="B5874" t="s">
        <v>41</v>
      </c>
      <c r="C5874" t="s">
        <v>81</v>
      </c>
      <c r="D5874" s="13">
        <v>45539</v>
      </c>
      <c r="FB5874">
        <v>0</v>
      </c>
      <c r="FC5874">
        <v>1</v>
      </c>
    </row>
    <row r="5875" spans="1:159" x14ac:dyDescent="0.25">
      <c r="A5875" t="s">
        <v>53</v>
      </c>
      <c r="B5875" t="s">
        <v>41</v>
      </c>
      <c r="C5875" t="s">
        <v>81</v>
      </c>
      <c r="D5875" s="13">
        <v>45540</v>
      </c>
      <c r="FB5875">
        <v>0</v>
      </c>
      <c r="FC5875">
        <v>1</v>
      </c>
    </row>
    <row r="5876" spans="1:159" x14ac:dyDescent="0.25">
      <c r="A5876" t="s">
        <v>53</v>
      </c>
      <c r="B5876" t="s">
        <v>41</v>
      </c>
      <c r="C5876" t="s">
        <v>81</v>
      </c>
      <c r="D5876" s="13">
        <v>45541</v>
      </c>
      <c r="FB5876">
        <v>0</v>
      </c>
      <c r="FC5876">
        <v>1</v>
      </c>
    </row>
    <row r="5877" spans="1:159" x14ac:dyDescent="0.25">
      <c r="A5877" t="s">
        <v>53</v>
      </c>
      <c r="B5877" t="s">
        <v>41</v>
      </c>
      <c r="C5877" t="s">
        <v>81</v>
      </c>
      <c r="D5877" s="13">
        <v>45558</v>
      </c>
      <c r="FB5877">
        <v>0</v>
      </c>
      <c r="FC5877">
        <v>1</v>
      </c>
    </row>
    <row r="5878" spans="1:159" x14ac:dyDescent="0.25">
      <c r="A5878" t="s">
        <v>53</v>
      </c>
      <c r="B5878" t="s">
        <v>41</v>
      </c>
      <c r="C5878" t="s">
        <v>81</v>
      </c>
      <c r="D5878" s="13">
        <v>45559</v>
      </c>
      <c r="FB5878">
        <v>0</v>
      </c>
      <c r="FC5878">
        <v>1</v>
      </c>
    </row>
    <row r="5879" spans="1:159" x14ac:dyDescent="0.25">
      <c r="A5879" t="s">
        <v>53</v>
      </c>
      <c r="B5879" t="s">
        <v>41</v>
      </c>
      <c r="C5879" t="s">
        <v>81</v>
      </c>
      <c r="D5879" s="13">
        <v>45566</v>
      </c>
      <c r="FB5879">
        <v>0</v>
      </c>
      <c r="FC5879">
        <v>1</v>
      </c>
    </row>
    <row r="5880" spans="1:159" x14ac:dyDescent="0.25">
      <c r="A5880" t="s">
        <v>53</v>
      </c>
      <c r="B5880" t="s">
        <v>41</v>
      </c>
      <c r="C5880" t="s">
        <v>81</v>
      </c>
      <c r="D5880" s="13">
        <v>45567</v>
      </c>
      <c r="FB5880">
        <v>0</v>
      </c>
      <c r="FC5880">
        <v>1</v>
      </c>
    </row>
    <row r="5881" spans="1:159" x14ac:dyDescent="0.25">
      <c r="A5881" t="s">
        <v>53</v>
      </c>
      <c r="B5881" t="s">
        <v>41</v>
      </c>
      <c r="C5881" t="s">
        <v>81</v>
      </c>
      <c r="D5881" s="13">
        <v>45568</v>
      </c>
      <c r="FB5881">
        <v>0</v>
      </c>
      <c r="FC5881">
        <v>1</v>
      </c>
    </row>
    <row r="5882" spans="1:159" x14ac:dyDescent="0.25">
      <c r="A5882" t="s">
        <v>53</v>
      </c>
      <c r="B5882" t="s">
        <v>41</v>
      </c>
      <c r="C5882" t="s">
        <v>81</v>
      </c>
      <c r="D5882" s="13">
        <v>45570</v>
      </c>
      <c r="FB5882">
        <v>0</v>
      </c>
      <c r="FC5882">
        <v>1</v>
      </c>
    </row>
    <row r="5883" spans="1:159" x14ac:dyDescent="0.25">
      <c r="A5883" t="s">
        <v>53</v>
      </c>
      <c r="B5883" t="s">
        <v>41</v>
      </c>
      <c r="C5883" t="s">
        <v>81</v>
      </c>
      <c r="D5883" s="13">
        <v>45571</v>
      </c>
      <c r="FB5883">
        <v>0</v>
      </c>
      <c r="FC5883">
        <v>1</v>
      </c>
    </row>
    <row r="5884" spans="1:159" x14ac:dyDescent="0.25">
      <c r="A5884" t="s">
        <v>53</v>
      </c>
      <c r="B5884" t="s">
        <v>41</v>
      </c>
      <c r="C5884" t="s">
        <v>82</v>
      </c>
      <c r="D5884" s="13">
        <v>45475</v>
      </c>
      <c r="FB5884">
        <v>0</v>
      </c>
      <c r="FC5884">
        <v>1</v>
      </c>
    </row>
    <row r="5885" spans="1:159" x14ac:dyDescent="0.25">
      <c r="A5885" t="s">
        <v>53</v>
      </c>
      <c r="B5885" t="s">
        <v>41</v>
      </c>
      <c r="C5885" t="s">
        <v>82</v>
      </c>
      <c r="D5885" s="13">
        <v>45476</v>
      </c>
      <c r="FB5885">
        <v>0</v>
      </c>
      <c r="FC5885">
        <v>1</v>
      </c>
    </row>
    <row r="5886" spans="1:159" x14ac:dyDescent="0.25">
      <c r="A5886" t="s">
        <v>53</v>
      </c>
      <c r="B5886" t="s">
        <v>41</v>
      </c>
      <c r="C5886" t="s">
        <v>82</v>
      </c>
      <c r="D5886" s="13">
        <v>45478</v>
      </c>
      <c r="FB5886">
        <v>0</v>
      </c>
      <c r="FC5886">
        <v>1</v>
      </c>
    </row>
    <row r="5887" spans="1:159" x14ac:dyDescent="0.25">
      <c r="A5887" t="s">
        <v>53</v>
      </c>
      <c r="B5887" t="s">
        <v>41</v>
      </c>
      <c r="C5887" t="s">
        <v>82</v>
      </c>
      <c r="D5887" s="13">
        <v>45479</v>
      </c>
      <c r="FB5887">
        <v>0</v>
      </c>
      <c r="FC5887">
        <v>1</v>
      </c>
    </row>
    <row r="5888" spans="1:159" x14ac:dyDescent="0.25">
      <c r="A5888" t="s">
        <v>53</v>
      </c>
      <c r="B5888" t="s">
        <v>41</v>
      </c>
      <c r="C5888" t="s">
        <v>82</v>
      </c>
      <c r="D5888" s="13">
        <v>45484</v>
      </c>
      <c r="FB5888">
        <v>0</v>
      </c>
      <c r="FC5888">
        <v>1</v>
      </c>
    </row>
    <row r="5889" spans="1:159" x14ac:dyDescent="0.25">
      <c r="A5889" t="s">
        <v>53</v>
      </c>
      <c r="B5889" t="s">
        <v>41</v>
      </c>
      <c r="C5889" t="s">
        <v>82</v>
      </c>
      <c r="D5889" s="13">
        <v>45485</v>
      </c>
      <c r="FB5889">
        <v>0</v>
      </c>
      <c r="FC5889">
        <v>1</v>
      </c>
    </row>
    <row r="5890" spans="1:159" x14ac:dyDescent="0.25">
      <c r="A5890" t="s">
        <v>53</v>
      </c>
      <c r="B5890" t="s">
        <v>41</v>
      </c>
      <c r="C5890" t="s">
        <v>82</v>
      </c>
      <c r="D5890" s="13">
        <v>45496</v>
      </c>
      <c r="FB5890">
        <v>0</v>
      </c>
      <c r="FC5890">
        <v>1</v>
      </c>
    </row>
    <row r="5891" spans="1:159" x14ac:dyDescent="0.25">
      <c r="A5891" t="s">
        <v>53</v>
      </c>
      <c r="B5891" t="s">
        <v>41</v>
      </c>
      <c r="C5891" t="s">
        <v>82</v>
      </c>
      <c r="D5891" s="13">
        <v>45539</v>
      </c>
      <c r="FB5891">
        <v>0</v>
      </c>
      <c r="FC5891">
        <v>1</v>
      </c>
    </row>
    <row r="5892" spans="1:159" x14ac:dyDescent="0.25">
      <c r="A5892" t="s">
        <v>53</v>
      </c>
      <c r="B5892" t="s">
        <v>41</v>
      </c>
      <c r="C5892" t="s">
        <v>82</v>
      </c>
      <c r="D5892" s="13">
        <v>45540</v>
      </c>
      <c r="FB5892">
        <v>0</v>
      </c>
      <c r="FC5892">
        <v>1</v>
      </c>
    </row>
    <row r="5893" spans="1:159" x14ac:dyDescent="0.25">
      <c r="A5893" t="s">
        <v>53</v>
      </c>
      <c r="B5893" t="s">
        <v>41</v>
      </c>
      <c r="C5893" t="s">
        <v>82</v>
      </c>
      <c r="D5893" s="13">
        <v>45541</v>
      </c>
      <c r="FB5893">
        <v>0</v>
      </c>
      <c r="FC5893">
        <v>1</v>
      </c>
    </row>
    <row r="5894" spans="1:159" x14ac:dyDescent="0.25">
      <c r="A5894" t="s">
        <v>53</v>
      </c>
      <c r="B5894" t="s">
        <v>41</v>
      </c>
      <c r="C5894" t="s">
        <v>82</v>
      </c>
      <c r="D5894" s="13">
        <v>45558</v>
      </c>
      <c r="FB5894">
        <v>0</v>
      </c>
      <c r="FC5894">
        <v>1</v>
      </c>
    </row>
    <row r="5895" spans="1:159" x14ac:dyDescent="0.25">
      <c r="A5895" t="s">
        <v>53</v>
      </c>
      <c r="B5895" t="s">
        <v>41</v>
      </c>
      <c r="C5895" t="s">
        <v>82</v>
      </c>
      <c r="D5895" s="13">
        <v>45559</v>
      </c>
      <c r="FB5895">
        <v>0</v>
      </c>
      <c r="FC5895">
        <v>1</v>
      </c>
    </row>
    <row r="5896" spans="1:159" x14ac:dyDescent="0.25">
      <c r="A5896" t="s">
        <v>53</v>
      </c>
      <c r="B5896" t="s">
        <v>41</v>
      </c>
      <c r="C5896" t="s">
        <v>82</v>
      </c>
      <c r="D5896" s="13">
        <v>45566</v>
      </c>
      <c r="FB5896">
        <v>0</v>
      </c>
      <c r="FC5896">
        <v>1</v>
      </c>
    </row>
    <row r="5897" spans="1:159" x14ac:dyDescent="0.25">
      <c r="A5897" t="s">
        <v>53</v>
      </c>
      <c r="B5897" t="s">
        <v>41</v>
      </c>
      <c r="C5897" t="s">
        <v>82</v>
      </c>
      <c r="D5897" s="13">
        <v>45567</v>
      </c>
      <c r="FB5897">
        <v>0</v>
      </c>
      <c r="FC5897">
        <v>1</v>
      </c>
    </row>
    <row r="5898" spans="1:159" x14ac:dyDescent="0.25">
      <c r="A5898" t="s">
        <v>53</v>
      </c>
      <c r="B5898" t="s">
        <v>41</v>
      </c>
      <c r="C5898" t="s">
        <v>82</v>
      </c>
      <c r="D5898" s="13">
        <v>45568</v>
      </c>
      <c r="FB5898">
        <v>0</v>
      </c>
      <c r="FC5898">
        <v>1</v>
      </c>
    </row>
    <row r="5899" spans="1:159" x14ac:dyDescent="0.25">
      <c r="A5899" t="s">
        <v>53</v>
      </c>
      <c r="B5899" t="s">
        <v>41</v>
      </c>
      <c r="C5899" t="s">
        <v>82</v>
      </c>
      <c r="D5899" s="13">
        <v>45570</v>
      </c>
      <c r="FB5899">
        <v>0</v>
      </c>
      <c r="FC5899">
        <v>1</v>
      </c>
    </row>
    <row r="5900" spans="1:159" x14ac:dyDescent="0.25">
      <c r="A5900" t="s">
        <v>53</v>
      </c>
      <c r="B5900" t="s">
        <v>41</v>
      </c>
      <c r="C5900" t="s">
        <v>82</v>
      </c>
      <c r="D5900" s="13">
        <v>45571</v>
      </c>
      <c r="FB5900">
        <v>0</v>
      </c>
      <c r="FC5900">
        <v>1</v>
      </c>
    </row>
    <row r="5901" spans="1:159" x14ac:dyDescent="0.25">
      <c r="A5901" t="s">
        <v>53</v>
      </c>
      <c r="B5901" t="s">
        <v>41</v>
      </c>
      <c r="C5901" t="s">
        <v>87</v>
      </c>
      <c r="D5901" s="13">
        <v>45475</v>
      </c>
      <c r="FB5901">
        <v>0</v>
      </c>
      <c r="FC5901">
        <v>1</v>
      </c>
    </row>
    <row r="5902" spans="1:159" x14ac:dyDescent="0.25">
      <c r="A5902" t="s">
        <v>53</v>
      </c>
      <c r="B5902" t="s">
        <v>41</v>
      </c>
      <c r="C5902" t="s">
        <v>87</v>
      </c>
      <c r="D5902" s="13">
        <v>45476</v>
      </c>
      <c r="FB5902">
        <v>0</v>
      </c>
      <c r="FC5902">
        <v>1</v>
      </c>
    </row>
    <row r="5903" spans="1:159" x14ac:dyDescent="0.25">
      <c r="A5903" t="s">
        <v>53</v>
      </c>
      <c r="B5903" t="s">
        <v>41</v>
      </c>
      <c r="C5903" t="s">
        <v>87</v>
      </c>
      <c r="D5903" s="13">
        <v>45478</v>
      </c>
      <c r="FB5903">
        <v>0</v>
      </c>
      <c r="FC5903">
        <v>1</v>
      </c>
    </row>
    <row r="5904" spans="1:159" x14ac:dyDescent="0.25">
      <c r="A5904" t="s">
        <v>53</v>
      </c>
      <c r="B5904" t="s">
        <v>41</v>
      </c>
      <c r="C5904" t="s">
        <v>87</v>
      </c>
      <c r="D5904" s="13">
        <v>45479</v>
      </c>
      <c r="FB5904">
        <v>0</v>
      </c>
      <c r="FC5904">
        <v>1</v>
      </c>
    </row>
    <row r="5905" spans="1:159" x14ac:dyDescent="0.25">
      <c r="A5905" t="s">
        <v>53</v>
      </c>
      <c r="B5905" t="s">
        <v>41</v>
      </c>
      <c r="C5905" t="s">
        <v>87</v>
      </c>
      <c r="D5905" s="13">
        <v>45484</v>
      </c>
      <c r="FB5905">
        <v>0</v>
      </c>
      <c r="FC5905">
        <v>1</v>
      </c>
    </row>
    <row r="5906" spans="1:159" x14ac:dyDescent="0.25">
      <c r="A5906" t="s">
        <v>53</v>
      </c>
      <c r="B5906" t="s">
        <v>41</v>
      </c>
      <c r="C5906" t="s">
        <v>87</v>
      </c>
      <c r="D5906" s="13">
        <v>45485</v>
      </c>
      <c r="FB5906">
        <v>0</v>
      </c>
      <c r="FC5906">
        <v>1</v>
      </c>
    </row>
    <row r="5907" spans="1:159" x14ac:dyDescent="0.25">
      <c r="A5907" t="s">
        <v>53</v>
      </c>
      <c r="B5907" t="s">
        <v>41</v>
      </c>
      <c r="C5907" t="s">
        <v>87</v>
      </c>
      <c r="D5907" s="13">
        <v>45496</v>
      </c>
      <c r="FB5907">
        <v>0</v>
      </c>
      <c r="FC5907">
        <v>1</v>
      </c>
    </row>
    <row r="5908" spans="1:159" x14ac:dyDescent="0.25">
      <c r="A5908" t="s">
        <v>53</v>
      </c>
      <c r="B5908" t="s">
        <v>41</v>
      </c>
      <c r="C5908" t="s">
        <v>87</v>
      </c>
      <c r="D5908" s="13">
        <v>45539</v>
      </c>
      <c r="FB5908">
        <v>0</v>
      </c>
      <c r="FC5908">
        <v>1</v>
      </c>
    </row>
    <row r="5909" spans="1:159" x14ac:dyDescent="0.25">
      <c r="A5909" t="s">
        <v>53</v>
      </c>
      <c r="B5909" t="s">
        <v>41</v>
      </c>
      <c r="C5909" t="s">
        <v>87</v>
      </c>
      <c r="D5909" s="13">
        <v>45540</v>
      </c>
      <c r="FB5909">
        <v>0</v>
      </c>
      <c r="FC5909">
        <v>1</v>
      </c>
    </row>
    <row r="5910" spans="1:159" x14ac:dyDescent="0.25">
      <c r="A5910" t="s">
        <v>53</v>
      </c>
      <c r="B5910" t="s">
        <v>41</v>
      </c>
      <c r="C5910" t="s">
        <v>87</v>
      </c>
      <c r="D5910" s="13">
        <v>45541</v>
      </c>
      <c r="FB5910">
        <v>0</v>
      </c>
      <c r="FC5910">
        <v>1</v>
      </c>
    </row>
    <row r="5911" spans="1:159" x14ac:dyDescent="0.25">
      <c r="A5911" t="s">
        <v>53</v>
      </c>
      <c r="B5911" t="s">
        <v>41</v>
      </c>
      <c r="C5911" t="s">
        <v>87</v>
      </c>
      <c r="D5911" s="13">
        <v>45558</v>
      </c>
      <c r="FB5911">
        <v>0</v>
      </c>
      <c r="FC5911">
        <v>1</v>
      </c>
    </row>
    <row r="5912" spans="1:159" x14ac:dyDescent="0.25">
      <c r="A5912" t="s">
        <v>53</v>
      </c>
      <c r="B5912" t="s">
        <v>41</v>
      </c>
      <c r="C5912" t="s">
        <v>87</v>
      </c>
      <c r="D5912" s="13">
        <v>45559</v>
      </c>
      <c r="FB5912">
        <v>0</v>
      </c>
      <c r="FC5912">
        <v>1</v>
      </c>
    </row>
    <row r="5913" spans="1:159" x14ac:dyDescent="0.25">
      <c r="A5913" t="s">
        <v>53</v>
      </c>
      <c r="B5913" t="s">
        <v>41</v>
      </c>
      <c r="C5913" t="s">
        <v>87</v>
      </c>
      <c r="D5913" s="13">
        <v>45566</v>
      </c>
      <c r="FB5913">
        <v>0</v>
      </c>
      <c r="FC5913">
        <v>1</v>
      </c>
    </row>
    <row r="5914" spans="1:159" x14ac:dyDescent="0.25">
      <c r="A5914" t="s">
        <v>53</v>
      </c>
      <c r="B5914" t="s">
        <v>41</v>
      </c>
      <c r="C5914" t="s">
        <v>87</v>
      </c>
      <c r="D5914" s="13">
        <v>45567</v>
      </c>
      <c r="FB5914">
        <v>0</v>
      </c>
      <c r="FC5914">
        <v>1</v>
      </c>
    </row>
    <row r="5915" spans="1:159" x14ac:dyDescent="0.25">
      <c r="A5915" t="s">
        <v>53</v>
      </c>
      <c r="B5915" t="s">
        <v>41</v>
      </c>
      <c r="C5915" t="s">
        <v>87</v>
      </c>
      <c r="D5915" s="13">
        <v>45568</v>
      </c>
      <c r="FB5915">
        <v>0</v>
      </c>
      <c r="FC5915">
        <v>1</v>
      </c>
    </row>
    <row r="5916" spans="1:159" x14ac:dyDescent="0.25">
      <c r="A5916" t="s">
        <v>53</v>
      </c>
      <c r="B5916" t="s">
        <v>41</v>
      </c>
      <c r="C5916" t="s">
        <v>87</v>
      </c>
      <c r="D5916" s="13">
        <v>45570</v>
      </c>
      <c r="FB5916">
        <v>0</v>
      </c>
      <c r="FC5916">
        <v>1</v>
      </c>
    </row>
    <row r="5917" spans="1:159" x14ac:dyDescent="0.25">
      <c r="A5917" t="s">
        <v>53</v>
      </c>
      <c r="B5917" t="s">
        <v>41</v>
      </c>
      <c r="C5917" t="s">
        <v>87</v>
      </c>
      <c r="D5917" s="13">
        <v>45571</v>
      </c>
      <c r="FB5917">
        <v>0</v>
      </c>
      <c r="FC5917">
        <v>1</v>
      </c>
    </row>
    <row r="5918" spans="1:159" x14ac:dyDescent="0.25">
      <c r="A5918" t="s">
        <v>53</v>
      </c>
      <c r="B5918" t="s">
        <v>41</v>
      </c>
      <c r="C5918" t="s">
        <v>85</v>
      </c>
      <c r="D5918" s="13">
        <v>45475</v>
      </c>
      <c r="FB5918">
        <v>0</v>
      </c>
      <c r="FC5918">
        <v>1</v>
      </c>
    </row>
    <row r="5919" spans="1:159" x14ac:dyDescent="0.25">
      <c r="A5919" t="s">
        <v>53</v>
      </c>
      <c r="B5919" t="s">
        <v>41</v>
      </c>
      <c r="C5919" t="s">
        <v>85</v>
      </c>
      <c r="D5919" s="13">
        <v>45476</v>
      </c>
      <c r="FB5919">
        <v>0</v>
      </c>
      <c r="FC5919">
        <v>1</v>
      </c>
    </row>
    <row r="5920" spans="1:159" x14ac:dyDescent="0.25">
      <c r="A5920" t="s">
        <v>53</v>
      </c>
      <c r="B5920" t="s">
        <v>41</v>
      </c>
      <c r="C5920" t="s">
        <v>85</v>
      </c>
      <c r="D5920" s="13">
        <v>45478</v>
      </c>
      <c r="FB5920">
        <v>0</v>
      </c>
      <c r="FC5920">
        <v>1</v>
      </c>
    </row>
    <row r="5921" spans="1:159" x14ac:dyDescent="0.25">
      <c r="A5921" t="s">
        <v>53</v>
      </c>
      <c r="B5921" t="s">
        <v>41</v>
      </c>
      <c r="C5921" t="s">
        <v>85</v>
      </c>
      <c r="D5921" s="13">
        <v>45479</v>
      </c>
      <c r="FB5921">
        <v>0</v>
      </c>
      <c r="FC5921">
        <v>1</v>
      </c>
    </row>
    <row r="5922" spans="1:159" x14ac:dyDescent="0.25">
      <c r="A5922" t="s">
        <v>53</v>
      </c>
      <c r="B5922" t="s">
        <v>41</v>
      </c>
      <c r="C5922" t="s">
        <v>85</v>
      </c>
      <c r="D5922" s="13">
        <v>45484</v>
      </c>
      <c r="FB5922">
        <v>0</v>
      </c>
      <c r="FC5922">
        <v>1</v>
      </c>
    </row>
    <row r="5923" spans="1:159" x14ac:dyDescent="0.25">
      <c r="A5923" t="s">
        <v>53</v>
      </c>
      <c r="B5923" t="s">
        <v>41</v>
      </c>
      <c r="C5923" t="s">
        <v>85</v>
      </c>
      <c r="D5923" s="13">
        <v>45485</v>
      </c>
      <c r="FB5923">
        <v>0</v>
      </c>
      <c r="FC5923">
        <v>1</v>
      </c>
    </row>
    <row r="5924" spans="1:159" x14ac:dyDescent="0.25">
      <c r="A5924" t="s">
        <v>53</v>
      </c>
      <c r="B5924" t="s">
        <v>41</v>
      </c>
      <c r="C5924" t="s">
        <v>85</v>
      </c>
      <c r="D5924" s="13">
        <v>45496</v>
      </c>
      <c r="FB5924">
        <v>0</v>
      </c>
      <c r="FC5924">
        <v>1</v>
      </c>
    </row>
    <row r="5925" spans="1:159" x14ac:dyDescent="0.25">
      <c r="A5925" t="s">
        <v>53</v>
      </c>
      <c r="B5925" t="s">
        <v>41</v>
      </c>
      <c r="C5925" t="s">
        <v>85</v>
      </c>
      <c r="D5925" s="13">
        <v>45539</v>
      </c>
      <c r="FB5925">
        <v>0</v>
      </c>
      <c r="FC5925">
        <v>1</v>
      </c>
    </row>
    <row r="5926" spans="1:159" x14ac:dyDescent="0.25">
      <c r="A5926" t="s">
        <v>53</v>
      </c>
      <c r="B5926" t="s">
        <v>41</v>
      </c>
      <c r="C5926" t="s">
        <v>85</v>
      </c>
      <c r="D5926" s="13">
        <v>45540</v>
      </c>
      <c r="FB5926">
        <v>0</v>
      </c>
      <c r="FC5926">
        <v>1</v>
      </c>
    </row>
    <row r="5927" spans="1:159" x14ac:dyDescent="0.25">
      <c r="A5927" t="s">
        <v>53</v>
      </c>
      <c r="B5927" t="s">
        <v>41</v>
      </c>
      <c r="C5927" t="s">
        <v>85</v>
      </c>
      <c r="D5927" s="13">
        <v>45541</v>
      </c>
      <c r="FB5927">
        <v>0</v>
      </c>
      <c r="FC5927">
        <v>1</v>
      </c>
    </row>
    <row r="5928" spans="1:159" x14ac:dyDescent="0.25">
      <c r="A5928" t="s">
        <v>53</v>
      </c>
      <c r="B5928" t="s">
        <v>41</v>
      </c>
      <c r="C5928" t="s">
        <v>85</v>
      </c>
      <c r="D5928" s="13">
        <v>45558</v>
      </c>
      <c r="FB5928">
        <v>0</v>
      </c>
      <c r="FC5928">
        <v>1</v>
      </c>
    </row>
    <row r="5929" spans="1:159" x14ac:dyDescent="0.25">
      <c r="A5929" t="s">
        <v>53</v>
      </c>
      <c r="B5929" t="s">
        <v>41</v>
      </c>
      <c r="C5929" t="s">
        <v>85</v>
      </c>
      <c r="D5929" s="13">
        <v>45559</v>
      </c>
      <c r="FB5929">
        <v>0</v>
      </c>
      <c r="FC5929">
        <v>1</v>
      </c>
    </row>
    <row r="5930" spans="1:159" x14ac:dyDescent="0.25">
      <c r="A5930" t="s">
        <v>53</v>
      </c>
      <c r="B5930" t="s">
        <v>41</v>
      </c>
      <c r="C5930" t="s">
        <v>85</v>
      </c>
      <c r="D5930" s="13">
        <v>45566</v>
      </c>
      <c r="FB5930">
        <v>0</v>
      </c>
      <c r="FC5930">
        <v>1</v>
      </c>
    </row>
    <row r="5931" spans="1:159" x14ac:dyDescent="0.25">
      <c r="A5931" t="s">
        <v>53</v>
      </c>
      <c r="B5931" t="s">
        <v>41</v>
      </c>
      <c r="C5931" t="s">
        <v>85</v>
      </c>
      <c r="D5931" s="13">
        <v>45567</v>
      </c>
      <c r="FB5931">
        <v>0</v>
      </c>
      <c r="FC5931">
        <v>1</v>
      </c>
    </row>
    <row r="5932" spans="1:159" x14ac:dyDescent="0.25">
      <c r="A5932" t="s">
        <v>53</v>
      </c>
      <c r="B5932" t="s">
        <v>41</v>
      </c>
      <c r="C5932" t="s">
        <v>85</v>
      </c>
      <c r="D5932" s="13">
        <v>45568</v>
      </c>
      <c r="FB5932">
        <v>0</v>
      </c>
      <c r="FC5932">
        <v>1</v>
      </c>
    </row>
    <row r="5933" spans="1:159" x14ac:dyDescent="0.25">
      <c r="A5933" t="s">
        <v>53</v>
      </c>
      <c r="B5933" t="s">
        <v>41</v>
      </c>
      <c r="C5933" t="s">
        <v>85</v>
      </c>
      <c r="D5933" s="13">
        <v>45570</v>
      </c>
      <c r="FB5933">
        <v>0</v>
      </c>
      <c r="FC5933">
        <v>1</v>
      </c>
    </row>
    <row r="5934" spans="1:159" x14ac:dyDescent="0.25">
      <c r="A5934" t="s">
        <v>53</v>
      </c>
      <c r="B5934" t="s">
        <v>41</v>
      </c>
      <c r="C5934" t="s">
        <v>85</v>
      </c>
      <c r="D5934" s="13">
        <v>45571</v>
      </c>
      <c r="FB5934">
        <v>0</v>
      </c>
      <c r="FC5934">
        <v>1</v>
      </c>
    </row>
    <row r="5935" spans="1:159" x14ac:dyDescent="0.25">
      <c r="A5935" t="s">
        <v>53</v>
      </c>
      <c r="B5935" t="s">
        <v>41</v>
      </c>
      <c r="C5935" t="s">
        <v>86</v>
      </c>
      <c r="D5935" s="13">
        <v>45475</v>
      </c>
      <c r="FB5935">
        <v>0</v>
      </c>
      <c r="FC5935">
        <v>1</v>
      </c>
    </row>
    <row r="5936" spans="1:159" x14ac:dyDescent="0.25">
      <c r="A5936" t="s">
        <v>53</v>
      </c>
      <c r="B5936" t="s">
        <v>41</v>
      </c>
      <c r="C5936" t="s">
        <v>86</v>
      </c>
      <c r="D5936" s="13">
        <v>45476</v>
      </c>
      <c r="FB5936">
        <v>0</v>
      </c>
      <c r="FC5936">
        <v>1</v>
      </c>
    </row>
    <row r="5937" spans="1:159" x14ac:dyDescent="0.25">
      <c r="A5937" t="s">
        <v>53</v>
      </c>
      <c r="B5937" t="s">
        <v>41</v>
      </c>
      <c r="C5937" t="s">
        <v>86</v>
      </c>
      <c r="D5937" s="13">
        <v>45478</v>
      </c>
      <c r="FB5937">
        <v>0</v>
      </c>
      <c r="FC5937">
        <v>1</v>
      </c>
    </row>
    <row r="5938" spans="1:159" x14ac:dyDescent="0.25">
      <c r="A5938" t="s">
        <v>53</v>
      </c>
      <c r="B5938" t="s">
        <v>41</v>
      </c>
      <c r="C5938" t="s">
        <v>86</v>
      </c>
      <c r="D5938" s="13">
        <v>45479</v>
      </c>
      <c r="FB5938">
        <v>0</v>
      </c>
      <c r="FC5938">
        <v>1</v>
      </c>
    </row>
    <row r="5939" spans="1:159" x14ac:dyDescent="0.25">
      <c r="A5939" t="s">
        <v>53</v>
      </c>
      <c r="B5939" t="s">
        <v>41</v>
      </c>
      <c r="C5939" t="s">
        <v>86</v>
      </c>
      <c r="D5939" s="13">
        <v>45484</v>
      </c>
      <c r="FB5939">
        <v>0</v>
      </c>
      <c r="FC5939">
        <v>1</v>
      </c>
    </row>
    <row r="5940" spans="1:159" x14ac:dyDescent="0.25">
      <c r="A5940" t="s">
        <v>53</v>
      </c>
      <c r="B5940" t="s">
        <v>41</v>
      </c>
      <c r="C5940" t="s">
        <v>86</v>
      </c>
      <c r="D5940" s="13">
        <v>45485</v>
      </c>
      <c r="FB5940">
        <v>0</v>
      </c>
      <c r="FC5940">
        <v>1</v>
      </c>
    </row>
    <row r="5941" spans="1:159" x14ac:dyDescent="0.25">
      <c r="A5941" t="s">
        <v>53</v>
      </c>
      <c r="B5941" t="s">
        <v>41</v>
      </c>
      <c r="C5941" t="s">
        <v>86</v>
      </c>
      <c r="D5941" s="13">
        <v>45496</v>
      </c>
      <c r="FB5941">
        <v>0</v>
      </c>
      <c r="FC5941">
        <v>1</v>
      </c>
    </row>
    <row r="5942" spans="1:159" x14ac:dyDescent="0.25">
      <c r="A5942" t="s">
        <v>53</v>
      </c>
      <c r="B5942" t="s">
        <v>41</v>
      </c>
      <c r="C5942" t="s">
        <v>86</v>
      </c>
      <c r="D5942" s="13">
        <v>45539</v>
      </c>
      <c r="FB5942">
        <v>0</v>
      </c>
      <c r="FC5942">
        <v>1</v>
      </c>
    </row>
    <row r="5943" spans="1:159" x14ac:dyDescent="0.25">
      <c r="A5943" t="s">
        <v>53</v>
      </c>
      <c r="B5943" t="s">
        <v>41</v>
      </c>
      <c r="C5943" t="s">
        <v>86</v>
      </c>
      <c r="D5943" s="13">
        <v>45540</v>
      </c>
      <c r="FB5943">
        <v>0</v>
      </c>
      <c r="FC5943">
        <v>1</v>
      </c>
    </row>
    <row r="5944" spans="1:159" x14ac:dyDescent="0.25">
      <c r="A5944" t="s">
        <v>53</v>
      </c>
      <c r="B5944" t="s">
        <v>41</v>
      </c>
      <c r="C5944" t="s">
        <v>86</v>
      </c>
      <c r="D5944" s="13">
        <v>45541</v>
      </c>
      <c r="FB5944">
        <v>0</v>
      </c>
      <c r="FC5944">
        <v>1</v>
      </c>
    </row>
    <row r="5945" spans="1:159" x14ac:dyDescent="0.25">
      <c r="A5945" t="s">
        <v>53</v>
      </c>
      <c r="B5945" t="s">
        <v>41</v>
      </c>
      <c r="C5945" t="s">
        <v>86</v>
      </c>
      <c r="D5945" s="13">
        <v>45558</v>
      </c>
      <c r="FB5945">
        <v>0</v>
      </c>
      <c r="FC5945">
        <v>1</v>
      </c>
    </row>
    <row r="5946" spans="1:159" x14ac:dyDescent="0.25">
      <c r="A5946" t="s">
        <v>53</v>
      </c>
      <c r="B5946" t="s">
        <v>41</v>
      </c>
      <c r="C5946" t="s">
        <v>86</v>
      </c>
      <c r="D5946" s="13">
        <v>45559</v>
      </c>
      <c r="FB5946">
        <v>0</v>
      </c>
      <c r="FC5946">
        <v>1</v>
      </c>
    </row>
    <row r="5947" spans="1:159" x14ac:dyDescent="0.25">
      <c r="A5947" t="s">
        <v>53</v>
      </c>
      <c r="B5947" t="s">
        <v>41</v>
      </c>
      <c r="C5947" t="s">
        <v>86</v>
      </c>
      <c r="D5947" s="13">
        <v>45566</v>
      </c>
      <c r="FB5947">
        <v>0</v>
      </c>
      <c r="FC5947">
        <v>1</v>
      </c>
    </row>
    <row r="5948" spans="1:159" x14ac:dyDescent="0.25">
      <c r="A5948" t="s">
        <v>53</v>
      </c>
      <c r="B5948" t="s">
        <v>41</v>
      </c>
      <c r="C5948" t="s">
        <v>86</v>
      </c>
      <c r="D5948" s="13">
        <v>45567</v>
      </c>
      <c r="FB5948">
        <v>0</v>
      </c>
      <c r="FC5948">
        <v>1</v>
      </c>
    </row>
    <row r="5949" spans="1:159" x14ac:dyDescent="0.25">
      <c r="A5949" t="s">
        <v>53</v>
      </c>
      <c r="B5949" t="s">
        <v>41</v>
      </c>
      <c r="C5949" t="s">
        <v>86</v>
      </c>
      <c r="D5949" s="13">
        <v>45568</v>
      </c>
      <c r="FB5949">
        <v>0</v>
      </c>
      <c r="FC5949">
        <v>1</v>
      </c>
    </row>
    <row r="5950" spans="1:159" x14ac:dyDescent="0.25">
      <c r="A5950" t="s">
        <v>53</v>
      </c>
      <c r="B5950" t="s">
        <v>41</v>
      </c>
      <c r="C5950" t="s">
        <v>86</v>
      </c>
      <c r="D5950" s="13">
        <v>45570</v>
      </c>
      <c r="FB5950">
        <v>0</v>
      </c>
      <c r="FC5950">
        <v>1</v>
      </c>
    </row>
    <row r="5951" spans="1:159" x14ac:dyDescent="0.25">
      <c r="A5951" t="s">
        <v>53</v>
      </c>
      <c r="B5951" t="s">
        <v>41</v>
      </c>
      <c r="C5951" t="s">
        <v>86</v>
      </c>
      <c r="D5951" s="13">
        <v>45571</v>
      </c>
      <c r="FB5951">
        <v>0</v>
      </c>
      <c r="FC5951">
        <v>1</v>
      </c>
    </row>
    <row r="5952" spans="1:159" x14ac:dyDescent="0.25">
      <c r="A5952" t="s">
        <v>53</v>
      </c>
      <c r="B5952" t="s">
        <v>41</v>
      </c>
      <c r="C5952" t="s">
        <v>76</v>
      </c>
      <c r="D5952" s="13">
        <v>45475</v>
      </c>
      <c r="FB5952">
        <v>0</v>
      </c>
      <c r="FC5952">
        <v>1</v>
      </c>
    </row>
    <row r="5953" spans="1:159" x14ac:dyDescent="0.25">
      <c r="A5953" t="s">
        <v>53</v>
      </c>
      <c r="B5953" t="s">
        <v>41</v>
      </c>
      <c r="C5953" t="s">
        <v>76</v>
      </c>
      <c r="D5953" s="13">
        <v>45476</v>
      </c>
      <c r="FB5953">
        <v>0</v>
      </c>
      <c r="FC5953">
        <v>1</v>
      </c>
    </row>
    <row r="5954" spans="1:159" x14ac:dyDescent="0.25">
      <c r="A5954" t="s">
        <v>53</v>
      </c>
      <c r="B5954" t="s">
        <v>41</v>
      </c>
      <c r="C5954" t="s">
        <v>76</v>
      </c>
      <c r="D5954" s="13">
        <v>45478</v>
      </c>
      <c r="FB5954">
        <v>0</v>
      </c>
      <c r="FC5954">
        <v>1</v>
      </c>
    </row>
    <row r="5955" spans="1:159" x14ac:dyDescent="0.25">
      <c r="A5955" t="s">
        <v>53</v>
      </c>
      <c r="B5955" t="s">
        <v>41</v>
      </c>
      <c r="C5955" t="s">
        <v>76</v>
      </c>
      <c r="D5955" s="13">
        <v>45479</v>
      </c>
      <c r="FB5955">
        <v>0</v>
      </c>
      <c r="FC5955">
        <v>1</v>
      </c>
    </row>
    <row r="5956" spans="1:159" x14ac:dyDescent="0.25">
      <c r="A5956" t="s">
        <v>53</v>
      </c>
      <c r="B5956" t="s">
        <v>41</v>
      </c>
      <c r="C5956" t="s">
        <v>76</v>
      </c>
      <c r="D5956" s="13">
        <v>45484</v>
      </c>
      <c r="FB5956">
        <v>0</v>
      </c>
      <c r="FC5956">
        <v>1</v>
      </c>
    </row>
    <row r="5957" spans="1:159" x14ac:dyDescent="0.25">
      <c r="A5957" t="s">
        <v>53</v>
      </c>
      <c r="B5957" t="s">
        <v>41</v>
      </c>
      <c r="C5957" t="s">
        <v>76</v>
      </c>
      <c r="D5957" s="13">
        <v>45485</v>
      </c>
      <c r="FB5957">
        <v>0</v>
      </c>
      <c r="FC5957">
        <v>1</v>
      </c>
    </row>
    <row r="5958" spans="1:159" x14ac:dyDescent="0.25">
      <c r="A5958" t="s">
        <v>53</v>
      </c>
      <c r="B5958" t="s">
        <v>41</v>
      </c>
      <c r="C5958" t="s">
        <v>76</v>
      </c>
      <c r="D5958" s="13">
        <v>45496</v>
      </c>
      <c r="FB5958">
        <v>0</v>
      </c>
      <c r="FC5958">
        <v>1</v>
      </c>
    </row>
    <row r="5959" spans="1:159" x14ac:dyDescent="0.25">
      <c r="A5959" t="s">
        <v>53</v>
      </c>
      <c r="B5959" t="s">
        <v>41</v>
      </c>
      <c r="C5959" t="s">
        <v>76</v>
      </c>
      <c r="D5959" s="13">
        <v>45539</v>
      </c>
      <c r="FB5959">
        <v>0</v>
      </c>
      <c r="FC5959">
        <v>1</v>
      </c>
    </row>
    <row r="5960" spans="1:159" x14ac:dyDescent="0.25">
      <c r="A5960" t="s">
        <v>53</v>
      </c>
      <c r="B5960" t="s">
        <v>41</v>
      </c>
      <c r="C5960" t="s">
        <v>76</v>
      </c>
      <c r="D5960" s="13">
        <v>45540</v>
      </c>
      <c r="FB5960">
        <v>0</v>
      </c>
      <c r="FC5960">
        <v>1</v>
      </c>
    </row>
    <row r="5961" spans="1:159" x14ac:dyDescent="0.25">
      <c r="A5961" t="s">
        <v>53</v>
      </c>
      <c r="B5961" t="s">
        <v>41</v>
      </c>
      <c r="C5961" t="s">
        <v>76</v>
      </c>
      <c r="D5961" s="13">
        <v>45541</v>
      </c>
      <c r="FB5961">
        <v>0</v>
      </c>
      <c r="FC5961">
        <v>1</v>
      </c>
    </row>
    <row r="5962" spans="1:159" x14ac:dyDescent="0.25">
      <c r="A5962" t="s">
        <v>53</v>
      </c>
      <c r="B5962" t="s">
        <v>41</v>
      </c>
      <c r="C5962" t="s">
        <v>76</v>
      </c>
      <c r="D5962" s="13">
        <v>45558</v>
      </c>
      <c r="FB5962">
        <v>0</v>
      </c>
      <c r="FC5962">
        <v>1</v>
      </c>
    </row>
    <row r="5963" spans="1:159" x14ac:dyDescent="0.25">
      <c r="A5963" t="s">
        <v>53</v>
      </c>
      <c r="B5963" t="s">
        <v>41</v>
      </c>
      <c r="C5963" t="s">
        <v>76</v>
      </c>
      <c r="D5963" s="13">
        <v>45559</v>
      </c>
      <c r="FB5963">
        <v>0</v>
      </c>
      <c r="FC5963">
        <v>1</v>
      </c>
    </row>
    <row r="5964" spans="1:159" x14ac:dyDescent="0.25">
      <c r="A5964" t="s">
        <v>53</v>
      </c>
      <c r="B5964" t="s">
        <v>41</v>
      </c>
      <c r="C5964" t="s">
        <v>76</v>
      </c>
      <c r="D5964" s="13">
        <v>45566</v>
      </c>
      <c r="FB5964">
        <v>0</v>
      </c>
      <c r="FC5964">
        <v>1</v>
      </c>
    </row>
    <row r="5965" spans="1:159" x14ac:dyDescent="0.25">
      <c r="A5965" t="s">
        <v>53</v>
      </c>
      <c r="B5965" t="s">
        <v>41</v>
      </c>
      <c r="C5965" t="s">
        <v>76</v>
      </c>
      <c r="D5965" s="13">
        <v>45567</v>
      </c>
      <c r="FB5965">
        <v>0</v>
      </c>
      <c r="FC5965">
        <v>1</v>
      </c>
    </row>
    <row r="5966" spans="1:159" x14ac:dyDescent="0.25">
      <c r="A5966" t="s">
        <v>53</v>
      </c>
      <c r="B5966" t="s">
        <v>41</v>
      </c>
      <c r="C5966" t="s">
        <v>76</v>
      </c>
      <c r="D5966" s="13">
        <v>45568</v>
      </c>
      <c r="FB5966">
        <v>0</v>
      </c>
      <c r="FC5966">
        <v>1</v>
      </c>
    </row>
    <row r="5967" spans="1:159" x14ac:dyDescent="0.25">
      <c r="A5967" t="s">
        <v>53</v>
      </c>
      <c r="B5967" t="s">
        <v>41</v>
      </c>
      <c r="C5967" t="s">
        <v>76</v>
      </c>
      <c r="D5967" s="13">
        <v>45570</v>
      </c>
      <c r="FB5967">
        <v>0</v>
      </c>
      <c r="FC5967">
        <v>1</v>
      </c>
    </row>
    <row r="5968" spans="1:159" x14ac:dyDescent="0.25">
      <c r="A5968" t="s">
        <v>53</v>
      </c>
      <c r="B5968" t="s">
        <v>41</v>
      </c>
      <c r="C5968" t="s">
        <v>76</v>
      </c>
      <c r="D5968" s="13">
        <v>45571</v>
      </c>
      <c r="FB5968">
        <v>0</v>
      </c>
      <c r="FC5968">
        <v>1</v>
      </c>
    </row>
    <row r="5969" spans="1:159" x14ac:dyDescent="0.25">
      <c r="A5969" t="s">
        <v>53</v>
      </c>
      <c r="B5969" t="s">
        <v>41</v>
      </c>
      <c r="C5969" t="s">
        <v>75</v>
      </c>
      <c r="D5969" s="13">
        <v>45475</v>
      </c>
      <c r="FB5969">
        <v>0</v>
      </c>
      <c r="FC5969">
        <v>1</v>
      </c>
    </row>
    <row r="5970" spans="1:159" x14ac:dyDescent="0.25">
      <c r="A5970" t="s">
        <v>53</v>
      </c>
      <c r="B5970" t="s">
        <v>41</v>
      </c>
      <c r="C5970" t="s">
        <v>75</v>
      </c>
      <c r="D5970" s="13">
        <v>45476</v>
      </c>
      <c r="FB5970">
        <v>0</v>
      </c>
      <c r="FC5970">
        <v>1</v>
      </c>
    </row>
    <row r="5971" spans="1:159" x14ac:dyDescent="0.25">
      <c r="A5971" t="s">
        <v>53</v>
      </c>
      <c r="B5971" t="s">
        <v>41</v>
      </c>
      <c r="C5971" t="s">
        <v>75</v>
      </c>
      <c r="D5971" s="13">
        <v>45478</v>
      </c>
      <c r="FB5971">
        <v>0</v>
      </c>
      <c r="FC5971">
        <v>1</v>
      </c>
    </row>
    <row r="5972" spans="1:159" x14ac:dyDescent="0.25">
      <c r="A5972" t="s">
        <v>53</v>
      </c>
      <c r="B5972" t="s">
        <v>41</v>
      </c>
      <c r="C5972" t="s">
        <v>75</v>
      </c>
      <c r="D5972" s="13">
        <v>45479</v>
      </c>
      <c r="FB5972">
        <v>0</v>
      </c>
      <c r="FC5972">
        <v>1</v>
      </c>
    </row>
    <row r="5973" spans="1:159" x14ac:dyDescent="0.25">
      <c r="A5973" t="s">
        <v>53</v>
      </c>
      <c r="B5973" t="s">
        <v>41</v>
      </c>
      <c r="C5973" t="s">
        <v>75</v>
      </c>
      <c r="D5973" s="13">
        <v>45484</v>
      </c>
      <c r="FB5973">
        <v>0</v>
      </c>
      <c r="FC5973">
        <v>1</v>
      </c>
    </row>
    <row r="5974" spans="1:159" x14ac:dyDescent="0.25">
      <c r="A5974" t="s">
        <v>53</v>
      </c>
      <c r="B5974" t="s">
        <v>41</v>
      </c>
      <c r="C5974" t="s">
        <v>75</v>
      </c>
      <c r="D5974" s="13">
        <v>45485</v>
      </c>
      <c r="FB5974">
        <v>0</v>
      </c>
      <c r="FC5974">
        <v>1</v>
      </c>
    </row>
    <row r="5975" spans="1:159" x14ac:dyDescent="0.25">
      <c r="A5975" t="s">
        <v>53</v>
      </c>
      <c r="B5975" t="s">
        <v>41</v>
      </c>
      <c r="C5975" t="s">
        <v>75</v>
      </c>
      <c r="D5975" s="13">
        <v>45496</v>
      </c>
      <c r="FB5975">
        <v>0</v>
      </c>
      <c r="FC5975">
        <v>1</v>
      </c>
    </row>
    <row r="5976" spans="1:159" x14ac:dyDescent="0.25">
      <c r="A5976" t="s">
        <v>53</v>
      </c>
      <c r="B5976" t="s">
        <v>41</v>
      </c>
      <c r="C5976" t="s">
        <v>75</v>
      </c>
      <c r="D5976" s="13">
        <v>45539</v>
      </c>
      <c r="FB5976">
        <v>0</v>
      </c>
      <c r="FC5976">
        <v>1</v>
      </c>
    </row>
    <row r="5977" spans="1:159" x14ac:dyDescent="0.25">
      <c r="A5977" t="s">
        <v>53</v>
      </c>
      <c r="B5977" t="s">
        <v>41</v>
      </c>
      <c r="C5977" t="s">
        <v>75</v>
      </c>
      <c r="D5977" s="13">
        <v>45540</v>
      </c>
      <c r="FB5977">
        <v>0</v>
      </c>
      <c r="FC5977">
        <v>1</v>
      </c>
    </row>
    <row r="5978" spans="1:159" x14ac:dyDescent="0.25">
      <c r="A5978" t="s">
        <v>53</v>
      </c>
      <c r="B5978" t="s">
        <v>41</v>
      </c>
      <c r="C5978" t="s">
        <v>75</v>
      </c>
      <c r="D5978" s="13">
        <v>45541</v>
      </c>
      <c r="FB5978">
        <v>0</v>
      </c>
      <c r="FC5978">
        <v>1</v>
      </c>
    </row>
    <row r="5979" spans="1:159" x14ac:dyDescent="0.25">
      <c r="A5979" t="s">
        <v>53</v>
      </c>
      <c r="B5979" t="s">
        <v>41</v>
      </c>
      <c r="C5979" t="s">
        <v>75</v>
      </c>
      <c r="D5979" s="13">
        <v>45558</v>
      </c>
      <c r="FB5979">
        <v>0</v>
      </c>
      <c r="FC5979">
        <v>1</v>
      </c>
    </row>
    <row r="5980" spans="1:159" x14ac:dyDescent="0.25">
      <c r="A5980" t="s">
        <v>53</v>
      </c>
      <c r="B5980" t="s">
        <v>41</v>
      </c>
      <c r="C5980" t="s">
        <v>75</v>
      </c>
      <c r="D5980" s="13">
        <v>45559</v>
      </c>
      <c r="FB5980">
        <v>0</v>
      </c>
      <c r="FC5980">
        <v>1</v>
      </c>
    </row>
    <row r="5981" spans="1:159" x14ac:dyDescent="0.25">
      <c r="A5981" t="s">
        <v>53</v>
      </c>
      <c r="B5981" t="s">
        <v>41</v>
      </c>
      <c r="C5981" t="s">
        <v>75</v>
      </c>
      <c r="D5981" s="13">
        <v>45566</v>
      </c>
      <c r="FB5981">
        <v>0</v>
      </c>
      <c r="FC5981">
        <v>1</v>
      </c>
    </row>
    <row r="5982" spans="1:159" x14ac:dyDescent="0.25">
      <c r="A5982" t="s">
        <v>53</v>
      </c>
      <c r="B5982" t="s">
        <v>41</v>
      </c>
      <c r="C5982" t="s">
        <v>75</v>
      </c>
      <c r="D5982" s="13">
        <v>45567</v>
      </c>
      <c r="FB5982">
        <v>0</v>
      </c>
      <c r="FC5982">
        <v>1</v>
      </c>
    </row>
    <row r="5983" spans="1:159" x14ac:dyDescent="0.25">
      <c r="A5983" t="s">
        <v>53</v>
      </c>
      <c r="B5983" t="s">
        <v>41</v>
      </c>
      <c r="C5983" t="s">
        <v>75</v>
      </c>
      <c r="D5983" s="13">
        <v>45568</v>
      </c>
      <c r="FB5983">
        <v>0</v>
      </c>
      <c r="FC5983">
        <v>1</v>
      </c>
    </row>
    <row r="5984" spans="1:159" x14ac:dyDescent="0.25">
      <c r="A5984" t="s">
        <v>53</v>
      </c>
      <c r="B5984" t="s">
        <v>41</v>
      </c>
      <c r="C5984" t="s">
        <v>75</v>
      </c>
      <c r="D5984" s="13">
        <v>45570</v>
      </c>
      <c r="FB5984">
        <v>0</v>
      </c>
      <c r="FC5984">
        <v>1</v>
      </c>
    </row>
    <row r="5985" spans="1:159" x14ac:dyDescent="0.25">
      <c r="A5985" t="s">
        <v>53</v>
      </c>
      <c r="B5985" t="s">
        <v>41</v>
      </c>
      <c r="C5985" t="s">
        <v>75</v>
      </c>
      <c r="D5985" s="13">
        <v>45571</v>
      </c>
      <c r="FB5985">
        <v>0</v>
      </c>
      <c r="FC5985">
        <v>1</v>
      </c>
    </row>
    <row r="5986" spans="1:159" x14ac:dyDescent="0.25">
      <c r="A5986" t="s">
        <v>53</v>
      </c>
      <c r="B5986" t="s">
        <v>41</v>
      </c>
      <c r="C5986" t="s">
        <v>77</v>
      </c>
      <c r="D5986" s="13">
        <v>45475</v>
      </c>
      <c r="FB5986">
        <v>0</v>
      </c>
      <c r="FC5986">
        <v>1</v>
      </c>
    </row>
    <row r="5987" spans="1:159" x14ac:dyDescent="0.25">
      <c r="A5987" t="s">
        <v>53</v>
      </c>
      <c r="B5987" t="s">
        <v>41</v>
      </c>
      <c r="C5987" t="s">
        <v>77</v>
      </c>
      <c r="D5987" s="13">
        <v>45476</v>
      </c>
      <c r="FB5987">
        <v>0</v>
      </c>
      <c r="FC5987">
        <v>1</v>
      </c>
    </row>
    <row r="5988" spans="1:159" x14ac:dyDescent="0.25">
      <c r="A5988" t="s">
        <v>53</v>
      </c>
      <c r="B5988" t="s">
        <v>41</v>
      </c>
      <c r="C5988" t="s">
        <v>77</v>
      </c>
      <c r="D5988" s="13">
        <v>45478</v>
      </c>
      <c r="FB5988">
        <v>0</v>
      </c>
      <c r="FC5988">
        <v>1</v>
      </c>
    </row>
    <row r="5989" spans="1:159" x14ac:dyDescent="0.25">
      <c r="A5989" t="s">
        <v>53</v>
      </c>
      <c r="B5989" t="s">
        <v>41</v>
      </c>
      <c r="C5989" t="s">
        <v>77</v>
      </c>
      <c r="D5989" s="13">
        <v>45479</v>
      </c>
      <c r="FB5989">
        <v>0</v>
      </c>
      <c r="FC5989">
        <v>1</v>
      </c>
    </row>
    <row r="5990" spans="1:159" x14ac:dyDescent="0.25">
      <c r="A5990" t="s">
        <v>53</v>
      </c>
      <c r="B5990" t="s">
        <v>41</v>
      </c>
      <c r="C5990" t="s">
        <v>77</v>
      </c>
      <c r="D5990" s="13">
        <v>45484</v>
      </c>
      <c r="FB5990">
        <v>0</v>
      </c>
      <c r="FC5990">
        <v>1</v>
      </c>
    </row>
    <row r="5991" spans="1:159" x14ac:dyDescent="0.25">
      <c r="A5991" t="s">
        <v>53</v>
      </c>
      <c r="B5991" t="s">
        <v>41</v>
      </c>
      <c r="C5991" t="s">
        <v>77</v>
      </c>
      <c r="D5991" s="13">
        <v>45485</v>
      </c>
      <c r="FB5991">
        <v>0</v>
      </c>
      <c r="FC5991">
        <v>1</v>
      </c>
    </row>
    <row r="5992" spans="1:159" x14ac:dyDescent="0.25">
      <c r="A5992" t="s">
        <v>53</v>
      </c>
      <c r="B5992" t="s">
        <v>41</v>
      </c>
      <c r="C5992" t="s">
        <v>77</v>
      </c>
      <c r="D5992" s="13">
        <v>45496</v>
      </c>
      <c r="FB5992">
        <v>0</v>
      </c>
      <c r="FC5992">
        <v>1</v>
      </c>
    </row>
    <row r="5993" spans="1:159" x14ac:dyDescent="0.25">
      <c r="A5993" t="s">
        <v>53</v>
      </c>
      <c r="B5993" t="s">
        <v>41</v>
      </c>
      <c r="C5993" t="s">
        <v>77</v>
      </c>
      <c r="D5993" s="13">
        <v>45539</v>
      </c>
      <c r="FB5993">
        <v>0</v>
      </c>
      <c r="FC5993">
        <v>1</v>
      </c>
    </row>
    <row r="5994" spans="1:159" x14ac:dyDescent="0.25">
      <c r="A5994" t="s">
        <v>53</v>
      </c>
      <c r="B5994" t="s">
        <v>41</v>
      </c>
      <c r="C5994" t="s">
        <v>77</v>
      </c>
      <c r="D5994" s="13">
        <v>45540</v>
      </c>
      <c r="FB5994">
        <v>0</v>
      </c>
      <c r="FC5994">
        <v>1</v>
      </c>
    </row>
    <row r="5995" spans="1:159" x14ac:dyDescent="0.25">
      <c r="A5995" t="s">
        <v>53</v>
      </c>
      <c r="B5995" t="s">
        <v>41</v>
      </c>
      <c r="C5995" t="s">
        <v>77</v>
      </c>
      <c r="D5995" s="13">
        <v>45541</v>
      </c>
      <c r="FB5995">
        <v>0</v>
      </c>
      <c r="FC5995">
        <v>1</v>
      </c>
    </row>
    <row r="5996" spans="1:159" x14ac:dyDescent="0.25">
      <c r="A5996" t="s">
        <v>53</v>
      </c>
      <c r="B5996" t="s">
        <v>41</v>
      </c>
      <c r="C5996" t="s">
        <v>77</v>
      </c>
      <c r="D5996" s="13">
        <v>45558</v>
      </c>
      <c r="FB5996">
        <v>0</v>
      </c>
      <c r="FC5996">
        <v>1</v>
      </c>
    </row>
    <row r="5997" spans="1:159" x14ac:dyDescent="0.25">
      <c r="A5997" t="s">
        <v>53</v>
      </c>
      <c r="B5997" t="s">
        <v>41</v>
      </c>
      <c r="C5997" t="s">
        <v>77</v>
      </c>
      <c r="D5997" s="13">
        <v>45559</v>
      </c>
      <c r="FB5997">
        <v>0</v>
      </c>
      <c r="FC5997">
        <v>1</v>
      </c>
    </row>
    <row r="5998" spans="1:159" x14ac:dyDescent="0.25">
      <c r="A5998" t="s">
        <v>53</v>
      </c>
      <c r="B5998" t="s">
        <v>41</v>
      </c>
      <c r="C5998" t="s">
        <v>77</v>
      </c>
      <c r="D5998" s="13">
        <v>45566</v>
      </c>
      <c r="FB5998">
        <v>0</v>
      </c>
      <c r="FC5998">
        <v>1</v>
      </c>
    </row>
    <row r="5999" spans="1:159" x14ac:dyDescent="0.25">
      <c r="A5999" t="s">
        <v>53</v>
      </c>
      <c r="B5999" t="s">
        <v>41</v>
      </c>
      <c r="C5999" t="s">
        <v>77</v>
      </c>
      <c r="D5999" s="13">
        <v>45567</v>
      </c>
      <c r="FB5999">
        <v>0</v>
      </c>
      <c r="FC5999">
        <v>1</v>
      </c>
    </row>
    <row r="6000" spans="1:159" x14ac:dyDescent="0.25">
      <c r="A6000" t="s">
        <v>53</v>
      </c>
      <c r="B6000" t="s">
        <v>41</v>
      </c>
      <c r="C6000" t="s">
        <v>77</v>
      </c>
      <c r="D6000" s="13">
        <v>45568</v>
      </c>
      <c r="FB6000">
        <v>0</v>
      </c>
      <c r="FC6000">
        <v>1</v>
      </c>
    </row>
    <row r="6001" spans="1:159" x14ac:dyDescent="0.25">
      <c r="A6001" t="s">
        <v>53</v>
      </c>
      <c r="B6001" t="s">
        <v>41</v>
      </c>
      <c r="C6001" t="s">
        <v>77</v>
      </c>
      <c r="D6001" s="13">
        <v>45570</v>
      </c>
      <c r="FB6001">
        <v>0</v>
      </c>
      <c r="FC6001">
        <v>1</v>
      </c>
    </row>
    <row r="6002" spans="1:159" x14ac:dyDescent="0.25">
      <c r="A6002" t="s">
        <v>53</v>
      </c>
      <c r="B6002" t="s">
        <v>41</v>
      </c>
      <c r="C6002" t="s">
        <v>77</v>
      </c>
      <c r="D6002" s="13">
        <v>45571</v>
      </c>
      <c r="FB6002">
        <v>0</v>
      </c>
      <c r="FC6002">
        <v>1</v>
      </c>
    </row>
    <row r="6003" spans="1:159" x14ac:dyDescent="0.25">
      <c r="A6003" t="s">
        <v>53</v>
      </c>
      <c r="B6003" t="s">
        <v>41</v>
      </c>
      <c r="C6003" t="s">
        <v>84</v>
      </c>
      <c r="D6003" s="13">
        <v>45475</v>
      </c>
      <c r="FB6003">
        <v>0</v>
      </c>
      <c r="FC6003">
        <v>1</v>
      </c>
    </row>
    <row r="6004" spans="1:159" x14ac:dyDescent="0.25">
      <c r="A6004" t="s">
        <v>53</v>
      </c>
      <c r="B6004" t="s">
        <v>41</v>
      </c>
      <c r="C6004" t="s">
        <v>84</v>
      </c>
      <c r="D6004" s="13">
        <v>45476</v>
      </c>
      <c r="FB6004">
        <v>0</v>
      </c>
      <c r="FC6004">
        <v>1</v>
      </c>
    </row>
    <row r="6005" spans="1:159" x14ac:dyDescent="0.25">
      <c r="A6005" t="s">
        <v>53</v>
      </c>
      <c r="B6005" t="s">
        <v>41</v>
      </c>
      <c r="C6005" t="s">
        <v>84</v>
      </c>
      <c r="D6005" s="13">
        <v>45478</v>
      </c>
      <c r="FB6005">
        <v>0</v>
      </c>
      <c r="FC6005">
        <v>1</v>
      </c>
    </row>
    <row r="6006" spans="1:159" x14ac:dyDescent="0.25">
      <c r="A6006" t="s">
        <v>53</v>
      </c>
      <c r="B6006" t="s">
        <v>41</v>
      </c>
      <c r="C6006" t="s">
        <v>84</v>
      </c>
      <c r="D6006" s="13">
        <v>45479</v>
      </c>
      <c r="FB6006">
        <v>0</v>
      </c>
      <c r="FC6006">
        <v>1</v>
      </c>
    </row>
    <row r="6007" spans="1:159" x14ac:dyDescent="0.25">
      <c r="A6007" t="s">
        <v>53</v>
      </c>
      <c r="B6007" t="s">
        <v>41</v>
      </c>
      <c r="C6007" t="s">
        <v>84</v>
      </c>
      <c r="D6007" s="13">
        <v>45484</v>
      </c>
      <c r="FB6007">
        <v>0</v>
      </c>
      <c r="FC6007">
        <v>1</v>
      </c>
    </row>
    <row r="6008" spans="1:159" x14ac:dyDescent="0.25">
      <c r="A6008" t="s">
        <v>53</v>
      </c>
      <c r="B6008" t="s">
        <v>41</v>
      </c>
      <c r="C6008" t="s">
        <v>84</v>
      </c>
      <c r="D6008" s="13">
        <v>45485</v>
      </c>
      <c r="FB6008">
        <v>0</v>
      </c>
      <c r="FC6008">
        <v>1</v>
      </c>
    </row>
    <row r="6009" spans="1:159" x14ac:dyDescent="0.25">
      <c r="A6009" t="s">
        <v>53</v>
      </c>
      <c r="B6009" t="s">
        <v>41</v>
      </c>
      <c r="C6009" t="s">
        <v>84</v>
      </c>
      <c r="D6009" s="13">
        <v>45496</v>
      </c>
      <c r="FB6009">
        <v>0</v>
      </c>
      <c r="FC6009">
        <v>1</v>
      </c>
    </row>
    <row r="6010" spans="1:159" x14ac:dyDescent="0.25">
      <c r="A6010" t="s">
        <v>53</v>
      </c>
      <c r="B6010" t="s">
        <v>41</v>
      </c>
      <c r="C6010" t="s">
        <v>84</v>
      </c>
      <c r="D6010" s="13">
        <v>45539</v>
      </c>
      <c r="FB6010">
        <v>0</v>
      </c>
      <c r="FC6010">
        <v>1</v>
      </c>
    </row>
    <row r="6011" spans="1:159" x14ac:dyDescent="0.25">
      <c r="A6011" t="s">
        <v>53</v>
      </c>
      <c r="B6011" t="s">
        <v>41</v>
      </c>
      <c r="C6011" t="s">
        <v>84</v>
      </c>
      <c r="D6011" s="13">
        <v>45540</v>
      </c>
      <c r="FB6011">
        <v>0</v>
      </c>
      <c r="FC6011">
        <v>1</v>
      </c>
    </row>
    <row r="6012" spans="1:159" x14ac:dyDescent="0.25">
      <c r="A6012" t="s">
        <v>53</v>
      </c>
      <c r="B6012" t="s">
        <v>41</v>
      </c>
      <c r="C6012" t="s">
        <v>84</v>
      </c>
      <c r="D6012" s="13">
        <v>45541</v>
      </c>
      <c r="FB6012">
        <v>0</v>
      </c>
      <c r="FC6012">
        <v>1</v>
      </c>
    </row>
    <row r="6013" spans="1:159" x14ac:dyDescent="0.25">
      <c r="A6013" t="s">
        <v>53</v>
      </c>
      <c r="B6013" t="s">
        <v>41</v>
      </c>
      <c r="C6013" t="s">
        <v>84</v>
      </c>
      <c r="D6013" s="13">
        <v>45558</v>
      </c>
      <c r="FB6013">
        <v>0</v>
      </c>
      <c r="FC6013">
        <v>1</v>
      </c>
    </row>
    <row r="6014" spans="1:159" x14ac:dyDescent="0.25">
      <c r="A6014" t="s">
        <v>53</v>
      </c>
      <c r="B6014" t="s">
        <v>41</v>
      </c>
      <c r="C6014" t="s">
        <v>84</v>
      </c>
      <c r="D6014" s="13">
        <v>45559</v>
      </c>
      <c r="FB6014">
        <v>0</v>
      </c>
      <c r="FC6014">
        <v>1</v>
      </c>
    </row>
    <row r="6015" spans="1:159" x14ac:dyDescent="0.25">
      <c r="A6015" t="s">
        <v>53</v>
      </c>
      <c r="B6015" t="s">
        <v>41</v>
      </c>
      <c r="C6015" t="s">
        <v>84</v>
      </c>
      <c r="D6015" s="13">
        <v>45566</v>
      </c>
      <c r="FB6015">
        <v>0</v>
      </c>
      <c r="FC6015">
        <v>1</v>
      </c>
    </row>
    <row r="6016" spans="1:159" x14ac:dyDescent="0.25">
      <c r="A6016" t="s">
        <v>53</v>
      </c>
      <c r="B6016" t="s">
        <v>41</v>
      </c>
      <c r="C6016" t="s">
        <v>84</v>
      </c>
      <c r="D6016" s="13">
        <v>45567</v>
      </c>
      <c r="FB6016">
        <v>0</v>
      </c>
      <c r="FC6016">
        <v>1</v>
      </c>
    </row>
    <row r="6017" spans="1:159" x14ac:dyDescent="0.25">
      <c r="A6017" t="s">
        <v>53</v>
      </c>
      <c r="B6017" t="s">
        <v>41</v>
      </c>
      <c r="C6017" t="s">
        <v>84</v>
      </c>
      <c r="D6017" s="13">
        <v>45568</v>
      </c>
      <c r="FB6017">
        <v>0</v>
      </c>
      <c r="FC6017">
        <v>1</v>
      </c>
    </row>
    <row r="6018" spans="1:159" x14ac:dyDescent="0.25">
      <c r="A6018" t="s">
        <v>53</v>
      </c>
      <c r="B6018" t="s">
        <v>41</v>
      </c>
      <c r="C6018" t="s">
        <v>84</v>
      </c>
      <c r="D6018" s="13">
        <v>45570</v>
      </c>
      <c r="FB6018">
        <v>0</v>
      </c>
      <c r="FC6018">
        <v>1</v>
      </c>
    </row>
    <row r="6019" spans="1:159" x14ac:dyDescent="0.25">
      <c r="A6019" t="s">
        <v>53</v>
      </c>
      <c r="B6019" t="s">
        <v>41</v>
      </c>
      <c r="C6019" t="s">
        <v>84</v>
      </c>
      <c r="D6019" s="13">
        <v>45571</v>
      </c>
      <c r="FB6019">
        <v>0</v>
      </c>
      <c r="FC6019">
        <v>1</v>
      </c>
    </row>
    <row r="6020" spans="1:159" x14ac:dyDescent="0.25">
      <c r="A6020" t="s">
        <v>53</v>
      </c>
      <c r="B6020" t="s">
        <v>41</v>
      </c>
      <c r="C6020" t="s">
        <v>72</v>
      </c>
      <c r="D6020" s="13">
        <v>45475</v>
      </c>
      <c r="FB6020">
        <v>0</v>
      </c>
      <c r="FC6020">
        <v>1</v>
      </c>
    </row>
    <row r="6021" spans="1:159" x14ac:dyDescent="0.25">
      <c r="A6021" t="s">
        <v>53</v>
      </c>
      <c r="B6021" t="s">
        <v>41</v>
      </c>
      <c r="C6021" t="s">
        <v>72</v>
      </c>
      <c r="D6021" s="13">
        <v>45476</v>
      </c>
      <c r="FB6021">
        <v>0</v>
      </c>
      <c r="FC6021">
        <v>1</v>
      </c>
    </row>
    <row r="6022" spans="1:159" x14ac:dyDescent="0.25">
      <c r="A6022" t="s">
        <v>53</v>
      </c>
      <c r="B6022" t="s">
        <v>41</v>
      </c>
      <c r="C6022" t="s">
        <v>72</v>
      </c>
      <c r="D6022" s="13">
        <v>45478</v>
      </c>
      <c r="FB6022">
        <v>0</v>
      </c>
      <c r="FC6022">
        <v>1</v>
      </c>
    </row>
    <row r="6023" spans="1:159" x14ac:dyDescent="0.25">
      <c r="A6023" t="s">
        <v>53</v>
      </c>
      <c r="B6023" t="s">
        <v>41</v>
      </c>
      <c r="C6023" t="s">
        <v>72</v>
      </c>
      <c r="D6023" s="13">
        <v>45479</v>
      </c>
      <c r="FB6023">
        <v>0</v>
      </c>
      <c r="FC6023">
        <v>1</v>
      </c>
    </row>
    <row r="6024" spans="1:159" x14ac:dyDescent="0.25">
      <c r="A6024" t="s">
        <v>53</v>
      </c>
      <c r="B6024" t="s">
        <v>41</v>
      </c>
      <c r="C6024" t="s">
        <v>72</v>
      </c>
      <c r="D6024" s="13">
        <v>45484</v>
      </c>
      <c r="FB6024">
        <v>0</v>
      </c>
      <c r="FC6024">
        <v>1</v>
      </c>
    </row>
    <row r="6025" spans="1:159" x14ac:dyDescent="0.25">
      <c r="A6025" t="s">
        <v>53</v>
      </c>
      <c r="B6025" t="s">
        <v>41</v>
      </c>
      <c r="C6025" t="s">
        <v>72</v>
      </c>
      <c r="D6025" s="13">
        <v>45485</v>
      </c>
      <c r="FB6025">
        <v>0</v>
      </c>
      <c r="FC6025">
        <v>1</v>
      </c>
    </row>
    <row r="6026" spans="1:159" x14ac:dyDescent="0.25">
      <c r="A6026" t="s">
        <v>53</v>
      </c>
      <c r="B6026" t="s">
        <v>41</v>
      </c>
      <c r="C6026" t="s">
        <v>72</v>
      </c>
      <c r="D6026" s="13">
        <v>45496</v>
      </c>
      <c r="FB6026">
        <v>0</v>
      </c>
      <c r="FC6026">
        <v>1</v>
      </c>
    </row>
    <row r="6027" spans="1:159" x14ac:dyDescent="0.25">
      <c r="A6027" t="s">
        <v>53</v>
      </c>
      <c r="B6027" t="s">
        <v>41</v>
      </c>
      <c r="C6027" t="s">
        <v>72</v>
      </c>
      <c r="D6027" s="13">
        <v>45539</v>
      </c>
      <c r="FB6027">
        <v>0</v>
      </c>
      <c r="FC6027">
        <v>1</v>
      </c>
    </row>
    <row r="6028" spans="1:159" x14ac:dyDescent="0.25">
      <c r="A6028" t="s">
        <v>53</v>
      </c>
      <c r="B6028" t="s">
        <v>41</v>
      </c>
      <c r="C6028" t="s">
        <v>72</v>
      </c>
      <c r="D6028" s="13">
        <v>45540</v>
      </c>
      <c r="FB6028">
        <v>0</v>
      </c>
      <c r="FC6028">
        <v>1</v>
      </c>
    </row>
    <row r="6029" spans="1:159" x14ac:dyDescent="0.25">
      <c r="A6029" t="s">
        <v>53</v>
      </c>
      <c r="B6029" t="s">
        <v>41</v>
      </c>
      <c r="C6029" t="s">
        <v>72</v>
      </c>
      <c r="D6029" s="13">
        <v>45541</v>
      </c>
      <c r="FB6029">
        <v>0</v>
      </c>
      <c r="FC6029">
        <v>1</v>
      </c>
    </row>
    <row r="6030" spans="1:159" x14ac:dyDescent="0.25">
      <c r="A6030" t="s">
        <v>53</v>
      </c>
      <c r="B6030" t="s">
        <v>41</v>
      </c>
      <c r="C6030" t="s">
        <v>72</v>
      </c>
      <c r="D6030" s="13">
        <v>45558</v>
      </c>
      <c r="FB6030">
        <v>0</v>
      </c>
      <c r="FC6030">
        <v>1</v>
      </c>
    </row>
    <row r="6031" spans="1:159" x14ac:dyDescent="0.25">
      <c r="A6031" t="s">
        <v>53</v>
      </c>
      <c r="B6031" t="s">
        <v>41</v>
      </c>
      <c r="C6031" t="s">
        <v>72</v>
      </c>
      <c r="D6031" s="13">
        <v>45559</v>
      </c>
      <c r="FB6031">
        <v>0</v>
      </c>
      <c r="FC6031">
        <v>1</v>
      </c>
    </row>
    <row r="6032" spans="1:159" x14ac:dyDescent="0.25">
      <c r="A6032" t="s">
        <v>53</v>
      </c>
      <c r="B6032" t="s">
        <v>41</v>
      </c>
      <c r="C6032" t="s">
        <v>72</v>
      </c>
      <c r="D6032" s="13">
        <v>45566</v>
      </c>
      <c r="FB6032">
        <v>0</v>
      </c>
      <c r="FC6032">
        <v>1</v>
      </c>
    </row>
    <row r="6033" spans="1:159" x14ac:dyDescent="0.25">
      <c r="A6033" t="s">
        <v>53</v>
      </c>
      <c r="B6033" t="s">
        <v>41</v>
      </c>
      <c r="C6033" t="s">
        <v>72</v>
      </c>
      <c r="D6033" s="13">
        <v>45567</v>
      </c>
      <c r="FB6033">
        <v>0</v>
      </c>
      <c r="FC6033">
        <v>1</v>
      </c>
    </row>
    <row r="6034" spans="1:159" x14ac:dyDescent="0.25">
      <c r="A6034" t="s">
        <v>53</v>
      </c>
      <c r="B6034" t="s">
        <v>41</v>
      </c>
      <c r="C6034" t="s">
        <v>72</v>
      </c>
      <c r="D6034" s="13">
        <v>45568</v>
      </c>
      <c r="FB6034">
        <v>0</v>
      </c>
      <c r="FC6034">
        <v>1</v>
      </c>
    </row>
    <row r="6035" spans="1:159" x14ac:dyDescent="0.25">
      <c r="A6035" t="s">
        <v>53</v>
      </c>
      <c r="B6035" t="s">
        <v>41</v>
      </c>
      <c r="C6035" t="s">
        <v>72</v>
      </c>
      <c r="D6035" s="13">
        <v>45570</v>
      </c>
      <c r="FB6035">
        <v>0</v>
      </c>
      <c r="FC6035">
        <v>1</v>
      </c>
    </row>
    <row r="6036" spans="1:159" x14ac:dyDescent="0.25">
      <c r="A6036" t="s">
        <v>53</v>
      </c>
      <c r="B6036" t="s">
        <v>41</v>
      </c>
      <c r="C6036" t="s">
        <v>72</v>
      </c>
      <c r="D6036" s="13">
        <v>45571</v>
      </c>
      <c r="FB6036">
        <v>0</v>
      </c>
      <c r="FC6036">
        <v>1</v>
      </c>
    </row>
    <row r="6037" spans="1:159" x14ac:dyDescent="0.25">
      <c r="A6037" t="s">
        <v>53</v>
      </c>
      <c r="B6037" t="s">
        <v>41</v>
      </c>
      <c r="C6037" t="s">
        <v>80</v>
      </c>
      <c r="D6037" s="13">
        <v>45475</v>
      </c>
      <c r="FB6037">
        <v>0</v>
      </c>
      <c r="FC6037">
        <v>1</v>
      </c>
    </row>
    <row r="6038" spans="1:159" x14ac:dyDescent="0.25">
      <c r="A6038" t="s">
        <v>53</v>
      </c>
      <c r="B6038" t="s">
        <v>41</v>
      </c>
      <c r="C6038" t="s">
        <v>80</v>
      </c>
      <c r="D6038" s="13">
        <v>45476</v>
      </c>
      <c r="FB6038">
        <v>0</v>
      </c>
      <c r="FC6038">
        <v>1</v>
      </c>
    </row>
    <row r="6039" spans="1:159" x14ac:dyDescent="0.25">
      <c r="A6039" t="s">
        <v>53</v>
      </c>
      <c r="B6039" t="s">
        <v>41</v>
      </c>
      <c r="C6039" t="s">
        <v>80</v>
      </c>
      <c r="D6039" s="13">
        <v>45478</v>
      </c>
      <c r="FB6039">
        <v>0</v>
      </c>
      <c r="FC6039">
        <v>1</v>
      </c>
    </row>
    <row r="6040" spans="1:159" x14ac:dyDescent="0.25">
      <c r="A6040" t="s">
        <v>53</v>
      </c>
      <c r="B6040" t="s">
        <v>41</v>
      </c>
      <c r="C6040" t="s">
        <v>80</v>
      </c>
      <c r="D6040" s="13">
        <v>45479</v>
      </c>
      <c r="FB6040">
        <v>0</v>
      </c>
      <c r="FC6040">
        <v>1</v>
      </c>
    </row>
    <row r="6041" spans="1:159" x14ac:dyDescent="0.25">
      <c r="A6041" t="s">
        <v>53</v>
      </c>
      <c r="B6041" t="s">
        <v>41</v>
      </c>
      <c r="C6041" t="s">
        <v>80</v>
      </c>
      <c r="D6041" s="13">
        <v>45484</v>
      </c>
      <c r="FB6041">
        <v>0</v>
      </c>
      <c r="FC6041">
        <v>1</v>
      </c>
    </row>
    <row r="6042" spans="1:159" x14ac:dyDescent="0.25">
      <c r="A6042" t="s">
        <v>53</v>
      </c>
      <c r="B6042" t="s">
        <v>41</v>
      </c>
      <c r="C6042" t="s">
        <v>80</v>
      </c>
      <c r="D6042" s="13">
        <v>45485</v>
      </c>
      <c r="FB6042">
        <v>0</v>
      </c>
      <c r="FC6042">
        <v>1</v>
      </c>
    </row>
    <row r="6043" spans="1:159" x14ac:dyDescent="0.25">
      <c r="A6043" t="s">
        <v>53</v>
      </c>
      <c r="B6043" t="s">
        <v>41</v>
      </c>
      <c r="C6043" t="s">
        <v>80</v>
      </c>
      <c r="D6043" s="13">
        <v>45496</v>
      </c>
      <c r="FB6043">
        <v>0</v>
      </c>
      <c r="FC6043">
        <v>1</v>
      </c>
    </row>
    <row r="6044" spans="1:159" x14ac:dyDescent="0.25">
      <c r="A6044" t="s">
        <v>53</v>
      </c>
      <c r="B6044" t="s">
        <v>41</v>
      </c>
      <c r="C6044" t="s">
        <v>80</v>
      </c>
      <c r="D6044" s="13">
        <v>45539</v>
      </c>
      <c r="FB6044">
        <v>0</v>
      </c>
      <c r="FC6044">
        <v>1</v>
      </c>
    </row>
    <row r="6045" spans="1:159" x14ac:dyDescent="0.25">
      <c r="A6045" t="s">
        <v>53</v>
      </c>
      <c r="B6045" t="s">
        <v>41</v>
      </c>
      <c r="C6045" t="s">
        <v>80</v>
      </c>
      <c r="D6045" s="13">
        <v>45540</v>
      </c>
      <c r="FB6045">
        <v>0</v>
      </c>
      <c r="FC6045">
        <v>1</v>
      </c>
    </row>
    <row r="6046" spans="1:159" x14ac:dyDescent="0.25">
      <c r="A6046" t="s">
        <v>53</v>
      </c>
      <c r="B6046" t="s">
        <v>41</v>
      </c>
      <c r="C6046" t="s">
        <v>80</v>
      </c>
      <c r="D6046" s="13">
        <v>45541</v>
      </c>
      <c r="FB6046">
        <v>0</v>
      </c>
      <c r="FC6046">
        <v>1</v>
      </c>
    </row>
    <row r="6047" spans="1:159" x14ac:dyDescent="0.25">
      <c r="A6047" t="s">
        <v>53</v>
      </c>
      <c r="B6047" t="s">
        <v>41</v>
      </c>
      <c r="C6047" t="s">
        <v>80</v>
      </c>
      <c r="D6047" s="13">
        <v>45558</v>
      </c>
      <c r="FB6047">
        <v>0</v>
      </c>
      <c r="FC6047">
        <v>1</v>
      </c>
    </row>
    <row r="6048" spans="1:159" x14ac:dyDescent="0.25">
      <c r="A6048" t="s">
        <v>53</v>
      </c>
      <c r="B6048" t="s">
        <v>41</v>
      </c>
      <c r="C6048" t="s">
        <v>80</v>
      </c>
      <c r="D6048" s="13">
        <v>45559</v>
      </c>
      <c r="FB6048">
        <v>0</v>
      </c>
      <c r="FC6048">
        <v>1</v>
      </c>
    </row>
    <row r="6049" spans="1:159" x14ac:dyDescent="0.25">
      <c r="A6049" t="s">
        <v>53</v>
      </c>
      <c r="B6049" t="s">
        <v>41</v>
      </c>
      <c r="C6049" t="s">
        <v>80</v>
      </c>
      <c r="D6049" s="13">
        <v>45566</v>
      </c>
      <c r="FB6049">
        <v>0</v>
      </c>
      <c r="FC6049">
        <v>1</v>
      </c>
    </row>
    <row r="6050" spans="1:159" x14ac:dyDescent="0.25">
      <c r="A6050" t="s">
        <v>53</v>
      </c>
      <c r="B6050" t="s">
        <v>41</v>
      </c>
      <c r="C6050" t="s">
        <v>80</v>
      </c>
      <c r="D6050" s="13">
        <v>45567</v>
      </c>
      <c r="FB6050">
        <v>0</v>
      </c>
      <c r="FC6050">
        <v>1</v>
      </c>
    </row>
    <row r="6051" spans="1:159" x14ac:dyDescent="0.25">
      <c r="A6051" t="s">
        <v>53</v>
      </c>
      <c r="B6051" t="s">
        <v>41</v>
      </c>
      <c r="C6051" t="s">
        <v>80</v>
      </c>
      <c r="D6051" s="13">
        <v>45568</v>
      </c>
      <c r="FB6051">
        <v>0</v>
      </c>
      <c r="FC6051">
        <v>1</v>
      </c>
    </row>
    <row r="6052" spans="1:159" x14ac:dyDescent="0.25">
      <c r="A6052" t="s">
        <v>53</v>
      </c>
      <c r="B6052" t="s">
        <v>41</v>
      </c>
      <c r="C6052" t="s">
        <v>80</v>
      </c>
      <c r="D6052" s="13">
        <v>45570</v>
      </c>
      <c r="FB6052">
        <v>0</v>
      </c>
      <c r="FC6052">
        <v>1</v>
      </c>
    </row>
    <row r="6053" spans="1:159" x14ac:dyDescent="0.25">
      <c r="A6053" t="s">
        <v>53</v>
      </c>
      <c r="B6053" t="s">
        <v>41</v>
      </c>
      <c r="C6053" t="s">
        <v>80</v>
      </c>
      <c r="D6053" s="13">
        <v>45571</v>
      </c>
      <c r="FB6053">
        <v>0</v>
      </c>
      <c r="FC6053">
        <v>1</v>
      </c>
    </row>
    <row r="6054" spans="1:159" x14ac:dyDescent="0.25">
      <c r="A6054" t="s">
        <v>40</v>
      </c>
      <c r="B6054" t="s">
        <v>41</v>
      </c>
      <c r="C6054" t="s">
        <v>78</v>
      </c>
      <c r="D6054" s="13" t="s">
        <v>171</v>
      </c>
      <c r="E6054" s="25">
        <v>18</v>
      </c>
      <c r="F6054">
        <v>20</v>
      </c>
      <c r="G6054">
        <v>18</v>
      </c>
      <c r="H6054">
        <v>20</v>
      </c>
      <c r="I6054">
        <v>18337</v>
      </c>
      <c r="J6054">
        <v>20610</v>
      </c>
      <c r="K6054">
        <v>0.94852703809738104</v>
      </c>
      <c r="L6054">
        <v>0.83433055877685502</v>
      </c>
      <c r="M6054">
        <v>0.74772244691848699</v>
      </c>
      <c r="N6054">
        <v>0.69533175230026201</v>
      </c>
      <c r="O6054">
        <v>0.67128491401672297</v>
      </c>
      <c r="P6054">
        <v>0.67878961563110296</v>
      </c>
      <c r="Q6054">
        <v>0.72095453739166204</v>
      </c>
      <c r="R6054">
        <v>0.71969634294509799</v>
      </c>
      <c r="S6054">
        <v>0.59057521820068304</v>
      </c>
      <c r="T6054">
        <v>0.54913246631622303</v>
      </c>
      <c r="U6054">
        <v>0.561972856521606</v>
      </c>
      <c r="V6054">
        <v>0.62655776739120395</v>
      </c>
      <c r="W6054">
        <v>0.74767434597015303</v>
      </c>
      <c r="X6054">
        <v>0.935688436031341</v>
      </c>
      <c r="Y6054">
        <v>1.1837590932846001</v>
      </c>
      <c r="Z6054">
        <v>1.5133515596389699</v>
      </c>
      <c r="AA6054">
        <v>1.8754568099975499</v>
      </c>
      <c r="AB6054">
        <v>2.17506623268127</v>
      </c>
      <c r="AC6054">
        <v>2.2493016719818102</v>
      </c>
      <c r="AD6054">
        <v>2.0507278442382799</v>
      </c>
      <c r="AE6054">
        <v>1.8544017076492301</v>
      </c>
      <c r="AF6054">
        <v>1.6452387571334799</v>
      </c>
      <c r="AG6054">
        <v>1.3852235078811601</v>
      </c>
      <c r="AH6054">
        <v>1.13919448852539</v>
      </c>
      <c r="AI6054">
        <v>1.9734764471650099E-2</v>
      </c>
      <c r="AJ6054">
        <v>1.3447891920804899E-2</v>
      </c>
      <c r="AK6054">
        <v>1.13376565277576E-2</v>
      </c>
      <c r="AL6054">
        <v>8.8199824094772304E-3</v>
      </c>
      <c r="AM6054">
        <v>1.1604236438870401E-2</v>
      </c>
      <c r="AN6054">
        <v>8.1413779407739605E-3</v>
      </c>
      <c r="AO6054">
        <v>5.4247677326202297E-3</v>
      </c>
      <c r="AP6054">
        <v>2.59796646423637E-3</v>
      </c>
      <c r="AQ6054">
        <v>-3.9375727064907499E-3</v>
      </c>
      <c r="AR6054">
        <v>-1.4545861631631799E-3</v>
      </c>
      <c r="AS6054">
        <v>-4.04803687706589E-3</v>
      </c>
      <c r="AT6054">
        <v>-7.3994632111862302E-4</v>
      </c>
      <c r="AU6054">
        <v>4.5493752695619999E-3</v>
      </c>
      <c r="AV6054">
        <v>1.6286034137010501E-2</v>
      </c>
      <c r="AW6054">
        <v>1.44856218248605E-2</v>
      </c>
      <c r="AX6054">
        <v>2.1641720086336101E-2</v>
      </c>
      <c r="AY6054">
        <v>2.88940202444791E-2</v>
      </c>
      <c r="AZ6054">
        <v>0.10256907343864401</v>
      </c>
      <c r="BA6054">
        <v>0.123876467347145</v>
      </c>
      <c r="BB6054">
        <v>5.5649589747190399E-2</v>
      </c>
      <c r="BC6054">
        <v>-6.0970433056354502E-2</v>
      </c>
      <c r="BD6054">
        <v>-1.53141384944319E-2</v>
      </c>
      <c r="BE6054">
        <v>8.3209453150629893E-3</v>
      </c>
      <c r="BF6054">
        <v>9.7173461690544995E-3</v>
      </c>
      <c r="BG6054">
        <v>3.09804119169712E-2</v>
      </c>
      <c r="BH6054">
        <v>2.4072460830211601E-2</v>
      </c>
      <c r="BI6054">
        <v>2.0815512165427201E-2</v>
      </c>
      <c r="BJ6054">
        <v>1.7393838614225301E-2</v>
      </c>
      <c r="BK6054">
        <v>1.9077304750680899E-2</v>
      </c>
      <c r="BL6054">
        <v>1.46041642874479E-2</v>
      </c>
      <c r="BM6054">
        <v>1.15824006497859E-2</v>
      </c>
      <c r="BN6054">
        <v>9.1391177847981401E-3</v>
      </c>
      <c r="BO6054">
        <v>2.8248094022274E-3</v>
      </c>
      <c r="BP6054">
        <v>5.7958383113145802E-3</v>
      </c>
      <c r="BQ6054">
        <v>3.9057447575032698E-3</v>
      </c>
      <c r="BR6054">
        <v>7.9357372596859897E-3</v>
      </c>
      <c r="BS6054">
        <v>1.4323920011520301E-2</v>
      </c>
      <c r="BT6054">
        <v>2.73390896618366E-2</v>
      </c>
      <c r="BU6054">
        <v>2.6735730469226799E-2</v>
      </c>
      <c r="BV6054">
        <v>3.5017933696508401E-2</v>
      </c>
      <c r="BW6054">
        <v>4.3304204940795801E-2</v>
      </c>
      <c r="BX6054">
        <v>0.117479495704174</v>
      </c>
      <c r="BY6054">
        <v>0.13831856846809301</v>
      </c>
      <c r="BZ6054">
        <v>6.9204479455947807E-2</v>
      </c>
      <c r="CA6054">
        <v>-4.7687515616416903E-2</v>
      </c>
      <c r="CB6054">
        <v>-2.7261914219707199E-3</v>
      </c>
      <c r="CC6054">
        <v>2.00506411492824E-2</v>
      </c>
      <c r="CD6054">
        <v>2.05026697367429E-2</v>
      </c>
      <c r="CE6054">
        <v>4.2226061224937397E-2</v>
      </c>
      <c r="CF6054">
        <v>3.4697029739618301E-2</v>
      </c>
      <c r="CG6054">
        <v>3.0293367803096698E-2</v>
      </c>
      <c r="CH6054">
        <v>2.59676948189735E-2</v>
      </c>
      <c r="CI6054">
        <v>2.65503730624914E-2</v>
      </c>
      <c r="CJ6054">
        <v>2.1066950634121801E-2</v>
      </c>
      <c r="CK6054">
        <v>1.77400335669517E-2</v>
      </c>
      <c r="CL6054">
        <v>1.5680268406867901E-2</v>
      </c>
      <c r="CM6054">
        <v>9.5871919766068407E-3</v>
      </c>
      <c r="CN6054">
        <v>1.30462627857923E-2</v>
      </c>
      <c r="CO6054">
        <v>1.18595259264111E-2</v>
      </c>
      <c r="CP6054">
        <v>1.66114214807748E-2</v>
      </c>
      <c r="CQ6054">
        <v>2.4098465219140001E-2</v>
      </c>
      <c r="CR6054">
        <v>3.8392145186662598E-2</v>
      </c>
      <c r="CS6054">
        <v>3.8985837250947897E-2</v>
      </c>
      <c r="CT6054">
        <v>4.8394147306680603E-2</v>
      </c>
      <c r="CU6054">
        <v>5.7714387774467399E-2</v>
      </c>
      <c r="CV6054">
        <v>0.13238991796970301</v>
      </c>
      <c r="CW6054">
        <v>0.152760669589042</v>
      </c>
      <c r="CX6054">
        <v>8.2759372889995506E-2</v>
      </c>
      <c r="CY6054">
        <v>-3.4404598176479298E-2</v>
      </c>
      <c r="CZ6054">
        <v>9.8617561161517993E-3</v>
      </c>
      <c r="DA6054">
        <v>3.1780336052179302E-2</v>
      </c>
      <c r="DB6054">
        <v>3.1287994235753999E-2</v>
      </c>
      <c r="DC6054">
        <v>6.8368683569133204E-3</v>
      </c>
      <c r="DD6054">
        <v>6.4592789858579601E-3</v>
      </c>
      <c r="DE6054">
        <v>5.7621272280812203E-3</v>
      </c>
      <c r="DF6054">
        <v>5.2125342190265603E-3</v>
      </c>
      <c r="DG6054">
        <v>4.5433030463755096E-3</v>
      </c>
      <c r="DH6054">
        <v>3.9290953427553099E-3</v>
      </c>
      <c r="DI6054">
        <v>3.7435749545693302E-3</v>
      </c>
      <c r="DJ6054">
        <v>3.9767376147210503E-3</v>
      </c>
      <c r="DK6054">
        <v>4.1112364269792999E-3</v>
      </c>
      <c r="DL6054">
        <v>4.4079450890421798E-3</v>
      </c>
      <c r="DM6054">
        <v>4.83555579558014E-3</v>
      </c>
      <c r="DN6054">
        <v>5.2744410932063996E-3</v>
      </c>
      <c r="DO6054">
        <v>5.9425011277198696E-3</v>
      </c>
      <c r="DP6054">
        <v>6.7197801545262302E-3</v>
      </c>
      <c r="DQ6054">
        <v>7.4475370347499804E-3</v>
      </c>
      <c r="DR6054">
        <v>8.1321606412529893E-3</v>
      </c>
      <c r="DS6054">
        <v>8.7607698515057494E-3</v>
      </c>
      <c r="DT6054">
        <v>9.0648923069238593E-3</v>
      </c>
      <c r="DU6054">
        <v>8.7801739573478595E-3</v>
      </c>
      <c r="DV6054">
        <v>8.2407882437109895E-3</v>
      </c>
      <c r="DW6054">
        <v>8.0754403024911794E-3</v>
      </c>
      <c r="DX6054">
        <v>7.6529285870492398E-3</v>
      </c>
      <c r="DY6054">
        <v>7.1311485953629E-3</v>
      </c>
      <c r="DZ6054">
        <v>6.5570110455155303E-3</v>
      </c>
      <c r="EA6054">
        <v>70.560104370117102</v>
      </c>
      <c r="EB6054">
        <v>69.495834350585895</v>
      </c>
      <c r="EC6054">
        <v>68.148361206054602</v>
      </c>
      <c r="ED6054">
        <v>67.075325012207003</v>
      </c>
      <c r="EE6054">
        <v>66.684890747070298</v>
      </c>
      <c r="EF6054">
        <v>65.0302734375</v>
      </c>
      <c r="EG6054">
        <v>64.832412719726506</v>
      </c>
      <c r="EH6054">
        <v>67.149597167968693</v>
      </c>
      <c r="EI6054">
        <v>72.754066467285099</v>
      </c>
      <c r="EJ6054">
        <v>78.392311096191406</v>
      </c>
      <c r="EK6054">
        <v>84.506423950195298</v>
      </c>
      <c r="EL6054">
        <v>89.087059020995994</v>
      </c>
      <c r="EM6054">
        <v>92.597366333007798</v>
      </c>
      <c r="EN6054">
        <v>95.577453613281193</v>
      </c>
      <c r="EO6054">
        <v>97.270553588867102</v>
      </c>
      <c r="EP6054">
        <v>98.410469055175696</v>
      </c>
      <c r="EQ6054">
        <v>98.066459655761705</v>
      </c>
      <c r="ER6054">
        <v>95.897987365722599</v>
      </c>
      <c r="ES6054">
        <v>90.562088012695298</v>
      </c>
      <c r="ET6054">
        <v>85.525390625</v>
      </c>
      <c r="EU6054">
        <v>81.851593017578097</v>
      </c>
      <c r="EV6054">
        <v>79.564147949218693</v>
      </c>
      <c r="EW6054">
        <v>77.054985046386705</v>
      </c>
      <c r="EX6054">
        <v>75.229324340820298</v>
      </c>
      <c r="EY6054">
        <v>6.9095760583877494E-2</v>
      </c>
      <c r="EZ6054">
        <v>5.0241011194884699E-3</v>
      </c>
      <c r="FA6054">
        <v>5.0241011194884699E-3</v>
      </c>
      <c r="FB6054">
        <v>0</v>
      </c>
      <c r="FC6054">
        <v>0</v>
      </c>
    </row>
    <row r="6055" spans="1:159" x14ac:dyDescent="0.25">
      <c r="A6055" t="s">
        <v>40</v>
      </c>
      <c r="B6055" t="s">
        <v>41</v>
      </c>
      <c r="C6055" t="s">
        <v>79</v>
      </c>
      <c r="D6055" s="13" t="s">
        <v>171</v>
      </c>
      <c r="E6055" s="25">
        <v>18</v>
      </c>
      <c r="F6055">
        <v>20</v>
      </c>
      <c r="G6055">
        <v>18</v>
      </c>
      <c r="H6055">
        <v>20</v>
      </c>
      <c r="I6055">
        <v>31850</v>
      </c>
      <c r="J6055">
        <v>35935</v>
      </c>
      <c r="K6055">
        <v>0.88707554340362504</v>
      </c>
      <c r="L6055">
        <v>0.78476881980895896</v>
      </c>
      <c r="M6055">
        <v>0.70645940303802401</v>
      </c>
      <c r="N6055">
        <v>0.64641571044921797</v>
      </c>
      <c r="O6055">
        <v>0.61598157882690396</v>
      </c>
      <c r="P6055">
        <v>0.61681437492370605</v>
      </c>
      <c r="Q6055">
        <v>0.66563665866851796</v>
      </c>
      <c r="R6055">
        <v>0.66911673545837402</v>
      </c>
      <c r="S6055">
        <v>0.56406807899474998</v>
      </c>
      <c r="T6055">
        <v>0.54005205631256104</v>
      </c>
      <c r="U6055">
        <v>0.56486821174621504</v>
      </c>
      <c r="V6055">
        <v>0.63135224580764704</v>
      </c>
      <c r="W6055">
        <v>0.75667583942413297</v>
      </c>
      <c r="X6055">
        <v>0.94796144962310702</v>
      </c>
      <c r="Y6055">
        <v>1.2188190221786399</v>
      </c>
      <c r="Z6055">
        <v>1.5461726188659599</v>
      </c>
      <c r="AA6055">
        <v>1.8823895454406701</v>
      </c>
      <c r="AB6055">
        <v>2.1696310043334899</v>
      </c>
      <c r="AC6055">
        <v>2.2036111354827801</v>
      </c>
      <c r="AD6055">
        <v>2.0092484951019198</v>
      </c>
      <c r="AE6055">
        <v>1.8041256666183401</v>
      </c>
      <c r="AF6055">
        <v>1.59006118774414</v>
      </c>
      <c r="AG6055">
        <v>1.331103682518</v>
      </c>
      <c r="AH6055">
        <v>1.0866686105728101</v>
      </c>
      <c r="AI6055">
        <v>-1.5796920284628799E-2</v>
      </c>
      <c r="AJ6055">
        <v>-1.6684442758560101E-2</v>
      </c>
      <c r="AK6055">
        <v>-9.3231387436389906E-3</v>
      </c>
      <c r="AL6055">
        <v>-7.4414596892893297E-3</v>
      </c>
      <c r="AM6055">
        <v>-3.4745561424642801E-3</v>
      </c>
      <c r="AN6055">
        <v>-4.5574908144772001E-3</v>
      </c>
      <c r="AO6055">
        <v>-1.4260889729484901E-3</v>
      </c>
      <c r="AP6055">
        <v>4.8090387135743999E-3</v>
      </c>
      <c r="AQ6055">
        <v>-5.7278289459645696E-3</v>
      </c>
      <c r="AR6055">
        <v>-3.0425721779465602E-3</v>
      </c>
      <c r="AS6055">
        <v>-2.2843971382826502E-3</v>
      </c>
      <c r="AT6055">
        <v>-4.5851678587496203E-3</v>
      </c>
      <c r="AU6055">
        <v>-7.1918750181794097E-3</v>
      </c>
      <c r="AV6055">
        <v>-2.1451823413372001E-3</v>
      </c>
      <c r="AW6055">
        <v>1.4038717374205501E-2</v>
      </c>
      <c r="AX6055">
        <v>1.40210194513201E-2</v>
      </c>
      <c r="AY6055">
        <v>1.6597529873251901E-2</v>
      </c>
      <c r="AZ6055">
        <v>0.148581743240356</v>
      </c>
      <c r="BA6055">
        <v>0.10796479880809701</v>
      </c>
      <c r="BB6055">
        <v>4.4688705354928901E-2</v>
      </c>
      <c r="BC6055">
        <v>-7.7530778944492298E-2</v>
      </c>
      <c r="BD6055">
        <v>-4.8455499112606E-2</v>
      </c>
      <c r="BE6055">
        <v>-1.7987709492444898E-2</v>
      </c>
      <c r="BF6055">
        <v>-1.4139321632683201E-2</v>
      </c>
      <c r="BG6055">
        <v>-7.3087345808744396E-3</v>
      </c>
      <c r="BH6055">
        <v>-8.5139451548457094E-3</v>
      </c>
      <c r="BI6055">
        <v>-1.9413697300478801E-3</v>
      </c>
      <c r="BJ6055">
        <v>-8.6629489669576201E-4</v>
      </c>
      <c r="BK6055">
        <v>2.2024747449904598E-3</v>
      </c>
      <c r="BL6055">
        <v>3.3868273021653202E-4</v>
      </c>
      <c r="BM6055">
        <v>3.1787657644599598E-3</v>
      </c>
      <c r="BN6055">
        <v>9.5398547127842903E-3</v>
      </c>
      <c r="BO6055">
        <v>-7.0841237902641199E-4</v>
      </c>
      <c r="BP6055">
        <v>2.40819482132792E-3</v>
      </c>
      <c r="BQ6055">
        <v>3.5883376840502002E-3</v>
      </c>
      <c r="BR6055">
        <v>1.84868392534554E-3</v>
      </c>
      <c r="BS6055">
        <v>3.33032658090814E-5</v>
      </c>
      <c r="BT6055">
        <v>6.0269040986895501E-3</v>
      </c>
      <c r="BU6055">
        <v>2.3129044100642201E-2</v>
      </c>
      <c r="BV6055">
        <v>2.39031594246625E-2</v>
      </c>
      <c r="BW6055">
        <v>2.7231933549046499E-2</v>
      </c>
      <c r="BX6055">
        <v>0.159484773874282</v>
      </c>
      <c r="BY6055">
        <v>0.118521027266979</v>
      </c>
      <c r="BZ6055">
        <v>5.4542504251003203E-2</v>
      </c>
      <c r="CA6055">
        <v>-6.7796692252159105E-2</v>
      </c>
      <c r="CB6055">
        <v>-3.9097003638744299E-2</v>
      </c>
      <c r="CC6055">
        <v>-9.2129027470946295E-3</v>
      </c>
      <c r="CD6055">
        <v>-6.1315153725445201E-3</v>
      </c>
      <c r="CE6055">
        <v>1.1794503079727201E-3</v>
      </c>
      <c r="CF6055">
        <v>-3.4344804589636602E-4</v>
      </c>
      <c r="CG6055">
        <v>5.4403995163738702E-3</v>
      </c>
      <c r="CH6055">
        <v>5.7088695466518402E-3</v>
      </c>
      <c r="CI6055">
        <v>7.8795058652758494E-3</v>
      </c>
      <c r="CJ6055">
        <v>5.2348566241562297E-3</v>
      </c>
      <c r="CK6055">
        <v>7.78362061828374E-3</v>
      </c>
      <c r="CL6055">
        <v>1.42706707119941E-2</v>
      </c>
      <c r="CM6055">
        <v>4.3110041879117402E-3</v>
      </c>
      <c r="CN6055">
        <v>7.8589618206024101E-3</v>
      </c>
      <c r="CO6055">
        <v>9.4610722735524108E-3</v>
      </c>
      <c r="CP6055">
        <v>8.2825357094406995E-3</v>
      </c>
      <c r="CQ6055">
        <v>7.2584813460707604E-3</v>
      </c>
      <c r="CR6055">
        <v>1.4198990538716301E-2</v>
      </c>
      <c r="CS6055">
        <v>3.2219372689723899E-2</v>
      </c>
      <c r="CT6055">
        <v>3.3785298466682399E-2</v>
      </c>
      <c r="CU6055">
        <v>3.7866335362195899E-2</v>
      </c>
      <c r="CV6055">
        <v>0.17038780450820901</v>
      </c>
      <c r="CW6055">
        <v>0.12907725572586001</v>
      </c>
      <c r="CX6055">
        <v>6.4396299421787206E-2</v>
      </c>
      <c r="CY6055">
        <v>-5.80626055598258E-2</v>
      </c>
      <c r="CZ6055">
        <v>-2.9738508164882601E-2</v>
      </c>
      <c r="DA6055">
        <v>-4.3809600174427E-4</v>
      </c>
      <c r="DB6055">
        <v>1.87629123684018E-3</v>
      </c>
      <c r="DC6055">
        <v>5.1604500040411897E-3</v>
      </c>
      <c r="DD6055">
        <v>4.9673095345497097E-3</v>
      </c>
      <c r="DE6055">
        <v>4.487797152251E-3</v>
      </c>
      <c r="DF6055">
        <v>3.9974162355065302E-3</v>
      </c>
      <c r="DG6055">
        <v>3.4513897262513599E-3</v>
      </c>
      <c r="DH6055">
        <v>2.97666224651038E-3</v>
      </c>
      <c r="DI6055">
        <v>2.7995528653263998E-3</v>
      </c>
      <c r="DJ6055">
        <v>2.8761320281773801E-3</v>
      </c>
      <c r="DK6055">
        <v>3.0515885446220602E-3</v>
      </c>
      <c r="DL6055">
        <v>3.3138310536742202E-3</v>
      </c>
      <c r="DM6055">
        <v>3.57036921195685E-3</v>
      </c>
      <c r="DN6055">
        <v>3.9115040563046898E-3</v>
      </c>
      <c r="DO6055">
        <v>4.3925964273512303E-3</v>
      </c>
      <c r="DP6055">
        <v>4.9682757817208698E-3</v>
      </c>
      <c r="DQ6055">
        <v>5.5265263654291604E-3</v>
      </c>
      <c r="DR6055">
        <v>6.0079144313931396E-3</v>
      </c>
      <c r="DS6055">
        <v>6.4652580767869897E-3</v>
      </c>
      <c r="DT6055">
        <v>6.6285687498748302E-3</v>
      </c>
      <c r="DU6055">
        <v>6.4177317544817898E-3</v>
      </c>
      <c r="DV6055">
        <v>5.9906840324401803E-3</v>
      </c>
      <c r="DW6055">
        <v>5.9179044328629901E-3</v>
      </c>
      <c r="DX6055">
        <v>5.6895613670349104E-3</v>
      </c>
      <c r="DY6055">
        <v>5.3347037173807604E-3</v>
      </c>
      <c r="DZ6055">
        <v>4.8684007488191102E-3</v>
      </c>
      <c r="EA6055">
        <v>70.753311157226506</v>
      </c>
      <c r="EB6055">
        <v>69.340187072753906</v>
      </c>
      <c r="EC6055">
        <v>68.042083740234304</v>
      </c>
      <c r="ED6055">
        <v>67.039611816406193</v>
      </c>
      <c r="EE6055">
        <v>66.035659790039006</v>
      </c>
      <c r="EF6055">
        <v>64.866867065429602</v>
      </c>
      <c r="EG6055">
        <v>64.717201232910099</v>
      </c>
      <c r="EH6055">
        <v>67.011749267578097</v>
      </c>
      <c r="EI6055">
        <v>72.635871887207003</v>
      </c>
      <c r="EJ6055">
        <v>78.510192871093693</v>
      </c>
      <c r="EK6055">
        <v>84.322059631347599</v>
      </c>
      <c r="EL6055">
        <v>88.919769287109304</v>
      </c>
      <c r="EM6055">
        <v>92.6558837890625</v>
      </c>
      <c r="EN6055">
        <v>95.6658935546875</v>
      </c>
      <c r="EO6055">
        <v>97.250762939453097</v>
      </c>
      <c r="EP6055">
        <v>98.584426879882798</v>
      </c>
      <c r="EQ6055">
        <v>98.450950622558494</v>
      </c>
      <c r="ER6055">
        <v>96.587059020995994</v>
      </c>
      <c r="ES6055">
        <v>91.662467956542898</v>
      </c>
      <c r="ET6055">
        <v>86.320266723632798</v>
      </c>
      <c r="EU6055">
        <v>82.836860656738196</v>
      </c>
      <c r="EV6055">
        <v>80.057632446289006</v>
      </c>
      <c r="EW6055">
        <v>77.169174194335895</v>
      </c>
      <c r="EX6055">
        <v>75.363212585449205</v>
      </c>
      <c r="EY6055">
        <v>5.0000246614217703E-2</v>
      </c>
      <c r="EZ6055">
        <v>3.66687146015465E-3</v>
      </c>
      <c r="FA6055">
        <v>3.66687146015465E-3</v>
      </c>
      <c r="FB6055">
        <v>0</v>
      </c>
      <c r="FC6055">
        <v>0</v>
      </c>
    </row>
    <row r="6056" spans="1:159" x14ac:dyDescent="0.25">
      <c r="A6056" t="s">
        <v>40</v>
      </c>
      <c r="B6056" t="s">
        <v>41</v>
      </c>
      <c r="C6056" t="s">
        <v>42</v>
      </c>
      <c r="D6056" s="13" t="s">
        <v>171</v>
      </c>
      <c r="E6056" s="25">
        <v>18</v>
      </c>
      <c r="F6056">
        <v>20</v>
      </c>
      <c r="G6056">
        <v>18</v>
      </c>
      <c r="H6056">
        <v>20</v>
      </c>
      <c r="I6056">
        <v>50187</v>
      </c>
      <c r="J6056">
        <v>56580</v>
      </c>
      <c r="K6056">
        <v>0.90987211465835505</v>
      </c>
      <c r="L6056">
        <v>0.802909076213836</v>
      </c>
      <c r="M6056">
        <v>0.72173559665679898</v>
      </c>
      <c r="N6056">
        <v>0.66440057754516602</v>
      </c>
      <c r="O6056">
        <v>0.63627713918685902</v>
      </c>
      <c r="P6056">
        <v>0.63954901695251398</v>
      </c>
      <c r="Q6056">
        <v>0.68626201152801503</v>
      </c>
      <c r="R6056">
        <v>0.68797099590301503</v>
      </c>
      <c r="S6056">
        <v>0.57408797740936202</v>
      </c>
      <c r="T6056">
        <v>0.543595671653747</v>
      </c>
      <c r="U6056">
        <v>0.56413918733596802</v>
      </c>
      <c r="V6056">
        <v>0.62965691089630105</v>
      </c>
      <c r="W6056">
        <v>0.75330734252929599</v>
      </c>
      <c r="X6056">
        <v>0.94292730093002297</v>
      </c>
      <c r="Y6056">
        <v>1.20553421974182</v>
      </c>
      <c r="Z6056">
        <v>1.5338648557662899</v>
      </c>
      <c r="AA6056">
        <v>1.87953948974609</v>
      </c>
      <c r="AB6056">
        <v>2.17546463012695</v>
      </c>
      <c r="AC6056">
        <v>2.2263712882995601</v>
      </c>
      <c r="AD6056">
        <v>2.0263071060180602</v>
      </c>
      <c r="AE6056">
        <v>1.82242596149444</v>
      </c>
      <c r="AF6056">
        <v>1.6105327606201101</v>
      </c>
      <c r="AG6056">
        <v>1.3513542413711499</v>
      </c>
      <c r="AH6056">
        <v>1.10647201538085</v>
      </c>
      <c r="AI6056">
        <v>1.83580123120918E-4</v>
      </c>
      <c r="AJ6056">
        <v>-3.0987323261797402E-3</v>
      </c>
      <c r="AK6056">
        <v>7.0893671363592104E-4</v>
      </c>
      <c r="AL6056">
        <v>6.5371830714866497E-4</v>
      </c>
      <c r="AM6056">
        <v>3.8926685228943799E-3</v>
      </c>
      <c r="AN6056">
        <v>1.69906963128596E-3</v>
      </c>
      <c r="AO6056">
        <v>2.9532399494200902E-3</v>
      </c>
      <c r="AP6056">
        <v>5.9181791730224999E-3</v>
      </c>
      <c r="AQ6056">
        <v>-3.11343744397163E-3</v>
      </c>
      <c r="AR6056">
        <v>-5.0294084940105601E-4</v>
      </c>
      <c r="AS6056">
        <v>-7.2165566962212302E-4</v>
      </c>
      <c r="AT6056">
        <v>-1.0814303532242699E-3</v>
      </c>
      <c r="AU6056">
        <v>-6.8415631540119605E-4</v>
      </c>
      <c r="AV6056">
        <v>6.6409041173756097E-3</v>
      </c>
      <c r="AW6056">
        <v>1.66256111115217E-2</v>
      </c>
      <c r="AX6056">
        <v>1.9633591175079301E-2</v>
      </c>
      <c r="AY6056">
        <v>2.4139165878295801E-2</v>
      </c>
      <c r="AZ6056">
        <v>0.139061033725738</v>
      </c>
      <c r="BA6056">
        <v>0.12320066243410099</v>
      </c>
      <c r="BB6056">
        <v>5.3731221705675097E-2</v>
      </c>
      <c r="BC6056">
        <v>-6.8499103188514696E-2</v>
      </c>
      <c r="BD6056">
        <v>-3.3131267875432899E-2</v>
      </c>
      <c r="BE6056">
        <v>-5.1670377142727297E-3</v>
      </c>
      <c r="BF6056">
        <v>-2.30351858772337E-3</v>
      </c>
      <c r="BG6056">
        <v>6.97466451674699E-3</v>
      </c>
      <c r="BH6056">
        <v>3.39172035455703E-3</v>
      </c>
      <c r="BI6056">
        <v>6.5442328341305204E-3</v>
      </c>
      <c r="BJ6056">
        <v>5.8825206942856303E-3</v>
      </c>
      <c r="BK6056">
        <v>8.4264855831861392E-3</v>
      </c>
      <c r="BL6056">
        <v>5.6138844229280897E-3</v>
      </c>
      <c r="BM6056">
        <v>6.6511793993413396E-3</v>
      </c>
      <c r="BN6056">
        <v>9.76811069995164E-3</v>
      </c>
      <c r="BO6056">
        <v>9.3133177142590198E-4</v>
      </c>
      <c r="BP6056">
        <v>3.8694741670042198E-3</v>
      </c>
      <c r="BQ6056">
        <v>4.0225205011665804E-3</v>
      </c>
      <c r="BR6056">
        <v>4.1099158115684899E-3</v>
      </c>
      <c r="BS6056">
        <v>5.1523596048355103E-3</v>
      </c>
      <c r="BT6056">
        <v>1.3240743428468701E-2</v>
      </c>
      <c r="BU6056">
        <v>2.3956386372447E-2</v>
      </c>
      <c r="BV6056">
        <v>2.7617067098617502E-2</v>
      </c>
      <c r="BW6056">
        <v>3.2732162624597501E-2</v>
      </c>
      <c r="BX6056">
        <v>0.14790242910385101</v>
      </c>
      <c r="BY6056">
        <v>0.1317590624094</v>
      </c>
      <c r="BZ6056">
        <v>6.1731386929750401E-2</v>
      </c>
      <c r="CA6056">
        <v>-6.0620874166488599E-2</v>
      </c>
      <c r="CB6056">
        <v>-2.55992263555526E-2</v>
      </c>
      <c r="CC6056">
        <v>1.8774776253849201E-3</v>
      </c>
      <c r="CD6056">
        <v>4.1461889632046197E-3</v>
      </c>
      <c r="CE6056">
        <v>1.37657485902309E-2</v>
      </c>
      <c r="CF6056">
        <v>9.8821725696325302E-3</v>
      </c>
      <c r="CG6056">
        <v>1.23795289546251E-2</v>
      </c>
      <c r="CH6056">
        <v>1.1111322790384201E-2</v>
      </c>
      <c r="CI6056">
        <v>1.2960302643477899E-2</v>
      </c>
      <c r="CJ6056">
        <v>9.5286993309855392E-3</v>
      </c>
      <c r="CK6056">
        <v>1.0349119082093201E-2</v>
      </c>
      <c r="CL6056">
        <v>1.3618042692542E-2</v>
      </c>
      <c r="CM6056">
        <v>4.9761007539927899E-3</v>
      </c>
      <c r="CN6056">
        <v>8.2418890669941902E-3</v>
      </c>
      <c r="CO6056">
        <v>8.7666967883706006E-3</v>
      </c>
      <c r="CP6056">
        <v>9.3012619763612695E-3</v>
      </c>
      <c r="CQ6056">
        <v>1.09888752922415E-2</v>
      </c>
      <c r="CR6056">
        <v>1.9840583205223E-2</v>
      </c>
      <c r="CS6056">
        <v>3.1287159770727102E-2</v>
      </c>
      <c r="CT6056">
        <v>3.5600543022155699E-2</v>
      </c>
      <c r="CU6056">
        <v>4.13251593708992E-2</v>
      </c>
      <c r="CV6056">
        <v>0.156743824481964</v>
      </c>
      <c r="CW6056">
        <v>0.14031745493412001</v>
      </c>
      <c r="CX6056">
        <v>6.9731555879116003E-2</v>
      </c>
      <c r="CY6056">
        <v>-5.2742648869752801E-2</v>
      </c>
      <c r="CZ6056">
        <v>-1.80671866983175E-2</v>
      </c>
      <c r="DA6056">
        <v>8.9219929650425894E-3</v>
      </c>
      <c r="DB6056">
        <v>1.0595896281301901E-2</v>
      </c>
      <c r="DC6056">
        <v>4.1286861523985802E-3</v>
      </c>
      <c r="DD6056">
        <v>3.9459150284528698E-3</v>
      </c>
      <c r="DE6056">
        <v>3.5476081538945402E-3</v>
      </c>
      <c r="DF6056">
        <v>3.1788861379027302E-3</v>
      </c>
      <c r="DG6056">
        <v>2.7563651092350401E-3</v>
      </c>
      <c r="DH6056">
        <v>2.3800383787602099E-3</v>
      </c>
      <c r="DI6056">
        <v>2.2481875494122501E-3</v>
      </c>
      <c r="DJ6056">
        <v>2.34059221111238E-3</v>
      </c>
      <c r="DK6056">
        <v>2.4590450339019199E-3</v>
      </c>
      <c r="DL6056">
        <v>2.65823956578969E-3</v>
      </c>
      <c r="DM6056">
        <v>2.8842543251812402E-3</v>
      </c>
      <c r="DN6056">
        <v>3.1561143696308101E-3</v>
      </c>
      <c r="DO6056">
        <v>3.5483497194945799E-3</v>
      </c>
      <c r="DP6056">
        <v>4.0124175138771499E-3</v>
      </c>
      <c r="DQ6056">
        <v>4.45679482072591E-3</v>
      </c>
      <c r="DR6056">
        <v>4.8536085523664899E-3</v>
      </c>
      <c r="DS6056">
        <v>5.2241710945963799E-3</v>
      </c>
      <c r="DT6056">
        <v>5.3751864470541399E-3</v>
      </c>
      <c r="DU6056">
        <v>5.20313577726483E-3</v>
      </c>
      <c r="DV6056">
        <v>4.8637553118169299E-3</v>
      </c>
      <c r="DW6056">
        <v>4.7896211035549597E-3</v>
      </c>
      <c r="DX6056">
        <v>4.5791552402079097E-3</v>
      </c>
      <c r="DY6056">
        <v>4.2827613651752403E-3</v>
      </c>
      <c r="DZ6056">
        <v>3.9211437106132499E-3</v>
      </c>
      <c r="EA6056">
        <v>70.682968139648395</v>
      </c>
      <c r="EB6056">
        <v>69.397323608398395</v>
      </c>
      <c r="EC6056">
        <v>68.081161499023395</v>
      </c>
      <c r="ED6056">
        <v>67.052894592285099</v>
      </c>
      <c r="EE6056">
        <v>66.273040771484304</v>
      </c>
      <c r="EF6056">
        <v>64.926818847656193</v>
      </c>
      <c r="EG6056">
        <v>64.759582519531193</v>
      </c>
      <c r="EH6056">
        <v>67.0623779296875</v>
      </c>
      <c r="EI6056">
        <v>72.679061889648395</v>
      </c>
      <c r="EJ6056">
        <v>78.467056274414006</v>
      </c>
      <c r="EK6056">
        <v>84.389221191406193</v>
      </c>
      <c r="EL6056">
        <v>88.980621337890597</v>
      </c>
      <c r="EM6056">
        <v>92.634170532226506</v>
      </c>
      <c r="EN6056">
        <v>95.633270263671804</v>
      </c>
      <c r="EO6056">
        <v>97.257759094238196</v>
      </c>
      <c r="EP6056">
        <v>98.520721435546804</v>
      </c>
      <c r="EQ6056">
        <v>98.310386657714801</v>
      </c>
      <c r="ER6056">
        <v>96.335334777832003</v>
      </c>
      <c r="ES6056">
        <v>91.260566711425696</v>
      </c>
      <c r="ET6056">
        <v>86.030158996582003</v>
      </c>
      <c r="EU6056">
        <v>82.4771728515625</v>
      </c>
      <c r="EV6056">
        <v>79.877616882324205</v>
      </c>
      <c r="EW6056">
        <v>77.127761840820298</v>
      </c>
      <c r="EX6056">
        <v>75.314590454101506</v>
      </c>
      <c r="EY6056">
        <v>4.0819302201271002E-2</v>
      </c>
      <c r="EZ6056">
        <v>2.9743602499365798E-3</v>
      </c>
      <c r="FA6056">
        <v>2.9743602499365798E-3</v>
      </c>
      <c r="FB6056">
        <v>0</v>
      </c>
      <c r="FC6056">
        <v>0</v>
      </c>
    </row>
    <row r="6057" spans="1:159" x14ac:dyDescent="0.25">
      <c r="A6057" t="s">
        <v>40</v>
      </c>
      <c r="B6057" t="s">
        <v>41</v>
      </c>
      <c r="C6057" t="s">
        <v>74</v>
      </c>
      <c r="D6057" s="13" t="s">
        <v>171</v>
      </c>
      <c r="E6057" s="25">
        <v>18</v>
      </c>
      <c r="F6057">
        <v>20</v>
      </c>
      <c r="G6057">
        <v>18</v>
      </c>
      <c r="H6057">
        <v>20</v>
      </c>
      <c r="I6057">
        <v>15382</v>
      </c>
      <c r="J6057">
        <v>17220</v>
      </c>
      <c r="K6057">
        <v>0.85106426477432195</v>
      </c>
      <c r="L6057">
        <v>0.73432117700576705</v>
      </c>
      <c r="M6057">
        <v>0.65741306543350198</v>
      </c>
      <c r="N6057">
        <v>0.60659176111221302</v>
      </c>
      <c r="O6057">
        <v>0.58220827579498202</v>
      </c>
      <c r="P6057">
        <v>0.585920751094818</v>
      </c>
      <c r="Q6057">
        <v>0.61357432603836004</v>
      </c>
      <c r="R6057">
        <v>0.59803986549377397</v>
      </c>
      <c r="S6057">
        <v>0.51965832710266102</v>
      </c>
      <c r="T6057">
        <v>0.53525668382644598</v>
      </c>
      <c r="U6057">
        <v>0.59811103343963601</v>
      </c>
      <c r="V6057">
        <v>0.71114057302474898</v>
      </c>
      <c r="W6057">
        <v>0.90035152435302701</v>
      </c>
      <c r="X6057">
        <v>1.16582584381103</v>
      </c>
      <c r="Y6057">
        <v>1.46623218059539</v>
      </c>
      <c r="Z6057">
        <v>1.79777467250823</v>
      </c>
      <c r="AA6057">
        <v>2.1144146919250399</v>
      </c>
      <c r="AB6057">
        <v>2.3197419643402002</v>
      </c>
      <c r="AC6057">
        <v>2.28071665763854</v>
      </c>
      <c r="AD6057">
        <v>2.0618646144866899</v>
      </c>
      <c r="AE6057">
        <v>1.8718892335891699</v>
      </c>
      <c r="AF6057">
        <v>1.6182571649551301</v>
      </c>
      <c r="AG6057">
        <v>1.3408190011978101</v>
      </c>
      <c r="AH6057">
        <v>1.0816222429275499</v>
      </c>
      <c r="AI6057">
        <v>6.9394509773701397E-4</v>
      </c>
      <c r="AJ6057">
        <v>-9.0638855472207E-3</v>
      </c>
      <c r="AK6057">
        <v>-3.6765581462532199E-3</v>
      </c>
      <c r="AL6057">
        <v>-2.50629556830972E-4</v>
      </c>
      <c r="AM6057">
        <v>-2.5092433206736998E-3</v>
      </c>
      <c r="AN6057">
        <v>-3.3557594288140501E-3</v>
      </c>
      <c r="AO6057">
        <v>1.36524601839482E-3</v>
      </c>
      <c r="AP6057">
        <v>-5.2663655951619096E-3</v>
      </c>
      <c r="AQ6057">
        <v>-1.2138889171183101E-2</v>
      </c>
      <c r="AR6057">
        <v>-6.6348230466246596E-3</v>
      </c>
      <c r="AS6057">
        <v>-3.4223846159875302E-3</v>
      </c>
      <c r="AT6057">
        <v>-1.07417553663253E-2</v>
      </c>
      <c r="AU6057">
        <v>-1.4155359938740701E-2</v>
      </c>
      <c r="AV6057">
        <v>9.6125686541199597E-3</v>
      </c>
      <c r="AW6057">
        <v>1.11416699364781E-2</v>
      </c>
      <c r="AX6057">
        <v>-6.9844382815062904E-3</v>
      </c>
      <c r="AY6057">
        <v>-6.7209675908088597E-3</v>
      </c>
      <c r="AZ6057">
        <v>8.5280828177928897E-2</v>
      </c>
      <c r="BA6057">
        <v>8.0013163387775393E-2</v>
      </c>
      <c r="BB6057">
        <v>2.0210891962051301E-2</v>
      </c>
      <c r="BC6057">
        <v>-6.1813514679670299E-2</v>
      </c>
      <c r="BD6057">
        <v>-3.54058109223842E-2</v>
      </c>
      <c r="BE6057">
        <v>-9.7741885110735807E-3</v>
      </c>
      <c r="BF6057">
        <v>-8.2102203741669603E-3</v>
      </c>
      <c r="BG6057">
        <v>1.0878867469727899E-2</v>
      </c>
      <c r="BH6057">
        <v>1.7643904720898699E-4</v>
      </c>
      <c r="BI6057">
        <v>4.49672015383839E-3</v>
      </c>
      <c r="BJ6057">
        <v>7.0586255751550102E-3</v>
      </c>
      <c r="BK6057">
        <v>3.9652455598115904E-3</v>
      </c>
      <c r="BL6057">
        <v>2.6218676939606602E-3</v>
      </c>
      <c r="BM6057">
        <v>7.3254443705081896E-3</v>
      </c>
      <c r="BN6057">
        <v>9.4942044233903202E-4</v>
      </c>
      <c r="BO6057">
        <v>-5.4667778313159899E-3</v>
      </c>
      <c r="BP6057">
        <v>8.3425198681652503E-4</v>
      </c>
      <c r="BQ6057">
        <v>5.0907218828797297E-3</v>
      </c>
      <c r="BR6057">
        <v>-1.02167297154664E-3</v>
      </c>
      <c r="BS6057">
        <v>-2.9962670523673201E-3</v>
      </c>
      <c r="BT6057">
        <v>2.2040044888853999E-2</v>
      </c>
      <c r="BU6057">
        <v>2.4643514305353099E-2</v>
      </c>
      <c r="BV6057">
        <v>7.2348676621913901E-3</v>
      </c>
      <c r="BW6057">
        <v>8.1515097990632005E-3</v>
      </c>
      <c r="BX6057">
        <v>0.100283168256282</v>
      </c>
      <c r="BY6057">
        <v>9.4309628009796101E-2</v>
      </c>
      <c r="BZ6057">
        <v>3.3710490912199E-2</v>
      </c>
      <c r="CA6057">
        <v>-4.84568104147911E-2</v>
      </c>
      <c r="CB6057">
        <v>-2.2901363670825899E-2</v>
      </c>
      <c r="CC6057">
        <v>1.65499257855117E-3</v>
      </c>
      <c r="CD6057">
        <v>2.2185174748301502E-3</v>
      </c>
      <c r="CE6057">
        <v>2.1063789725303601E-2</v>
      </c>
      <c r="CF6057">
        <v>9.41676367074251E-3</v>
      </c>
      <c r="CG6057">
        <v>1.26699982210993E-2</v>
      </c>
      <c r="CH6057">
        <v>1.4367880299687301E-2</v>
      </c>
      <c r="CI6057">
        <v>1.0439733974635599E-2</v>
      </c>
      <c r="CJ6057">
        <v>8.5994945839047397E-3</v>
      </c>
      <c r="CK6057">
        <v>1.3285642489790901E-2</v>
      </c>
      <c r="CL6057">
        <v>7.1652065962552998E-3</v>
      </c>
      <c r="CM6057">
        <v>1.20533385779708E-3</v>
      </c>
      <c r="CN6057">
        <v>8.3033265545964206E-3</v>
      </c>
      <c r="CO6057">
        <v>1.3603827916085699E-2</v>
      </c>
      <c r="CP6057">
        <v>8.6984094232320699E-3</v>
      </c>
      <c r="CQ6057">
        <v>8.1628262996673497E-3</v>
      </c>
      <c r="CR6057">
        <v>3.4467522054910597E-2</v>
      </c>
      <c r="CS6057">
        <v>3.8145359605550697E-2</v>
      </c>
      <c r="CT6057">
        <v>2.14541740715503E-2</v>
      </c>
      <c r="CU6057">
        <v>2.30239871889352E-2</v>
      </c>
      <c r="CV6057">
        <v>0.11528550833463599</v>
      </c>
      <c r="CW6057">
        <v>0.108606092631816</v>
      </c>
      <c r="CX6057">
        <v>4.7210089862346601E-2</v>
      </c>
      <c r="CY6057">
        <v>-3.5100106149911797E-2</v>
      </c>
      <c r="CZ6057">
        <v>-1.0396915487945E-2</v>
      </c>
      <c r="DA6057">
        <v>1.30841732025146E-2</v>
      </c>
      <c r="DB6057">
        <v>1.2647255323827201E-2</v>
      </c>
      <c r="DC6057">
        <v>6.1919931322336101E-3</v>
      </c>
      <c r="DD6057">
        <v>5.6177182123064899E-3</v>
      </c>
      <c r="DE6057">
        <v>4.9690003506839197E-3</v>
      </c>
      <c r="DF6057">
        <v>4.44371160119771E-3</v>
      </c>
      <c r="DG6057">
        <v>3.9362097159028001E-3</v>
      </c>
      <c r="DH6057">
        <v>3.63413919694721E-3</v>
      </c>
      <c r="DI6057">
        <v>3.62354330718517E-3</v>
      </c>
      <c r="DJ6057">
        <v>3.7789295893162398E-3</v>
      </c>
      <c r="DK6057">
        <v>4.0563559159636402E-3</v>
      </c>
      <c r="DL6057">
        <v>4.5408750884234897E-3</v>
      </c>
      <c r="DM6057">
        <v>5.1756012253463199E-3</v>
      </c>
      <c r="DN6057">
        <v>5.9093902818858597E-3</v>
      </c>
      <c r="DO6057">
        <v>6.7842467688024001E-3</v>
      </c>
      <c r="DP6057">
        <v>7.5553688220679699E-3</v>
      </c>
      <c r="DQ6057">
        <v>8.2085384055971995E-3</v>
      </c>
      <c r="DR6057">
        <v>8.6447242647409404E-3</v>
      </c>
      <c r="DS6057">
        <v>9.0418243780732103E-3</v>
      </c>
      <c r="DT6057">
        <v>9.12077538669109E-3</v>
      </c>
      <c r="DU6057">
        <v>8.6916312575340202E-3</v>
      </c>
      <c r="DV6057">
        <v>8.2071730867028202E-3</v>
      </c>
      <c r="DW6057">
        <v>8.1202993169426901E-3</v>
      </c>
      <c r="DX6057">
        <v>7.60216452181339E-3</v>
      </c>
      <c r="DY6057">
        <v>6.9484487175941398E-3</v>
      </c>
      <c r="DZ6057">
        <v>6.3402224332094097E-3</v>
      </c>
      <c r="EA6057">
        <v>72.505744934082003</v>
      </c>
      <c r="EB6057">
        <v>71.108291625976506</v>
      </c>
      <c r="EC6057">
        <v>69.643852233886705</v>
      </c>
      <c r="ED6057">
        <v>68.550674438476506</v>
      </c>
      <c r="EE6057">
        <v>67.656066894531193</v>
      </c>
      <c r="EF6057">
        <v>66.336723327636705</v>
      </c>
      <c r="EG6057">
        <v>65.974403381347599</v>
      </c>
      <c r="EH6057">
        <v>68.144996643066406</v>
      </c>
      <c r="EI6057">
        <v>73.545272827148395</v>
      </c>
      <c r="EJ6057">
        <v>79.1688232421875</v>
      </c>
      <c r="EK6057">
        <v>84.808868408203097</v>
      </c>
      <c r="EL6057">
        <v>89.195373535156193</v>
      </c>
      <c r="EM6057">
        <v>92.696563720703097</v>
      </c>
      <c r="EN6057">
        <v>95.518783569335895</v>
      </c>
      <c r="EO6057">
        <v>97.038948059082003</v>
      </c>
      <c r="EP6057">
        <v>98.522735595703097</v>
      </c>
      <c r="EQ6057">
        <v>98.496520996093693</v>
      </c>
      <c r="ER6057">
        <v>97.046287536620994</v>
      </c>
      <c r="ES6057">
        <v>92.678558349609304</v>
      </c>
      <c r="ET6057">
        <v>87.640457153320298</v>
      </c>
      <c r="EU6057">
        <v>84.374465942382798</v>
      </c>
      <c r="EV6057">
        <v>81.434722900390597</v>
      </c>
      <c r="EW6057">
        <v>78.396499633789006</v>
      </c>
      <c r="EX6057">
        <v>76.689506530761705</v>
      </c>
      <c r="EY6057">
        <v>6.5856054425239494E-2</v>
      </c>
      <c r="EZ6057">
        <v>5.0121042877435597E-3</v>
      </c>
      <c r="FA6057">
        <v>5.0121042877435597E-3</v>
      </c>
      <c r="FB6057">
        <v>0</v>
      </c>
      <c r="FC6057">
        <v>0</v>
      </c>
    </row>
    <row r="6058" spans="1:159" x14ac:dyDescent="0.25">
      <c r="A6058" t="s">
        <v>40</v>
      </c>
      <c r="B6058" t="s">
        <v>41</v>
      </c>
      <c r="C6058" t="s">
        <v>83</v>
      </c>
      <c r="D6058" s="13" t="s">
        <v>171</v>
      </c>
      <c r="E6058" s="25">
        <v>18</v>
      </c>
      <c r="F6058">
        <v>20</v>
      </c>
      <c r="G6058">
        <v>18</v>
      </c>
      <c r="H6058">
        <v>20</v>
      </c>
      <c r="I6058">
        <v>47809.5</v>
      </c>
      <c r="J6058">
        <v>53885</v>
      </c>
      <c r="K6058">
        <v>0.92414331436157204</v>
      </c>
      <c r="L6058">
        <v>0.81556314229965199</v>
      </c>
      <c r="M6058">
        <v>0.73315614461898804</v>
      </c>
      <c r="N6058">
        <v>0.67584300041198697</v>
      </c>
      <c r="O6058">
        <v>0.64735257625579801</v>
      </c>
      <c r="P6058">
        <v>0.65054392814636197</v>
      </c>
      <c r="Q6058">
        <v>0.698269963264465</v>
      </c>
      <c r="R6058">
        <v>0.69906258583068803</v>
      </c>
      <c r="S6058">
        <v>0.58047431707382202</v>
      </c>
      <c r="T6058">
        <v>0.54757845401763905</v>
      </c>
      <c r="U6058">
        <v>0.56720197200775102</v>
      </c>
      <c r="V6058">
        <v>0.632526755332946</v>
      </c>
      <c r="W6058">
        <v>0.75658863782882602</v>
      </c>
      <c r="X6058">
        <v>0.94646805524826005</v>
      </c>
      <c r="Y6058">
        <v>1.2114086151123</v>
      </c>
      <c r="Z6058">
        <v>1.5454338788986199</v>
      </c>
      <c r="AA6058">
        <v>1.89945948123931</v>
      </c>
      <c r="AB6058">
        <v>2.1967883110046298</v>
      </c>
      <c r="AC6058">
        <v>2.25436115264892</v>
      </c>
      <c r="AD6058">
        <v>2.0575635433196999</v>
      </c>
      <c r="AE6058">
        <v>1.8490689992904601</v>
      </c>
      <c r="AF6058">
        <v>1.6342806816101001</v>
      </c>
      <c r="AG6058">
        <v>1.37128722667694</v>
      </c>
      <c r="AH6058">
        <v>1.1236053705215401</v>
      </c>
      <c r="AI6058">
        <v>-2.8034040587954201E-4</v>
      </c>
      <c r="AJ6058">
        <v>-3.9159609004855104E-3</v>
      </c>
      <c r="AK6058" s="20">
        <v>-3.9234237192431397E-6</v>
      </c>
      <c r="AL6058">
        <v>5.2159890765324202E-4</v>
      </c>
      <c r="AM6058">
        <v>3.8828405085950999E-3</v>
      </c>
      <c r="AN6058">
        <v>1.3211559271439899E-3</v>
      </c>
      <c r="AO6058">
        <v>2.6601119898259601E-3</v>
      </c>
      <c r="AP6058">
        <v>6.3212988898158004E-3</v>
      </c>
      <c r="AQ6058">
        <v>-2.8795143589377399E-3</v>
      </c>
      <c r="AR6058">
        <v>-1.59498260472901E-4</v>
      </c>
      <c r="AS6058">
        <v>1.82814867002889E-4</v>
      </c>
      <c r="AT6058">
        <v>-1.1107791215181301E-3</v>
      </c>
      <c r="AU6058">
        <v>-1.02016405435279E-4</v>
      </c>
      <c r="AV6058">
        <v>5.1510441116988598E-3</v>
      </c>
      <c r="AW6058">
        <v>1.3442202471196599E-2</v>
      </c>
      <c r="AX6058">
        <v>1.64100043475627E-2</v>
      </c>
      <c r="AY6058">
        <v>2.15006899088621E-2</v>
      </c>
      <c r="AZ6058">
        <v>0.131316572427749</v>
      </c>
      <c r="BA6058">
        <v>0.11738331615924801</v>
      </c>
      <c r="BB6058">
        <v>5.2000962197780602E-2</v>
      </c>
      <c r="BC6058">
        <v>-7.2944104671478202E-2</v>
      </c>
      <c r="BD6058">
        <v>-3.6499835550785002E-2</v>
      </c>
      <c r="BE6058">
        <v>-6.9363121874630399E-3</v>
      </c>
      <c r="BF6058">
        <v>-2.4735853075981101E-3</v>
      </c>
      <c r="BG6058">
        <v>6.5987831912934702E-3</v>
      </c>
      <c r="BH6058">
        <v>2.6842928491532798E-3</v>
      </c>
      <c r="BI6058">
        <v>5.9354994446039096E-3</v>
      </c>
      <c r="BJ6058">
        <v>5.8546275831758898E-3</v>
      </c>
      <c r="BK6058">
        <v>8.5035739466547897E-3</v>
      </c>
      <c r="BL6058">
        <v>5.3001982159912499E-3</v>
      </c>
      <c r="BM6058">
        <v>6.4100762829184497E-3</v>
      </c>
      <c r="BN6058">
        <v>1.0220462456345499E-2</v>
      </c>
      <c r="BO6058">
        <v>1.2115698773413799E-3</v>
      </c>
      <c r="BP6058">
        <v>4.2591365054249703E-3</v>
      </c>
      <c r="BQ6058">
        <v>4.9696974456310203E-3</v>
      </c>
      <c r="BR6058">
        <v>4.1122594848275098E-3</v>
      </c>
      <c r="BS6058">
        <v>5.7555940002202901E-3</v>
      </c>
      <c r="BT6058">
        <v>1.1783102527260701E-2</v>
      </c>
      <c r="BU6058">
        <v>2.08263453096151E-2</v>
      </c>
      <c r="BV6058">
        <v>2.4474080651998499E-2</v>
      </c>
      <c r="BW6058">
        <v>3.0186578631401E-2</v>
      </c>
      <c r="BX6058">
        <v>0.140258029103279</v>
      </c>
      <c r="BY6058">
        <v>0.12603856623172699</v>
      </c>
      <c r="BZ6058">
        <v>6.0085833072662298E-2</v>
      </c>
      <c r="CA6058">
        <v>-6.5003722906112602E-2</v>
      </c>
      <c r="CB6058">
        <v>-2.89023928344249E-2</v>
      </c>
      <c r="CC6058">
        <v>1.82027506525628E-4</v>
      </c>
      <c r="CD6058">
        <v>4.0477472357451898E-3</v>
      </c>
      <c r="CE6058">
        <v>1.34779065847396E-2</v>
      </c>
      <c r="CF6058">
        <v>9.2845465987920692E-3</v>
      </c>
      <c r="CG6058">
        <v>1.18749225512146E-2</v>
      </c>
      <c r="CH6058">
        <v>1.11876558512449E-2</v>
      </c>
      <c r="CI6058">
        <v>1.31243076175451E-2</v>
      </c>
      <c r="CJ6058">
        <v>9.27924085408449E-3</v>
      </c>
      <c r="CK6058">
        <v>1.01600410416722E-2</v>
      </c>
      <c r="CL6058">
        <v>1.41196260228753E-2</v>
      </c>
      <c r="CM6058">
        <v>5.3026541136205101E-3</v>
      </c>
      <c r="CN6058">
        <v>8.6777713149785891E-3</v>
      </c>
      <c r="CO6058">
        <v>9.7565799951553293E-3</v>
      </c>
      <c r="CP6058">
        <v>9.3352980911731703E-3</v>
      </c>
      <c r="CQ6058">
        <v>1.1613204143941401E-2</v>
      </c>
      <c r="CR6058">
        <v>1.8415160477161401E-2</v>
      </c>
      <c r="CS6058">
        <v>2.82104890793561E-2</v>
      </c>
      <c r="CT6058">
        <v>3.2538156956434201E-2</v>
      </c>
      <c r="CU6058">
        <v>3.8872465491294798E-2</v>
      </c>
      <c r="CV6058">
        <v>0.14919948577880801</v>
      </c>
      <c r="CW6058">
        <v>0.13469381630420599</v>
      </c>
      <c r="CX6058">
        <v>6.8170703947544001E-2</v>
      </c>
      <c r="CY6058">
        <v>-5.7063344866037299E-2</v>
      </c>
      <c r="CZ6058">
        <v>-2.1304950118064801E-2</v>
      </c>
      <c r="DA6058">
        <v>7.3003671132028103E-3</v>
      </c>
      <c r="DB6058">
        <v>1.05690797790884E-2</v>
      </c>
      <c r="DC6058">
        <v>4.1822101920843098E-3</v>
      </c>
      <c r="DD6058">
        <v>4.0126694366335799E-3</v>
      </c>
      <c r="DE6058">
        <v>3.6109127104282301E-3</v>
      </c>
      <c r="DF6058">
        <v>3.2422512304037801E-3</v>
      </c>
      <c r="DG6058">
        <v>2.80920648947358E-3</v>
      </c>
      <c r="DH6058">
        <v>2.4190859403461201E-3</v>
      </c>
      <c r="DI6058">
        <v>2.27981642819941E-3</v>
      </c>
      <c r="DJ6058">
        <v>2.3705230560153701E-3</v>
      </c>
      <c r="DK6058">
        <v>2.4872026406228499E-3</v>
      </c>
      <c r="DL6058">
        <v>2.6863391976803502E-3</v>
      </c>
      <c r="DM6058">
        <v>2.9102179687470098E-3</v>
      </c>
      <c r="DN6058">
        <v>3.1753820367157399E-3</v>
      </c>
      <c r="DO6058">
        <v>3.56117426417768E-3</v>
      </c>
      <c r="DP6058">
        <v>4.0320050902664601E-3</v>
      </c>
      <c r="DQ6058">
        <v>4.4892402365803701E-3</v>
      </c>
      <c r="DR6058">
        <v>4.9026105552911698E-3</v>
      </c>
      <c r="DS6058">
        <v>5.2806450985371997E-3</v>
      </c>
      <c r="DT6058">
        <v>5.4360232315957503E-3</v>
      </c>
      <c r="DU6058">
        <v>5.2620181813836002E-3</v>
      </c>
      <c r="DV6058">
        <v>4.9152518622577104E-3</v>
      </c>
      <c r="DW6058">
        <v>4.82740812003612E-3</v>
      </c>
      <c r="DX6058">
        <v>4.6189171262085403E-3</v>
      </c>
      <c r="DY6058">
        <v>4.3276431970298204E-3</v>
      </c>
      <c r="DZ6058">
        <v>3.9646886289119703E-3</v>
      </c>
      <c r="EA6058">
        <v>70.755393981933494</v>
      </c>
      <c r="EB6058">
        <v>69.471649169921804</v>
      </c>
      <c r="EC6058">
        <v>68.142112731933494</v>
      </c>
      <c r="ED6058">
        <v>67.119895935058494</v>
      </c>
      <c r="EE6058">
        <v>66.343475341796804</v>
      </c>
      <c r="EF6058">
        <v>64.993156433105398</v>
      </c>
      <c r="EG6058">
        <v>64.815704345703097</v>
      </c>
      <c r="EH6058">
        <v>67.109375</v>
      </c>
      <c r="EI6058">
        <v>72.724884033203097</v>
      </c>
      <c r="EJ6058">
        <v>78.511886596679602</v>
      </c>
      <c r="EK6058">
        <v>84.420211791992102</v>
      </c>
      <c r="EL6058">
        <v>89.008132934570298</v>
      </c>
      <c r="EM6058">
        <v>92.636322021484304</v>
      </c>
      <c r="EN6058">
        <v>95.624298095703097</v>
      </c>
      <c r="EO6058">
        <v>97.248008728027301</v>
      </c>
      <c r="EP6058">
        <v>98.509246826171804</v>
      </c>
      <c r="EQ6058">
        <v>98.30419921875</v>
      </c>
      <c r="ER6058">
        <v>96.345146179199205</v>
      </c>
      <c r="ES6058">
        <v>91.292030334472599</v>
      </c>
      <c r="ET6058">
        <v>86.071800231933494</v>
      </c>
      <c r="EU6058">
        <v>82.523612976074205</v>
      </c>
      <c r="EV6058">
        <v>79.924743652343693</v>
      </c>
      <c r="EW6058">
        <v>77.166938781738196</v>
      </c>
      <c r="EX6058">
        <v>75.360603332519503</v>
      </c>
      <c r="EY6058">
        <v>4.1326403617858803E-2</v>
      </c>
      <c r="EZ6058">
        <v>3.0073777306824901E-3</v>
      </c>
      <c r="FA6058">
        <v>3.0073777306824901E-3</v>
      </c>
      <c r="FB6058">
        <v>0</v>
      </c>
      <c r="FC6058">
        <v>0</v>
      </c>
    </row>
    <row r="6059" spans="1:159" x14ac:dyDescent="0.25">
      <c r="A6059" t="s">
        <v>40</v>
      </c>
      <c r="B6059" t="s">
        <v>41</v>
      </c>
      <c r="C6059" t="s">
        <v>73</v>
      </c>
      <c r="D6059" s="13" t="s">
        <v>171</v>
      </c>
      <c r="E6059" s="25">
        <v>18</v>
      </c>
      <c r="F6059">
        <v>20</v>
      </c>
      <c r="G6059">
        <v>18</v>
      </c>
      <c r="H6059">
        <v>20</v>
      </c>
      <c r="I6059">
        <v>3702.5</v>
      </c>
      <c r="J6059">
        <v>4147</v>
      </c>
      <c r="K6059">
        <v>0.58226013183593694</v>
      </c>
      <c r="L6059">
        <v>0.52143180370330799</v>
      </c>
      <c r="M6059">
        <v>0.469859719276428</v>
      </c>
      <c r="N6059">
        <v>0.44969570636749201</v>
      </c>
      <c r="O6059">
        <v>0.451726675033569</v>
      </c>
      <c r="P6059">
        <v>0.47812816500663702</v>
      </c>
      <c r="Q6059">
        <v>0.55402350425720204</v>
      </c>
      <c r="R6059">
        <v>0.61252635717391901</v>
      </c>
      <c r="S6059">
        <v>0.60157239437103205</v>
      </c>
      <c r="T6059">
        <v>0.63008671998977595</v>
      </c>
      <c r="U6059">
        <v>0.68490940332412698</v>
      </c>
      <c r="V6059">
        <v>0.78608709573745705</v>
      </c>
      <c r="W6059">
        <v>0.93820887804031305</v>
      </c>
      <c r="X6059">
        <v>1.1403156518936099</v>
      </c>
      <c r="Y6059">
        <v>1.39911556243896</v>
      </c>
      <c r="Z6059">
        <v>1.65837013721466</v>
      </c>
      <c r="AA6059">
        <v>1.7871613502502399</v>
      </c>
      <c r="AB6059">
        <v>1.8138996362686099</v>
      </c>
      <c r="AC6059">
        <v>1.66956663131713</v>
      </c>
      <c r="AD6059">
        <v>1.46622622013092</v>
      </c>
      <c r="AE6059">
        <v>1.27352678775787</v>
      </c>
      <c r="AF6059">
        <v>1.1502097845077499</v>
      </c>
      <c r="AG6059">
        <v>0.96432012319564797</v>
      </c>
      <c r="AH6059">
        <v>0.76280766725540095</v>
      </c>
      <c r="AI6059">
        <v>-6.0418482869863503E-2</v>
      </c>
      <c r="AJ6059">
        <v>-5.18807843327522E-2</v>
      </c>
      <c r="AK6059">
        <v>-6.0059797018766403E-2</v>
      </c>
      <c r="AL6059">
        <v>-4.9676258116960498E-2</v>
      </c>
      <c r="AM6059">
        <v>-3.9352618157863603E-2</v>
      </c>
      <c r="AN6059">
        <v>-3.9128292351961101E-2</v>
      </c>
      <c r="AO6059">
        <v>-3.0175556894391701E-3</v>
      </c>
      <c r="AP6059">
        <v>2.1084787324070899E-2</v>
      </c>
      <c r="AQ6059">
        <v>-2.2763488814234699E-3</v>
      </c>
      <c r="AR6059">
        <v>-1.2056521140038899E-2</v>
      </c>
      <c r="AS6059">
        <v>-3.71567299589514E-3</v>
      </c>
      <c r="AT6059">
        <v>1.36087061837315E-2</v>
      </c>
      <c r="AU6059">
        <v>2.93500833213329E-2</v>
      </c>
      <c r="AV6059">
        <v>6.5298587083816501E-2</v>
      </c>
      <c r="AW6059">
        <v>0.12399409711360899</v>
      </c>
      <c r="AX6059">
        <v>0.17007829248905099</v>
      </c>
      <c r="AY6059">
        <v>0.120630495250225</v>
      </c>
      <c r="AZ6059">
        <v>0.13030970096588099</v>
      </c>
      <c r="BA6059">
        <v>6.2538191676139804E-2</v>
      </c>
      <c r="BB6059">
        <v>-8.7271574884653005E-3</v>
      </c>
      <c r="BC6059">
        <v>-9.9570766091346699E-2</v>
      </c>
      <c r="BD6059">
        <v>-7.1943104267120306E-2</v>
      </c>
      <c r="BE6059">
        <v>-4.2479045689105897E-2</v>
      </c>
      <c r="BF6059">
        <v>-6.3781790435314095E-2</v>
      </c>
      <c r="BG6059">
        <v>-4.3031692504882799E-2</v>
      </c>
      <c r="BH6059">
        <v>-3.62638272345066E-2</v>
      </c>
      <c r="BI6059">
        <v>-4.5963708311319303E-2</v>
      </c>
      <c r="BJ6059">
        <v>-3.7070021033287E-2</v>
      </c>
      <c r="BK6059">
        <v>-2.8101429343223499E-2</v>
      </c>
      <c r="BL6059">
        <v>-2.84704267978668E-2</v>
      </c>
      <c r="BM6059">
        <v>7.7265193685889201E-3</v>
      </c>
      <c r="BN6059">
        <v>3.2696265727281501E-2</v>
      </c>
      <c r="BO6059">
        <v>1.10438531264662E-2</v>
      </c>
      <c r="BP6059">
        <v>2.4781168904155402E-3</v>
      </c>
      <c r="BQ6059">
        <v>1.26508241519331E-2</v>
      </c>
      <c r="BR6059">
        <v>3.2216962426900801E-2</v>
      </c>
      <c r="BS6059">
        <v>5.0727192312478998E-2</v>
      </c>
      <c r="BT6059">
        <v>8.8893502950668293E-2</v>
      </c>
      <c r="BU6059">
        <v>0.15026271343231201</v>
      </c>
      <c r="BV6059">
        <v>0.19780294597148801</v>
      </c>
      <c r="BW6059">
        <v>0.14956751465797399</v>
      </c>
      <c r="BX6059">
        <v>0.15917322039604101</v>
      </c>
      <c r="BY6059">
        <v>9.0341158211231204E-2</v>
      </c>
      <c r="BZ6059">
        <v>1.7297644168138501E-2</v>
      </c>
      <c r="CA6059">
        <v>-7.4444770812988198E-2</v>
      </c>
      <c r="CB6059">
        <v>-4.81141172349452E-2</v>
      </c>
      <c r="CC6059">
        <v>-2.0696725696325299E-2</v>
      </c>
      <c r="CD6059">
        <v>-4.4240083545446299E-2</v>
      </c>
      <c r="CE6059">
        <v>-2.5644902139902101E-2</v>
      </c>
      <c r="CF6059">
        <v>-2.06468701362609E-2</v>
      </c>
      <c r="CG6059">
        <v>-3.1867619603872202E-2</v>
      </c>
      <c r="CH6059">
        <v>-2.4463782086968401E-2</v>
      </c>
      <c r="CI6059">
        <v>-1.68502423912286E-2</v>
      </c>
      <c r="CJ6059">
        <v>-1.78125631064176E-2</v>
      </c>
      <c r="CK6059">
        <v>1.8470594659447601E-2</v>
      </c>
      <c r="CL6059">
        <v>4.4307745993137297E-2</v>
      </c>
      <c r="CM6059">
        <v>2.4364054203033399E-2</v>
      </c>
      <c r="CN6059">
        <v>1.7012754455208699E-2</v>
      </c>
      <c r="CO6059">
        <v>2.90173217654228E-2</v>
      </c>
      <c r="CP6059">
        <v>5.0825219601392697E-2</v>
      </c>
      <c r="CQ6059">
        <v>7.2104305028915405E-2</v>
      </c>
      <c r="CR6059">
        <v>0.11248841881752</v>
      </c>
      <c r="CS6059">
        <v>0.17653132975101399</v>
      </c>
      <c r="CT6059">
        <v>0.225527599453926</v>
      </c>
      <c r="CU6059">
        <v>0.17850452661514199</v>
      </c>
      <c r="CV6059">
        <v>0.188036739826202</v>
      </c>
      <c r="CW6059">
        <v>0.11814412474632199</v>
      </c>
      <c r="CX6059">
        <v>4.3322447687387397E-2</v>
      </c>
      <c r="CY6059">
        <v>-4.9318779259920099E-2</v>
      </c>
      <c r="CZ6059">
        <v>-2.4285130202770198E-2</v>
      </c>
      <c r="DA6059">
        <v>1.08559301588684E-3</v>
      </c>
      <c r="DB6059">
        <v>-2.4698376655578599E-2</v>
      </c>
      <c r="DC6059">
        <v>1.0570418089628201E-2</v>
      </c>
      <c r="DD6059">
        <v>9.4944359734654392E-3</v>
      </c>
      <c r="DE6059">
        <v>8.5698133334517392E-3</v>
      </c>
      <c r="DF6059">
        <v>7.6640485785901503E-3</v>
      </c>
      <c r="DG6059">
        <v>6.8402364850044198E-3</v>
      </c>
      <c r="DH6059">
        <v>6.4795212820172301E-3</v>
      </c>
      <c r="DI6059">
        <v>6.5319337882101501E-3</v>
      </c>
      <c r="DJ6059">
        <v>7.0592779666185301E-3</v>
      </c>
      <c r="DK6059">
        <v>8.0981077626347507E-3</v>
      </c>
      <c r="DL6059">
        <v>8.8364323601126601E-3</v>
      </c>
      <c r="DM6059">
        <v>9.9501237273216196E-3</v>
      </c>
      <c r="DN6059">
        <v>1.1313016526401E-2</v>
      </c>
      <c r="DO6059">
        <v>1.29963597282767E-2</v>
      </c>
      <c r="DP6059">
        <v>1.4344688504934301E-2</v>
      </c>
      <c r="DQ6059">
        <v>1.5970185399055401E-2</v>
      </c>
      <c r="DR6059">
        <v>1.6855388879776001E-2</v>
      </c>
      <c r="DS6059">
        <v>1.7592458054423301E-2</v>
      </c>
      <c r="DT6059">
        <v>1.7547773197293198E-2</v>
      </c>
      <c r="DU6059">
        <v>1.6903003677725702E-2</v>
      </c>
      <c r="DV6059">
        <v>1.5821956098079602E-2</v>
      </c>
      <c r="DW6059">
        <v>1.52755184099078E-2</v>
      </c>
      <c r="DX6059">
        <v>1.4486995525658099E-2</v>
      </c>
      <c r="DY6059">
        <v>1.32427094504237E-2</v>
      </c>
      <c r="DZ6059">
        <v>1.18805142119526E-2</v>
      </c>
      <c r="EA6059">
        <v>71.957382202148395</v>
      </c>
      <c r="EB6059">
        <v>70.941482543945298</v>
      </c>
      <c r="EC6059">
        <v>69.540687561035099</v>
      </c>
      <c r="ED6059">
        <v>68.171684265136705</v>
      </c>
      <c r="EE6059">
        <v>68.012130737304602</v>
      </c>
      <c r="EF6059">
        <v>65.929214477539006</v>
      </c>
      <c r="EG6059">
        <v>65.547080993652301</v>
      </c>
      <c r="EH6059">
        <v>67.772018432617102</v>
      </c>
      <c r="EI6059">
        <v>73.401222229003906</v>
      </c>
      <c r="EJ6059">
        <v>79.054870605468693</v>
      </c>
      <c r="EK6059">
        <v>85.082412719726506</v>
      </c>
      <c r="EL6059">
        <v>89.641029357910099</v>
      </c>
      <c r="EM6059">
        <v>93.135681152343693</v>
      </c>
      <c r="EN6059">
        <v>95.750495910644503</v>
      </c>
      <c r="EO6059">
        <v>97.350006103515597</v>
      </c>
      <c r="EP6059">
        <v>98.749465942382798</v>
      </c>
      <c r="EQ6059">
        <v>98.618667602539006</v>
      </c>
      <c r="ER6059">
        <v>96.996383666992102</v>
      </c>
      <c r="ES6059">
        <v>92.146217346191406</v>
      </c>
      <c r="ET6059">
        <v>87.497901916503906</v>
      </c>
      <c r="EU6059">
        <v>83.592475891113196</v>
      </c>
      <c r="EV6059">
        <v>81.023277282714801</v>
      </c>
      <c r="EW6059">
        <v>78.358329772949205</v>
      </c>
      <c r="EX6059">
        <v>76.352119445800696</v>
      </c>
      <c r="EY6059">
        <v>0.13398794829845401</v>
      </c>
      <c r="EZ6059">
        <v>9.6837216988205892E-3</v>
      </c>
      <c r="FA6059">
        <v>9.6837216988205892E-3</v>
      </c>
      <c r="FB6059">
        <v>0</v>
      </c>
      <c r="FC6059">
        <v>0</v>
      </c>
    </row>
    <row r="6060" spans="1:159" x14ac:dyDescent="0.25">
      <c r="A6060" t="s">
        <v>40</v>
      </c>
      <c r="B6060" t="s">
        <v>41</v>
      </c>
      <c r="C6060" t="s">
        <v>81</v>
      </c>
      <c r="D6060" s="13" t="s">
        <v>171</v>
      </c>
      <c r="E6060" s="25">
        <v>18</v>
      </c>
      <c r="F6060">
        <v>20</v>
      </c>
      <c r="G6060">
        <v>18</v>
      </c>
      <c r="H6060">
        <v>20</v>
      </c>
      <c r="I6060">
        <v>12360</v>
      </c>
      <c r="J6060">
        <v>13897</v>
      </c>
      <c r="K6060">
        <v>0.932567179203033</v>
      </c>
      <c r="L6060">
        <v>0.82207542657852095</v>
      </c>
      <c r="M6060">
        <v>0.73923033475875799</v>
      </c>
      <c r="N6060">
        <v>0.68821161985397294</v>
      </c>
      <c r="O6060">
        <v>0.66515535116195601</v>
      </c>
      <c r="P6060">
        <v>0.676713466644287</v>
      </c>
      <c r="Q6060">
        <v>0.72231066226959195</v>
      </c>
      <c r="R6060">
        <v>0.72465914487838701</v>
      </c>
      <c r="S6060">
        <v>0.59322136640548695</v>
      </c>
      <c r="T6060">
        <v>0.54815894365310602</v>
      </c>
      <c r="U6060">
        <v>0.55706840753555198</v>
      </c>
      <c r="V6060">
        <v>0.61773133277893</v>
      </c>
      <c r="W6060">
        <v>0.72834295034408503</v>
      </c>
      <c r="X6060">
        <v>0.90364903211593595</v>
      </c>
      <c r="Y6060">
        <v>1.1435679197311399</v>
      </c>
      <c r="Z6060">
        <v>1.4712399244308401</v>
      </c>
      <c r="AA6060">
        <v>1.82542359828948</v>
      </c>
      <c r="AB6060">
        <v>2.1304347515106201</v>
      </c>
      <c r="AC6060">
        <v>2.1946520805358798</v>
      </c>
      <c r="AD6060">
        <v>2.0109953880310001</v>
      </c>
      <c r="AE6060">
        <v>1.81523513793945</v>
      </c>
      <c r="AF6060">
        <v>1.61021840572357</v>
      </c>
      <c r="AG6060">
        <v>1.35662758350372</v>
      </c>
      <c r="AH6060">
        <v>1.1192512512207</v>
      </c>
      <c r="AI6060">
        <v>1.3100322335958399E-2</v>
      </c>
      <c r="AJ6060">
        <v>9.24144499003887E-3</v>
      </c>
      <c r="AK6060">
        <v>5.4250671528279703E-3</v>
      </c>
      <c r="AL6060">
        <v>2.6180739514529701E-3</v>
      </c>
      <c r="AM6060">
        <v>7.0261522196233203E-3</v>
      </c>
      <c r="AN6060">
        <v>6.0841878876089998E-3</v>
      </c>
      <c r="AO6060">
        <v>5.5436147376894899E-3</v>
      </c>
      <c r="AP6060">
        <v>5.3830025717616003E-3</v>
      </c>
      <c r="AQ6060">
        <v>-6.3722776249050999E-3</v>
      </c>
      <c r="AR6060">
        <v>-6.4241793006658502E-3</v>
      </c>
      <c r="AS6060">
        <v>-1.0423830710351399E-2</v>
      </c>
      <c r="AT6060">
        <v>-6.3369995914399598E-3</v>
      </c>
      <c r="AU6060">
        <v>-3.6711243446916298E-3</v>
      </c>
      <c r="AV6060">
        <v>5.6580472737550701E-3</v>
      </c>
      <c r="AW6060">
        <v>3.9753760211169702E-3</v>
      </c>
      <c r="AX6060">
        <v>2.3831060156226099E-2</v>
      </c>
      <c r="AY6060">
        <v>2.7665061876177701E-2</v>
      </c>
      <c r="AZ6060">
        <v>0.11432252079248401</v>
      </c>
      <c r="BA6060">
        <v>0.10929922014474799</v>
      </c>
      <c r="BB6060">
        <v>6.4192719757556901E-2</v>
      </c>
      <c r="BC6060">
        <v>-6.3499718904495198E-2</v>
      </c>
      <c r="BD6060">
        <v>-1.9111528992652799E-2</v>
      </c>
      <c r="BE6060">
        <v>4.1184099391102704E-3</v>
      </c>
      <c r="BF6060">
        <v>2.0455745980143499E-3</v>
      </c>
      <c r="BG6060">
        <v>2.6899199932813599E-2</v>
      </c>
      <c r="BH6060">
        <v>2.21969988197088E-2</v>
      </c>
      <c r="BI6060">
        <v>1.7071709036827001E-2</v>
      </c>
      <c r="BJ6060">
        <v>1.3175586238503401E-2</v>
      </c>
      <c r="BK6060">
        <v>1.6153542324900599E-2</v>
      </c>
      <c r="BL6060">
        <v>1.38910198584198E-2</v>
      </c>
      <c r="BM6060">
        <v>1.31121920421719E-2</v>
      </c>
      <c r="BN6060">
        <v>1.33916717022657E-2</v>
      </c>
      <c r="BO6060">
        <v>1.87035859562456E-3</v>
      </c>
      <c r="BP6060">
        <v>2.3667928762733902E-3</v>
      </c>
      <c r="BQ6060">
        <v>-7.1737880352884498E-4</v>
      </c>
      <c r="BR6060">
        <v>4.1984808631241304E-3</v>
      </c>
      <c r="BS6060">
        <v>8.1500150263309392E-3</v>
      </c>
      <c r="BT6060">
        <v>1.9071839749813E-2</v>
      </c>
      <c r="BU6060">
        <v>1.89171396195888E-2</v>
      </c>
      <c r="BV6060">
        <v>4.0161594748497002E-2</v>
      </c>
      <c r="BW6060">
        <v>4.5224569737911197E-2</v>
      </c>
      <c r="BX6060">
        <v>0.13254295289516399</v>
      </c>
      <c r="BY6060">
        <v>0.12701183557510301</v>
      </c>
      <c r="BZ6060">
        <v>8.0711968243122101E-2</v>
      </c>
      <c r="CA6060">
        <v>-4.7325637191534001E-2</v>
      </c>
      <c r="CB6060">
        <v>-3.80512466654181E-3</v>
      </c>
      <c r="CC6060">
        <v>1.84242185205221E-2</v>
      </c>
      <c r="CD6060">
        <v>1.52744529768824E-2</v>
      </c>
      <c r="CE6060">
        <v>4.0698077529668801E-2</v>
      </c>
      <c r="CF6060">
        <v>3.5152554512023898E-2</v>
      </c>
      <c r="CG6060">
        <v>2.8718350455164899E-2</v>
      </c>
      <c r="CH6060">
        <v>2.3733098059892599E-2</v>
      </c>
      <c r="CI6060">
        <v>2.5280931964516602E-2</v>
      </c>
      <c r="CJ6060">
        <v>2.16978508979082E-2</v>
      </c>
      <c r="CK6060">
        <v>2.0680768415331799E-2</v>
      </c>
      <c r="CL6060">
        <v>2.1400339901447199E-2</v>
      </c>
      <c r="CM6060">
        <v>1.01129943504929E-2</v>
      </c>
      <c r="CN6060">
        <v>1.1157765053212599E-2</v>
      </c>
      <c r="CO6060">
        <v>8.9890733361244202E-3</v>
      </c>
      <c r="CP6060">
        <v>1.47339617833495E-2</v>
      </c>
      <c r="CQ6060">
        <v>1.9971154630184101E-2</v>
      </c>
      <c r="CR6060">
        <v>3.2485634088516201E-2</v>
      </c>
      <c r="CS6060">
        <v>3.3858902752399403E-2</v>
      </c>
      <c r="CT6060">
        <v>5.6492127478122697E-2</v>
      </c>
      <c r="CU6060">
        <v>6.2784075736999498E-2</v>
      </c>
      <c r="CV6060">
        <v>0.15076337754726399</v>
      </c>
      <c r="CW6060">
        <v>0.14472444355487801</v>
      </c>
      <c r="CX6060">
        <v>9.7231216728687203E-2</v>
      </c>
      <c r="CY6060">
        <v>-3.11515554785728E-2</v>
      </c>
      <c r="CZ6060">
        <v>1.15012805908918E-2</v>
      </c>
      <c r="DA6060">
        <v>3.2730028033256503E-2</v>
      </c>
      <c r="DB6060">
        <v>2.8503330424427899E-2</v>
      </c>
      <c r="DC6060">
        <v>8.3891218528151495E-3</v>
      </c>
      <c r="DD6060">
        <v>7.8764175996184297E-3</v>
      </c>
      <c r="DE6060">
        <v>7.0806555449962599E-3</v>
      </c>
      <c r="DF6060">
        <v>6.4185117371380303E-3</v>
      </c>
      <c r="DG6060">
        <v>5.5490592494606902E-3</v>
      </c>
      <c r="DH6060">
        <v>4.7462168149650001E-3</v>
      </c>
      <c r="DI6060">
        <v>4.60136821493506E-3</v>
      </c>
      <c r="DJ6060">
        <v>4.8689250834286204E-3</v>
      </c>
      <c r="DK6060">
        <v>5.0111669115722101E-3</v>
      </c>
      <c r="DL6060">
        <v>5.3445314988493902E-3</v>
      </c>
      <c r="DM6060">
        <v>5.9011038392782203E-3</v>
      </c>
      <c r="DN6060">
        <v>6.4051174558699096E-3</v>
      </c>
      <c r="DO6060">
        <v>7.1867424994707099E-3</v>
      </c>
      <c r="DP6060">
        <v>8.1550069153308799E-3</v>
      </c>
      <c r="DQ6060">
        <v>9.0839471668004903E-3</v>
      </c>
      <c r="DR6060">
        <v>9.92825999855995E-3</v>
      </c>
      <c r="DS6060">
        <v>1.06754228472709E-2</v>
      </c>
      <c r="DT6060">
        <v>1.10772345215082E-2</v>
      </c>
      <c r="DU6060">
        <v>1.0768503881990899E-2</v>
      </c>
      <c r="DV6060">
        <v>1.0042988695204201E-2</v>
      </c>
      <c r="DW6060">
        <v>9.8331440240144695E-3</v>
      </c>
      <c r="DX6060">
        <v>9.3056336045265094E-3</v>
      </c>
      <c r="DY6060">
        <v>8.6973141878843307E-3</v>
      </c>
      <c r="DZ6060">
        <v>8.0425869673490507E-3</v>
      </c>
      <c r="EA6060">
        <v>70.410835266113196</v>
      </c>
      <c r="EB6060">
        <v>69.389289855957003</v>
      </c>
      <c r="EC6060">
        <v>68.106689453125</v>
      </c>
      <c r="ED6060">
        <v>67.030036926269503</v>
      </c>
      <c r="EE6060">
        <v>66.721359252929602</v>
      </c>
      <c r="EF6060">
        <v>65.016128540039006</v>
      </c>
      <c r="EG6060">
        <v>64.838287353515597</v>
      </c>
      <c r="EH6060">
        <v>67.183555603027301</v>
      </c>
      <c r="EI6060">
        <v>72.804939270019503</v>
      </c>
      <c r="EJ6060">
        <v>78.383819580078097</v>
      </c>
      <c r="EK6060">
        <v>84.557403564453097</v>
      </c>
      <c r="EL6060">
        <v>89.132171630859304</v>
      </c>
      <c r="EM6060">
        <v>92.622940063476506</v>
      </c>
      <c r="EN6060">
        <v>95.599037170410099</v>
      </c>
      <c r="EO6060">
        <v>97.259681701660099</v>
      </c>
      <c r="EP6060">
        <v>98.355049133300696</v>
      </c>
      <c r="EQ6060">
        <v>97.963165283203097</v>
      </c>
      <c r="ER6060">
        <v>95.663429260253906</v>
      </c>
      <c r="ES6060">
        <v>90.258796691894503</v>
      </c>
      <c r="ET6060">
        <v>85.2874755859375</v>
      </c>
      <c r="EU6060">
        <v>81.547698974609304</v>
      </c>
      <c r="EV6060">
        <v>79.369819641113196</v>
      </c>
      <c r="EW6060">
        <v>76.961860656738196</v>
      </c>
      <c r="EX6060">
        <v>75.130531311035099</v>
      </c>
      <c r="EY6060">
        <v>8.48580002784729E-2</v>
      </c>
      <c r="EZ6060">
        <v>6.1420896090567103E-3</v>
      </c>
      <c r="FA6060">
        <v>6.1420896090567103E-3</v>
      </c>
      <c r="FB6060">
        <v>0</v>
      </c>
      <c r="FC6060">
        <v>0</v>
      </c>
    </row>
    <row r="6061" spans="1:159" x14ac:dyDescent="0.25">
      <c r="A6061" t="s">
        <v>40</v>
      </c>
      <c r="B6061" t="s">
        <v>41</v>
      </c>
      <c r="C6061" t="s">
        <v>82</v>
      </c>
      <c r="D6061" s="13" t="s">
        <v>171</v>
      </c>
      <c r="E6061" s="25">
        <v>18</v>
      </c>
      <c r="F6061">
        <v>20</v>
      </c>
      <c r="G6061">
        <v>18</v>
      </c>
      <c r="H6061">
        <v>20</v>
      </c>
      <c r="I6061">
        <v>4003.5</v>
      </c>
      <c r="J6061">
        <v>4487</v>
      </c>
      <c r="K6061">
        <v>0.99442827701568604</v>
      </c>
      <c r="L6061">
        <v>0.86713463068008401</v>
      </c>
      <c r="M6061">
        <v>0.77324485778808505</v>
      </c>
      <c r="N6061">
        <v>0.70944899320602395</v>
      </c>
      <c r="O6061">
        <v>0.68009090423583896</v>
      </c>
      <c r="P6061">
        <v>0.68031406402587802</v>
      </c>
      <c r="Q6061">
        <v>0.70602059364318803</v>
      </c>
      <c r="R6061">
        <v>0.70581710338592496</v>
      </c>
      <c r="S6061">
        <v>0.59065860509872403</v>
      </c>
      <c r="T6061">
        <v>0.56212425231933505</v>
      </c>
      <c r="U6061">
        <v>0.59163480997085505</v>
      </c>
      <c r="V6061">
        <v>0.66752636432647705</v>
      </c>
      <c r="W6061">
        <v>0.82453840970992998</v>
      </c>
      <c r="X6061">
        <v>1.03895711898803</v>
      </c>
      <c r="Y6061">
        <v>1.29166424274444</v>
      </c>
      <c r="Z6061">
        <v>1.6221243143081601</v>
      </c>
      <c r="AA6061">
        <v>1.9945000410079901</v>
      </c>
      <c r="AB6061">
        <v>2.2573323249816801</v>
      </c>
      <c r="AC6061">
        <v>2.2825214862823402</v>
      </c>
      <c r="AD6061">
        <v>2.1289203166961599</v>
      </c>
      <c r="AE6061">
        <v>1.9501414299011199</v>
      </c>
      <c r="AF6061">
        <v>1.7369643449783301</v>
      </c>
      <c r="AG6061">
        <v>1.47165644168853</v>
      </c>
      <c r="AH6061">
        <v>1.2056747674942001</v>
      </c>
      <c r="AI6061">
        <v>3.3042076975107103E-2</v>
      </c>
      <c r="AJ6061">
        <v>1.5008077025413499E-2</v>
      </c>
      <c r="AK6061">
        <v>1.50213241577148E-2</v>
      </c>
      <c r="AL6061">
        <v>2.81388382427394E-3</v>
      </c>
      <c r="AM6061">
        <v>1.7154676606878599E-3</v>
      </c>
      <c r="AN6061">
        <v>-1.38079444877803E-3</v>
      </c>
      <c r="AO6061">
        <v>-1.11512094736099E-2</v>
      </c>
      <c r="AP6061">
        <v>-1.3416193425655301E-2</v>
      </c>
      <c r="AQ6061">
        <v>-4.8242188058793501E-3</v>
      </c>
      <c r="AR6061">
        <v>4.0757795795798302E-3</v>
      </c>
      <c r="AS6061">
        <v>6.1086043715476903E-3</v>
      </c>
      <c r="AT6061">
        <v>1.0056843748316099E-3</v>
      </c>
      <c r="AU6061">
        <v>1.6350869089364999E-2</v>
      </c>
      <c r="AV6061">
        <v>2.2928873077034902E-2</v>
      </c>
      <c r="AW6061">
        <v>9.3220826238393697E-3</v>
      </c>
      <c r="AX6061">
        <v>-1.25947566702961E-2</v>
      </c>
      <c r="AY6061">
        <v>5.6010782718658404E-3</v>
      </c>
      <c r="AZ6061">
        <v>4.1378583759069401E-2</v>
      </c>
      <c r="BA6061">
        <v>5.8054108172655099E-2</v>
      </c>
      <c r="BB6061">
        <v>2.6588248088955799E-2</v>
      </c>
      <c r="BC6061">
        <v>-0.11845454573631201</v>
      </c>
      <c r="BD6061">
        <v>-4.8395790159702301E-2</v>
      </c>
      <c r="BE6061">
        <v>-5.4348562844097597E-3</v>
      </c>
      <c r="BF6061">
        <v>2.00448185205459E-2</v>
      </c>
      <c r="BG6061">
        <v>5.7054534554481499E-2</v>
      </c>
      <c r="BH6061">
        <v>3.8138221949338899E-2</v>
      </c>
      <c r="BI6061">
        <v>3.5419467836618403E-2</v>
      </c>
      <c r="BJ6061">
        <v>2.14472003281116E-2</v>
      </c>
      <c r="BK6061">
        <v>1.8178964033722801E-2</v>
      </c>
      <c r="BL6061">
        <v>1.29082202911376E-2</v>
      </c>
      <c r="BM6061">
        <v>1.8308550352230601E-3</v>
      </c>
      <c r="BN6061">
        <v>7.3920190334320003E-4</v>
      </c>
      <c r="BO6061">
        <v>9.8285535350441898E-3</v>
      </c>
      <c r="BP6061">
        <v>2.0032959058880799E-2</v>
      </c>
      <c r="BQ6061">
        <v>2.31222510337829E-2</v>
      </c>
      <c r="BR6061">
        <v>1.98250748217105E-2</v>
      </c>
      <c r="BS6061">
        <v>3.8061324506998E-2</v>
      </c>
      <c r="BT6061">
        <v>4.72494699060916E-2</v>
      </c>
      <c r="BU6061">
        <v>3.57011556625366E-2</v>
      </c>
      <c r="BV6061">
        <v>1.6070069745182901E-2</v>
      </c>
      <c r="BW6061">
        <v>3.6689668893813997E-2</v>
      </c>
      <c r="BX6061">
        <v>7.3397159576416002E-2</v>
      </c>
      <c r="BY6061">
        <v>8.8543131947517298E-2</v>
      </c>
      <c r="BZ6061">
        <v>5.5714059621095602E-2</v>
      </c>
      <c r="CA6061">
        <v>-8.9327342808246599E-2</v>
      </c>
      <c r="CB6061">
        <v>-2.0647067576646801E-2</v>
      </c>
      <c r="CC6061">
        <v>1.9928984344005501E-2</v>
      </c>
      <c r="CD6061">
        <v>4.3170221149921403E-2</v>
      </c>
      <c r="CE6061">
        <v>8.1066988408565493E-2</v>
      </c>
      <c r="CF6061">
        <v>6.1268366873264299E-2</v>
      </c>
      <c r="CG6061">
        <v>5.5817611515522003E-2</v>
      </c>
      <c r="CH6061">
        <v>4.0080517530441201E-2</v>
      </c>
      <c r="CI6061">
        <v>3.4642461687326397E-2</v>
      </c>
      <c r="CJ6061">
        <v>2.7197234332561399E-2</v>
      </c>
      <c r="CK6061">
        <v>1.48129202425479E-2</v>
      </c>
      <c r="CL6061">
        <v>1.48945972323417E-2</v>
      </c>
      <c r="CM6061">
        <v>2.4481326341629001E-2</v>
      </c>
      <c r="CN6061">
        <v>3.59901376068592E-2</v>
      </c>
      <c r="CO6061">
        <v>4.0135897696018198E-2</v>
      </c>
      <c r="CP6061">
        <v>3.8644466549157999E-2</v>
      </c>
      <c r="CQ6061">
        <v>5.9771779924631098E-2</v>
      </c>
      <c r="CR6061">
        <v>7.1570068597793496E-2</v>
      </c>
      <c r="CS6061">
        <v>6.2080226838588701E-2</v>
      </c>
      <c r="CT6061">
        <v>4.4734895229339502E-2</v>
      </c>
      <c r="CU6061">
        <v>6.7778259515762301E-2</v>
      </c>
      <c r="CV6061">
        <v>0.105415739119052</v>
      </c>
      <c r="CW6061">
        <v>0.119032159447669</v>
      </c>
      <c r="CX6061">
        <v>8.4839873015880501E-2</v>
      </c>
      <c r="CY6061">
        <v>-6.0200136154889998E-2</v>
      </c>
      <c r="CZ6061">
        <v>7.1016550064086897E-3</v>
      </c>
      <c r="DA6061">
        <v>4.5292824506759602E-2</v>
      </c>
      <c r="DB6061">
        <v>6.6295623779296806E-2</v>
      </c>
      <c r="DC6061">
        <v>1.4598537236452099E-2</v>
      </c>
      <c r="DD6061">
        <v>1.4062129892408799E-2</v>
      </c>
      <c r="DE6061">
        <v>1.2401190586388101E-2</v>
      </c>
      <c r="DF6061">
        <v>1.1328252032399099E-2</v>
      </c>
      <c r="DG6061">
        <v>1.0009095072746201E-2</v>
      </c>
      <c r="DH6061">
        <v>8.6871040984988195E-3</v>
      </c>
      <c r="DI6061">
        <v>7.8925350680947304E-3</v>
      </c>
      <c r="DJ6061">
        <v>8.6058694869279792E-3</v>
      </c>
      <c r="DK6061">
        <v>8.9082531630992803E-3</v>
      </c>
      <c r="DL6061">
        <v>9.7012761980295095E-3</v>
      </c>
      <c r="DM6061">
        <v>1.0343562811613E-2</v>
      </c>
      <c r="DN6061">
        <v>1.14413769915699E-2</v>
      </c>
      <c r="DO6061">
        <v>1.31990201771259E-2</v>
      </c>
      <c r="DP6061">
        <v>1.4785872772335999E-2</v>
      </c>
      <c r="DQ6061">
        <v>1.60373374819755E-2</v>
      </c>
      <c r="DR6061">
        <v>1.74269769340753E-2</v>
      </c>
      <c r="DS6061">
        <v>1.8900521099567399E-2</v>
      </c>
      <c r="DT6061">
        <v>1.94659121334552E-2</v>
      </c>
      <c r="DU6061">
        <v>1.8536010757088599E-2</v>
      </c>
      <c r="DV6061">
        <v>1.7707236111163999E-2</v>
      </c>
      <c r="DW6061">
        <v>1.7708083614706899E-2</v>
      </c>
      <c r="DX6061">
        <v>1.6870025545358599E-2</v>
      </c>
      <c r="DY6061">
        <v>1.54201202094554E-2</v>
      </c>
      <c r="DZ6061">
        <v>1.40592465177178E-2</v>
      </c>
      <c r="EA6061">
        <v>71.039787292480398</v>
      </c>
      <c r="EB6061">
        <v>69.967224121093693</v>
      </c>
      <c r="EC6061">
        <v>68.483283996582003</v>
      </c>
      <c r="ED6061">
        <v>67.331703186035099</v>
      </c>
      <c r="EE6061">
        <v>66.901931762695298</v>
      </c>
      <c r="EF6061">
        <v>65.234031677245994</v>
      </c>
      <c r="EG6061">
        <v>64.952674865722599</v>
      </c>
      <c r="EH6061">
        <v>67.194145202636705</v>
      </c>
      <c r="EI6061">
        <v>72.819503784179602</v>
      </c>
      <c r="EJ6061">
        <v>78.547111511230398</v>
      </c>
      <c r="EK6061">
        <v>84.5316162109375</v>
      </c>
      <c r="EL6061">
        <v>89.101608276367102</v>
      </c>
      <c r="EM6061">
        <v>92.593833923339801</v>
      </c>
      <c r="EN6061">
        <v>95.474639892578097</v>
      </c>
      <c r="EO6061">
        <v>97.233436584472599</v>
      </c>
      <c r="EP6061">
        <v>98.482116699218693</v>
      </c>
      <c r="EQ6061">
        <v>98.257232666015597</v>
      </c>
      <c r="ER6061">
        <v>96.403961181640597</v>
      </c>
      <c r="ES6061">
        <v>91.194740295410099</v>
      </c>
      <c r="ET6061">
        <v>86.164169311523395</v>
      </c>
      <c r="EU6061">
        <v>82.576515197753906</v>
      </c>
      <c r="EV6061">
        <v>80.141647338867102</v>
      </c>
      <c r="EW6061">
        <v>77.438705444335895</v>
      </c>
      <c r="EX6061">
        <v>75.590400695800696</v>
      </c>
      <c r="EY6061">
        <v>0.14842976629734</v>
      </c>
      <c r="EZ6061">
        <v>1.07292523607611E-2</v>
      </c>
      <c r="FA6061">
        <v>1.07292523607611E-2</v>
      </c>
      <c r="FB6061">
        <v>0</v>
      </c>
      <c r="FC6061">
        <v>0</v>
      </c>
    </row>
    <row r="6062" spans="1:159" x14ac:dyDescent="0.25">
      <c r="A6062" t="s">
        <v>40</v>
      </c>
      <c r="B6062" t="s">
        <v>41</v>
      </c>
      <c r="C6062" t="s">
        <v>87</v>
      </c>
      <c r="D6062" s="13" t="s">
        <v>171</v>
      </c>
      <c r="E6062" s="25">
        <v>18</v>
      </c>
      <c r="F6062">
        <v>20</v>
      </c>
      <c r="G6062">
        <v>18</v>
      </c>
      <c r="H6062">
        <v>20</v>
      </c>
      <c r="I6062">
        <v>24168.5</v>
      </c>
      <c r="J6062">
        <v>27227</v>
      </c>
      <c r="K6062">
        <v>0.93507474660873402</v>
      </c>
      <c r="L6062">
        <v>0.82019078731536799</v>
      </c>
      <c r="M6062">
        <v>0.73838204145431496</v>
      </c>
      <c r="N6062">
        <v>0.68141293525695801</v>
      </c>
      <c r="O6062">
        <v>0.65386855602264404</v>
      </c>
      <c r="P6062">
        <v>0.65570747852325395</v>
      </c>
      <c r="Q6062">
        <v>0.70702236890792802</v>
      </c>
      <c r="R6062">
        <v>0.73562955856323198</v>
      </c>
      <c r="S6062">
        <v>0.67704391479492099</v>
      </c>
      <c r="T6062">
        <v>0.68018025159835804</v>
      </c>
      <c r="U6062">
        <v>0.72861242294311501</v>
      </c>
      <c r="V6062">
        <v>0.83530563116073597</v>
      </c>
      <c r="W6062">
        <v>1.02277767658233</v>
      </c>
      <c r="X6062">
        <v>1.2965179681777901</v>
      </c>
      <c r="Y6062">
        <v>1.6569920778274501</v>
      </c>
      <c r="Z6062">
        <v>2.0689954757690399</v>
      </c>
      <c r="AA6062">
        <v>2.4525849819183301</v>
      </c>
      <c r="AB6062">
        <v>2.7038791179656898</v>
      </c>
      <c r="AC6062">
        <v>2.64652276039123</v>
      </c>
      <c r="AD6062">
        <v>2.3704516887664702</v>
      </c>
      <c r="AE6062">
        <v>2.0752143859863201</v>
      </c>
      <c r="AF6062">
        <v>1.7712997198104801</v>
      </c>
      <c r="AG6062">
        <v>1.4445980787277199</v>
      </c>
      <c r="AH6062">
        <v>1.1574624776840201</v>
      </c>
      <c r="AI6062">
        <v>7.0688582491129604E-4</v>
      </c>
      <c r="AJ6062">
        <v>-1.0467044077813599E-2</v>
      </c>
      <c r="AK6062">
        <v>-1.5158308669924699E-3</v>
      </c>
      <c r="AL6062">
        <v>1.2056523701176E-3</v>
      </c>
      <c r="AM6062">
        <v>3.4409663639962599E-3</v>
      </c>
      <c r="AN6062">
        <v>-2.5116789620369599E-3</v>
      </c>
      <c r="AO6062">
        <v>2.3657309357076801E-3</v>
      </c>
      <c r="AP6062">
        <v>5.6919022463262003E-3</v>
      </c>
      <c r="AQ6062">
        <v>-2.1296869963407499E-3</v>
      </c>
      <c r="AR6062">
        <v>1.2048472417518399E-3</v>
      </c>
      <c r="AS6062" s="20">
        <v>5.4357933549908904E-6</v>
      </c>
      <c r="AT6062">
        <v>-1.95004872512072E-3</v>
      </c>
      <c r="AU6062">
        <v>6.4531841780990297E-4</v>
      </c>
      <c r="AV6062">
        <v>1.0324463248252799E-2</v>
      </c>
      <c r="AW6062">
        <v>2.10094302892684E-2</v>
      </c>
      <c r="AX6062">
        <v>2.59843803942203E-2</v>
      </c>
      <c r="AY6062">
        <v>3.5827364772558198E-2</v>
      </c>
      <c r="AZ6062">
        <v>0.17735303938388799</v>
      </c>
      <c r="BA6062">
        <v>0.14219076931476499</v>
      </c>
      <c r="BB6062">
        <v>7.8580491244792897E-2</v>
      </c>
      <c r="BC6062">
        <v>-8.9888982474803897E-2</v>
      </c>
      <c r="BD6062">
        <v>-4.90599200129508E-2</v>
      </c>
      <c r="BE6062">
        <v>-9.4484584406018205E-3</v>
      </c>
      <c r="BF6062">
        <v>-7.9169571399688703E-3</v>
      </c>
      <c r="BG6062">
        <v>1.0386643931269601E-2</v>
      </c>
      <c r="BH6062">
        <v>-1.24286720529198E-3</v>
      </c>
      <c r="BI6062">
        <v>6.7248605191707602E-3</v>
      </c>
      <c r="BJ6062">
        <v>8.5815209895372304E-3</v>
      </c>
      <c r="BK6062">
        <v>9.8472703248262405E-3</v>
      </c>
      <c r="BL6062">
        <v>3.0099961441010202E-3</v>
      </c>
      <c r="BM6062">
        <v>7.5828512199222998E-3</v>
      </c>
      <c r="BN6062">
        <v>1.1106534861028101E-2</v>
      </c>
      <c r="BO6062">
        <v>3.81685025058686E-3</v>
      </c>
      <c r="BP6062">
        <v>7.8977895900607092E-3</v>
      </c>
      <c r="BQ6062">
        <v>7.4676424264907802E-3</v>
      </c>
      <c r="BR6062">
        <v>6.4934571273624802E-3</v>
      </c>
      <c r="BS6062">
        <v>1.0388610884547201E-2</v>
      </c>
      <c r="BT6062">
        <v>2.1474406123161299E-2</v>
      </c>
      <c r="BU6062">
        <v>3.3428277820348698E-2</v>
      </c>
      <c r="BV6062">
        <v>3.9373375475406598E-2</v>
      </c>
      <c r="BW6062">
        <v>4.99766357243061E-2</v>
      </c>
      <c r="BX6062">
        <v>0.19157512485980899</v>
      </c>
      <c r="BY6062">
        <v>0.15584856271743699</v>
      </c>
      <c r="BZ6062">
        <v>9.1271646320819799E-2</v>
      </c>
      <c r="CA6062">
        <v>-7.7497623860836001E-2</v>
      </c>
      <c r="CB6062">
        <v>-3.7544853985309601E-2</v>
      </c>
      <c r="CC6062">
        <v>1.0901436908170501E-3</v>
      </c>
      <c r="CD6062">
        <v>1.5383884310722299E-3</v>
      </c>
      <c r="CE6062">
        <v>2.0066402852535199E-2</v>
      </c>
      <c r="CF6062">
        <v>7.9813096672296507E-3</v>
      </c>
      <c r="CG6062">
        <v>1.49655519053339E-2</v>
      </c>
      <c r="CH6062">
        <v>1.5957389026880198E-2</v>
      </c>
      <c r="CI6062">
        <v>1.6253573819994899E-2</v>
      </c>
      <c r="CJ6062">
        <v>8.5316710174083692E-3</v>
      </c>
      <c r="CK6062">
        <v>1.2799971736967499E-2</v>
      </c>
      <c r="CL6062">
        <v>1.65211670100688E-2</v>
      </c>
      <c r="CM6062">
        <v>9.7633879631757702E-3</v>
      </c>
      <c r="CN6062">
        <v>1.45907318219542E-2</v>
      </c>
      <c r="CO6062">
        <v>1.49298487231135E-2</v>
      </c>
      <c r="CP6062">
        <v>1.4936963096261E-2</v>
      </c>
      <c r="CQ6062">
        <v>2.0131902769207899E-2</v>
      </c>
      <c r="CR6062">
        <v>3.2624348998069701E-2</v>
      </c>
      <c r="CS6062">
        <v>4.5847125351428902E-2</v>
      </c>
      <c r="CT6062">
        <v>5.27623705565929E-2</v>
      </c>
      <c r="CU6062">
        <v>6.4125910401344202E-2</v>
      </c>
      <c r="CV6062">
        <v>0.20579721033573101</v>
      </c>
      <c r="CW6062">
        <v>0.169506356120109</v>
      </c>
      <c r="CX6062">
        <v>0.10396280139684599</v>
      </c>
      <c r="CY6062">
        <v>-6.5106265246868106E-2</v>
      </c>
      <c r="CZ6062">
        <v>-2.60297860950231E-2</v>
      </c>
      <c r="DA6062">
        <v>1.1628746055066501E-2</v>
      </c>
      <c r="DB6062">
        <v>1.0993734002113301E-2</v>
      </c>
      <c r="DC6062">
        <v>5.8848750777542496E-3</v>
      </c>
      <c r="DD6062">
        <v>5.6079011410474699E-3</v>
      </c>
      <c r="DE6062">
        <v>5.0099845975637401E-3</v>
      </c>
      <c r="DF6062">
        <v>4.4842096976935803E-3</v>
      </c>
      <c r="DG6062">
        <v>3.8947563152760198E-3</v>
      </c>
      <c r="DH6062">
        <v>3.3569401130080201E-3</v>
      </c>
      <c r="DI6062">
        <v>3.1717838719487099E-3</v>
      </c>
      <c r="DJ6062">
        <v>3.2918627839535401E-3</v>
      </c>
      <c r="DK6062">
        <v>3.6152380052953902E-3</v>
      </c>
      <c r="DL6062">
        <v>4.0690200403332702E-3</v>
      </c>
      <c r="DM6062">
        <v>4.5366995036602003E-3</v>
      </c>
      <c r="DN6062">
        <v>5.1332870498299503E-3</v>
      </c>
      <c r="DO6062">
        <v>5.9235012158751401E-3</v>
      </c>
      <c r="DP6062">
        <v>6.7786839790642201E-3</v>
      </c>
      <c r="DQ6062">
        <v>7.5501236133277399E-3</v>
      </c>
      <c r="DR6062">
        <v>8.1399315968155792E-3</v>
      </c>
      <c r="DS6062">
        <v>8.60214605927467E-3</v>
      </c>
      <c r="DT6062">
        <v>8.6464164778590202E-3</v>
      </c>
      <c r="DU6062">
        <v>8.3033451810479095E-3</v>
      </c>
      <c r="DV6062">
        <v>7.7156759798526703E-3</v>
      </c>
      <c r="DW6062">
        <v>7.5334133580326999E-3</v>
      </c>
      <c r="DX6062">
        <v>7.00066378340125E-3</v>
      </c>
      <c r="DY6062">
        <v>6.4070150256156904E-3</v>
      </c>
      <c r="DZ6062">
        <v>5.7484419085085297E-3</v>
      </c>
      <c r="EA6062">
        <v>70.468162536620994</v>
      </c>
      <c r="EB6062">
        <v>69.168479919433494</v>
      </c>
      <c r="EC6062">
        <v>67.871032714843693</v>
      </c>
      <c r="ED6062">
        <v>66.805213928222599</v>
      </c>
      <c r="EE6062">
        <v>65.996513366699205</v>
      </c>
      <c r="EF6062">
        <v>64.670242309570298</v>
      </c>
      <c r="EG6062">
        <v>64.512939453125</v>
      </c>
      <c r="EH6062">
        <v>66.832763671875</v>
      </c>
      <c r="EI6062">
        <v>72.434051513671804</v>
      </c>
      <c r="EJ6062">
        <v>78.250099182128906</v>
      </c>
      <c r="EK6062">
        <v>84.213439941406193</v>
      </c>
      <c r="EL6062">
        <v>88.872734069824205</v>
      </c>
      <c r="EM6062">
        <v>92.605918884277301</v>
      </c>
      <c r="EN6062">
        <v>95.642059326171804</v>
      </c>
      <c r="EO6062">
        <v>97.318748474120994</v>
      </c>
      <c r="EP6062">
        <v>98.621788024902301</v>
      </c>
      <c r="EQ6062">
        <v>98.399452209472599</v>
      </c>
      <c r="ER6062">
        <v>96.445137023925696</v>
      </c>
      <c r="ES6062">
        <v>91.360992431640597</v>
      </c>
      <c r="ET6062">
        <v>86.059967041015597</v>
      </c>
      <c r="EU6062">
        <v>82.475906372070298</v>
      </c>
      <c r="EV6062">
        <v>79.781929016113196</v>
      </c>
      <c r="EW6062">
        <v>76.983016967773395</v>
      </c>
      <c r="EX6062">
        <v>75.137390136718693</v>
      </c>
      <c r="EY6062">
        <v>2.35158596187829E-2</v>
      </c>
      <c r="EZ6062">
        <v>4.7520492225885296E-3</v>
      </c>
      <c r="FA6062">
        <v>4.7520492225885296E-3</v>
      </c>
      <c r="FB6062">
        <v>0</v>
      </c>
      <c r="FC6062">
        <v>0</v>
      </c>
    </row>
    <row r="6063" spans="1:159" x14ac:dyDescent="0.25">
      <c r="A6063" t="s">
        <v>40</v>
      </c>
      <c r="B6063" t="s">
        <v>41</v>
      </c>
      <c r="C6063" t="s">
        <v>85</v>
      </c>
      <c r="D6063" s="13" t="s">
        <v>171</v>
      </c>
      <c r="E6063" s="25">
        <v>18</v>
      </c>
      <c r="F6063">
        <v>20</v>
      </c>
      <c r="G6063">
        <v>18</v>
      </c>
      <c r="H6063">
        <v>20</v>
      </c>
      <c r="I6063">
        <v>5626.5</v>
      </c>
      <c r="J6063">
        <v>6352</v>
      </c>
      <c r="K6063">
        <v>0.81157171726226796</v>
      </c>
      <c r="L6063">
        <v>0.72667866945266701</v>
      </c>
      <c r="M6063">
        <v>0.66068857908248901</v>
      </c>
      <c r="N6063">
        <v>0.61114698648452703</v>
      </c>
      <c r="O6063">
        <v>0.58700060844421298</v>
      </c>
      <c r="P6063">
        <v>0.58938246965408303</v>
      </c>
      <c r="Q6063">
        <v>0.62107259035110396</v>
      </c>
      <c r="R6063">
        <v>0.60195171833038297</v>
      </c>
      <c r="S6063">
        <v>0.459820806980133</v>
      </c>
      <c r="T6063">
        <v>0.40374949574470498</v>
      </c>
      <c r="U6063">
        <v>0.39296615123748702</v>
      </c>
      <c r="V6063">
        <v>0.40022245049476601</v>
      </c>
      <c r="W6063">
        <v>0.42460760474205</v>
      </c>
      <c r="X6063">
        <v>0.46787258982658297</v>
      </c>
      <c r="Y6063">
        <v>0.54775458574295</v>
      </c>
      <c r="Z6063">
        <v>0.65342962741851796</v>
      </c>
      <c r="AA6063">
        <v>0.79672938585281305</v>
      </c>
      <c r="AB6063">
        <v>0.99301475286483698</v>
      </c>
      <c r="AC6063">
        <v>1.14002621173858</v>
      </c>
      <c r="AD6063">
        <v>1.1731029748916599</v>
      </c>
      <c r="AE6063">
        <v>1.15506744384765</v>
      </c>
      <c r="AF6063">
        <v>1.1523121595382599</v>
      </c>
      <c r="AG6063">
        <v>1.0651038885116499</v>
      </c>
      <c r="AH6063">
        <v>0.92506885528564398</v>
      </c>
      <c r="AI6063">
        <v>-1.8347879871726001E-2</v>
      </c>
      <c r="AJ6063">
        <v>-1.3110614381730499E-2</v>
      </c>
      <c r="AK6063">
        <v>-2.1671829745173398E-3</v>
      </c>
      <c r="AL6063">
        <v>-2.4864887818694102E-3</v>
      </c>
      <c r="AM6063">
        <v>8.0805579200387001E-3</v>
      </c>
      <c r="AN6063">
        <v>1.61351170390844E-2</v>
      </c>
      <c r="AO6063">
        <v>8.0571351572871208E-3</v>
      </c>
      <c r="AP6063">
        <v>2.44610896334052E-3</v>
      </c>
      <c r="AQ6063">
        <v>-9.0273302048444696E-3</v>
      </c>
      <c r="AR6063">
        <v>-8.2732159644365293E-3</v>
      </c>
      <c r="AS6063">
        <v>-6.1424854211509202E-3</v>
      </c>
      <c r="AT6063">
        <v>2.8065459337085399E-3</v>
      </c>
      <c r="AU6063">
        <v>-4.9173249863088098E-4</v>
      </c>
      <c r="AV6063">
        <v>2.7597032021731099E-3</v>
      </c>
      <c r="AW6063">
        <v>4.1019315831363201E-3</v>
      </c>
      <c r="AX6063">
        <v>5.9691513888537797E-3</v>
      </c>
      <c r="AY6063">
        <v>-1.54771760571748E-3</v>
      </c>
      <c r="AZ6063">
        <v>1.7586380243301301E-2</v>
      </c>
      <c r="BA6063">
        <v>1.56669244170188E-2</v>
      </c>
      <c r="BB6063">
        <v>8.5752336308359996E-3</v>
      </c>
      <c r="BC6063">
        <v>-2.8471861034631701E-2</v>
      </c>
      <c r="BD6063">
        <v>-7.1986354887485504E-3</v>
      </c>
      <c r="BE6063">
        <v>8.1099895760416898E-3</v>
      </c>
      <c r="BF6063">
        <v>8.1502059474587406E-3</v>
      </c>
      <c r="BG6063">
        <v>2.0350685808807598E-3</v>
      </c>
      <c r="BH6063">
        <v>6.7187431268393898E-3</v>
      </c>
      <c r="BI6063">
        <v>1.56548861414194E-2</v>
      </c>
      <c r="BJ6063">
        <v>1.3657153584062999E-2</v>
      </c>
      <c r="BK6063">
        <v>2.18011438846588E-2</v>
      </c>
      <c r="BL6063">
        <v>2.8388433158397602E-2</v>
      </c>
      <c r="BM6063">
        <v>1.9685171544551801E-2</v>
      </c>
      <c r="BN6063">
        <v>1.4249280095100399E-2</v>
      </c>
      <c r="BO6063">
        <v>2.12415307760238E-3</v>
      </c>
      <c r="BP6063">
        <v>3.24271339923143E-3</v>
      </c>
      <c r="BQ6063">
        <v>5.4311836138367601E-3</v>
      </c>
      <c r="BR6063">
        <v>1.4332988299429399E-2</v>
      </c>
      <c r="BS6063">
        <v>1.13577377051115E-2</v>
      </c>
      <c r="BT6063">
        <v>1.49545287713408E-2</v>
      </c>
      <c r="BU6063">
        <v>1.7729660496115601E-2</v>
      </c>
      <c r="BV6063">
        <v>2.05808188766241E-2</v>
      </c>
      <c r="BW6063">
        <v>1.4561840333044499E-2</v>
      </c>
      <c r="BX6063">
        <v>3.49847190082073E-2</v>
      </c>
      <c r="BY6063">
        <v>3.2979749143123599E-2</v>
      </c>
      <c r="BZ6063">
        <v>2.5569276884198099E-2</v>
      </c>
      <c r="CA6063">
        <v>-1.09060052782297E-2</v>
      </c>
      <c r="CB6063">
        <v>1.16663901135325E-2</v>
      </c>
      <c r="CC6063">
        <v>2.6960745453834499E-2</v>
      </c>
      <c r="CD6063">
        <v>2.6102954521775201E-2</v>
      </c>
      <c r="CE6063">
        <v>2.2418016567826202E-2</v>
      </c>
      <c r="CF6063">
        <v>2.65481006354093E-2</v>
      </c>
      <c r="CG6063">
        <v>3.34769561886787E-2</v>
      </c>
      <c r="CH6063">
        <v>2.9800796881317999E-2</v>
      </c>
      <c r="CI6063">
        <v>3.5521730780601501E-2</v>
      </c>
      <c r="CJ6063">
        <v>4.0641751140356001E-2</v>
      </c>
      <c r="CK6063">
        <v>3.1313207000494003E-2</v>
      </c>
      <c r="CL6063">
        <v>2.60524507611989E-2</v>
      </c>
      <c r="CM6063">
        <v>1.3275636360049199E-2</v>
      </c>
      <c r="CN6063">
        <v>1.47586427628993E-2</v>
      </c>
      <c r="CO6063">
        <v>1.7004853114485699E-2</v>
      </c>
      <c r="CP6063">
        <v>2.5859430432319599E-2</v>
      </c>
      <c r="CQ6063">
        <v>2.3207208141684501E-2</v>
      </c>
      <c r="CR6063">
        <v>2.7149355039000501E-2</v>
      </c>
      <c r="CS6063">
        <v>3.1357388943433699E-2</v>
      </c>
      <c r="CT6063">
        <v>3.5192485898733097E-2</v>
      </c>
      <c r="CU6063">
        <v>3.0671399086713701E-2</v>
      </c>
      <c r="CV6063">
        <v>5.2383057773113202E-2</v>
      </c>
      <c r="CW6063">
        <v>5.0292573869228301E-2</v>
      </c>
      <c r="CX6063">
        <v>4.2563319206237703E-2</v>
      </c>
      <c r="CY6063">
        <v>6.65985094383358E-3</v>
      </c>
      <c r="CZ6063">
        <v>3.0531415715813599E-2</v>
      </c>
      <c r="DA6063">
        <v>4.5811500400304697E-2</v>
      </c>
      <c r="DB6063">
        <v>4.4055704027414301E-2</v>
      </c>
      <c r="DC6063">
        <v>1.23919527977705E-2</v>
      </c>
      <c r="DD6063">
        <v>1.2055393308401101E-2</v>
      </c>
      <c r="DE6063">
        <v>1.08350487425923E-2</v>
      </c>
      <c r="DF6063">
        <v>9.8146377131342801E-3</v>
      </c>
      <c r="DG6063">
        <v>8.3415238186716999E-3</v>
      </c>
      <c r="DH6063">
        <v>7.4494876898825099E-3</v>
      </c>
      <c r="DI6063">
        <v>7.0693441666662598E-3</v>
      </c>
      <c r="DJ6063">
        <v>7.1758185513317498E-3</v>
      </c>
      <c r="DK6063">
        <v>6.7796204239130003E-3</v>
      </c>
      <c r="DL6063">
        <v>7.0011876523494703E-3</v>
      </c>
      <c r="DM6063">
        <v>7.03629106283187E-3</v>
      </c>
      <c r="DN6063">
        <v>7.0075793191790503E-3</v>
      </c>
      <c r="DO6063">
        <v>7.2039663791656399E-3</v>
      </c>
      <c r="DP6063">
        <v>7.4139274656772596E-3</v>
      </c>
      <c r="DQ6063">
        <v>8.2850707694888098E-3</v>
      </c>
      <c r="DR6063">
        <v>8.8832629844546301E-3</v>
      </c>
      <c r="DS6063">
        <v>9.7939157858490892E-3</v>
      </c>
      <c r="DT6063">
        <v>1.0577439330518201E-2</v>
      </c>
      <c r="DU6063">
        <v>1.0525450110435401E-2</v>
      </c>
      <c r="DV6063">
        <v>1.0331644676625701E-2</v>
      </c>
      <c r="DW6063">
        <v>1.0679282248020099E-2</v>
      </c>
      <c r="DX6063">
        <v>1.1469121091067701E-2</v>
      </c>
      <c r="DY6063">
        <v>1.1460445821285199E-2</v>
      </c>
      <c r="DZ6063">
        <v>1.0914496146142399E-2</v>
      </c>
      <c r="EA6063">
        <v>70.142601013183494</v>
      </c>
      <c r="EB6063">
        <v>68.933212280273395</v>
      </c>
      <c r="EC6063">
        <v>67.641448974609304</v>
      </c>
      <c r="ED6063">
        <v>66.671928405761705</v>
      </c>
      <c r="EE6063">
        <v>65.9932861328125</v>
      </c>
      <c r="EF6063">
        <v>64.579612731933494</v>
      </c>
      <c r="EG6063">
        <v>64.472328186035099</v>
      </c>
      <c r="EH6063">
        <v>66.832794189453097</v>
      </c>
      <c r="EI6063">
        <v>72.5447998046875</v>
      </c>
      <c r="EJ6063">
        <v>78.281784057617102</v>
      </c>
      <c r="EK6063">
        <v>84.308044433593693</v>
      </c>
      <c r="EL6063">
        <v>88.885955810546804</v>
      </c>
      <c r="EM6063">
        <v>92.583389282226506</v>
      </c>
      <c r="EN6063">
        <v>95.641426086425696</v>
      </c>
      <c r="EO6063">
        <v>97.275466918945298</v>
      </c>
      <c r="EP6063">
        <v>98.425460815429602</v>
      </c>
      <c r="EQ6063">
        <v>98.130821228027301</v>
      </c>
      <c r="ER6063">
        <v>95.893829345703097</v>
      </c>
      <c r="ES6063">
        <v>90.571266174316406</v>
      </c>
      <c r="ET6063">
        <v>85.442878723144503</v>
      </c>
      <c r="EU6063">
        <v>81.722984313964801</v>
      </c>
      <c r="EV6063">
        <v>79.341346740722599</v>
      </c>
      <c r="EW6063">
        <v>76.740539550781193</v>
      </c>
      <c r="EX6063">
        <v>74.919670104980398</v>
      </c>
      <c r="EY6063">
        <v>3.6512482911348301E-2</v>
      </c>
      <c r="EZ6063">
        <v>6.04988727718591E-3</v>
      </c>
      <c r="FA6063">
        <v>6.04988727718591E-3</v>
      </c>
      <c r="FB6063">
        <v>0</v>
      </c>
      <c r="FC6063">
        <v>0</v>
      </c>
    </row>
    <row r="6064" spans="1:159" x14ac:dyDescent="0.25">
      <c r="A6064" t="s">
        <v>40</v>
      </c>
      <c r="B6064" t="s">
        <v>41</v>
      </c>
      <c r="C6064" t="s">
        <v>86</v>
      </c>
      <c r="D6064" s="13" t="s">
        <v>171</v>
      </c>
      <c r="E6064" s="25">
        <v>18</v>
      </c>
      <c r="F6064">
        <v>20</v>
      </c>
      <c r="G6064">
        <v>18</v>
      </c>
      <c r="H6064">
        <v>20</v>
      </c>
      <c r="I6064">
        <v>17724.5</v>
      </c>
      <c r="J6064">
        <v>19982</v>
      </c>
      <c r="K6064">
        <v>0.94330906867980902</v>
      </c>
      <c r="L6064">
        <v>0.83313685655593805</v>
      </c>
      <c r="M6064">
        <v>0.74382656812667802</v>
      </c>
      <c r="N6064">
        <v>0.67981725931167603</v>
      </c>
      <c r="O6064">
        <v>0.64713329076766901</v>
      </c>
      <c r="P6064">
        <v>0.65423649549484197</v>
      </c>
      <c r="Q6064">
        <v>0.70285689830779996</v>
      </c>
      <c r="R6064">
        <v>0.67366254329681297</v>
      </c>
      <c r="S6064">
        <v>0.48583608865737898</v>
      </c>
      <c r="T6064">
        <v>0.41584992408752403</v>
      </c>
      <c r="U6064">
        <v>0.41048535704612699</v>
      </c>
      <c r="V6064">
        <v>0.44550043344497597</v>
      </c>
      <c r="W6064">
        <v>0.52496850490570002</v>
      </c>
      <c r="X6064">
        <v>0.66512036323547297</v>
      </c>
      <c r="Y6064">
        <v>0.87664490938186601</v>
      </c>
      <c r="Z6064">
        <v>1.1934785842895499</v>
      </c>
      <c r="AA6064">
        <v>1.5818969011306701</v>
      </c>
      <c r="AB6064">
        <v>1.96639692783355</v>
      </c>
      <c r="AC6064">
        <v>2.12872242927551</v>
      </c>
      <c r="AD6064">
        <v>1.97049140930175</v>
      </c>
      <c r="AE6064">
        <v>1.80936408042907</v>
      </c>
      <c r="AF6064">
        <v>1.6329381465911801</v>
      </c>
      <c r="AG6064">
        <v>1.38767409324645</v>
      </c>
      <c r="AH6064">
        <v>1.15004682540893</v>
      </c>
      <c r="AI6064">
        <v>-5.6075579486787302E-3</v>
      </c>
      <c r="AJ6064">
        <v>3.38933488819748E-4</v>
      </c>
      <c r="AK6064">
        <v>-3.0773081816732801E-3</v>
      </c>
      <c r="AL6064">
        <v>-7.4046142399310996E-3</v>
      </c>
      <c r="AM6064">
        <v>-6.5769893117249003E-3</v>
      </c>
      <c r="AN6064">
        <v>-4.7669820487499202E-3</v>
      </c>
      <c r="AO6064">
        <v>-4.14221128448843E-3</v>
      </c>
      <c r="AP6064">
        <v>1.78865261841565E-3</v>
      </c>
      <c r="AQ6064">
        <v>-1.0612593963742201E-2</v>
      </c>
      <c r="AR6064">
        <v>-6.9587612524628596E-3</v>
      </c>
      <c r="AS6064">
        <v>-4.6847648918628597E-3</v>
      </c>
      <c r="AT6064">
        <v>-5.2365763112902598E-3</v>
      </c>
      <c r="AU6064">
        <v>-7.1963714435696602E-3</v>
      </c>
      <c r="AV6064">
        <v>1.1027279542759E-3</v>
      </c>
      <c r="AW6064">
        <v>1.27445021644234E-2</v>
      </c>
      <c r="AX6064">
        <v>1.5128722414374299E-2</v>
      </c>
      <c r="AY6064">
        <v>1.7511822283267899E-2</v>
      </c>
      <c r="AZ6064">
        <v>0.10876940190792</v>
      </c>
      <c r="BA6064">
        <v>0.10740680992603301</v>
      </c>
      <c r="BB6064">
        <v>4.05977070331573E-2</v>
      </c>
      <c r="BC6064">
        <v>-6.0341171920299502E-2</v>
      </c>
      <c r="BD6064">
        <v>-2.9919214546680398E-2</v>
      </c>
      <c r="BE6064">
        <v>-1.41436802223324E-2</v>
      </c>
      <c r="BF6064">
        <v>-6.2130261212587296E-3</v>
      </c>
      <c r="BG6064">
        <v>5.8797704987227899E-3</v>
      </c>
      <c r="BH6064">
        <v>1.1255914345383601E-2</v>
      </c>
      <c r="BI6064">
        <v>6.77287718281149E-3</v>
      </c>
      <c r="BJ6064">
        <v>1.3845901703462E-3</v>
      </c>
      <c r="BK6064">
        <v>1.08092173468321E-3</v>
      </c>
      <c r="BL6064">
        <v>1.80571083910763E-3</v>
      </c>
      <c r="BM6064">
        <v>2.11743102408945E-3</v>
      </c>
      <c r="BN6064">
        <v>8.3876848220825109E-3</v>
      </c>
      <c r="BO6064">
        <v>-3.9149578660726504E-3</v>
      </c>
      <c r="BP6064">
        <v>-1.4158726844470899E-4</v>
      </c>
      <c r="BQ6064">
        <v>2.3857930209487599E-3</v>
      </c>
      <c r="BR6064">
        <v>2.1106475032866001E-3</v>
      </c>
      <c r="BS6064">
        <v>6.5882544731721195E-4</v>
      </c>
      <c r="BT6064">
        <v>9.8567493259906699E-3</v>
      </c>
      <c r="BU6064">
        <v>2.2512415423989199E-2</v>
      </c>
      <c r="BV6064">
        <v>2.61726770550012E-2</v>
      </c>
      <c r="BW6064">
        <v>2.9975190758705101E-2</v>
      </c>
      <c r="BX6064">
        <v>0.122114710509777</v>
      </c>
      <c r="BY6064">
        <v>0.120452433824539</v>
      </c>
      <c r="BZ6064">
        <v>5.2822224795818301E-2</v>
      </c>
      <c r="CA6064">
        <v>-4.8048593103885602E-2</v>
      </c>
      <c r="CB6064">
        <v>-1.7905788496136599E-2</v>
      </c>
      <c r="CC6064">
        <v>-2.7040860150009298E-3</v>
      </c>
      <c r="CD6064">
        <v>4.4827773235738199E-3</v>
      </c>
      <c r="CE6064">
        <v>1.7367098480463E-2</v>
      </c>
      <c r="CF6064">
        <v>2.2172894328832599E-2</v>
      </c>
      <c r="CG6064">
        <v>1.66230630129575E-2</v>
      </c>
      <c r="CH6064">
        <v>1.0173794813454101E-2</v>
      </c>
      <c r="CI6064">
        <v>8.7388325482606801E-3</v>
      </c>
      <c r="CJ6064">
        <v>8.3784041926264693E-3</v>
      </c>
      <c r="CK6064">
        <v>8.3770733326673508E-3</v>
      </c>
      <c r="CL6064">
        <v>1.49867171421647E-2</v>
      </c>
      <c r="CM6064">
        <v>2.7826782315969402E-3</v>
      </c>
      <c r="CN6064">
        <v>6.6755865700542901E-3</v>
      </c>
      <c r="CO6064">
        <v>9.4563504680991103E-3</v>
      </c>
      <c r="CP6064">
        <v>9.4578713178634592E-3</v>
      </c>
      <c r="CQ6064">
        <v>8.5140224546194007E-3</v>
      </c>
      <c r="CR6064">
        <v>1.8610769882798101E-2</v>
      </c>
      <c r="CS6064">
        <v>3.2280329614877701E-2</v>
      </c>
      <c r="CT6064">
        <v>3.7216629832983003E-2</v>
      </c>
      <c r="CU6064">
        <v>4.2438559234142303E-2</v>
      </c>
      <c r="CV6064">
        <v>0.135460019111633</v>
      </c>
      <c r="CW6064">
        <v>0.13349805772304499</v>
      </c>
      <c r="CX6064">
        <v>6.5046742558479295E-2</v>
      </c>
      <c r="CY6064">
        <v>-3.5756014287471702E-2</v>
      </c>
      <c r="CZ6064">
        <v>-5.8923615142703004E-3</v>
      </c>
      <c r="DA6064">
        <v>8.7355077266693098E-3</v>
      </c>
      <c r="DB6064">
        <v>1.5178580768406299E-2</v>
      </c>
      <c r="DC6064">
        <v>6.9837998598814002E-3</v>
      </c>
      <c r="DD6064">
        <v>6.6370530985295703E-3</v>
      </c>
      <c r="DE6064">
        <v>5.9884875081479497E-3</v>
      </c>
      <c r="DF6064">
        <v>5.3434567525982796E-3</v>
      </c>
      <c r="DG6064">
        <v>4.6556792221963397E-3</v>
      </c>
      <c r="DH6064">
        <v>3.9959135465323899E-3</v>
      </c>
      <c r="DI6064">
        <v>3.80559219047427E-3</v>
      </c>
      <c r="DJ6064">
        <v>4.0119267068803302E-3</v>
      </c>
      <c r="DK6064">
        <v>4.0718736127018903E-3</v>
      </c>
      <c r="DL6064">
        <v>4.1445475071668599E-3</v>
      </c>
      <c r="DM6064">
        <v>4.2985938489437103E-3</v>
      </c>
      <c r="DN6064">
        <v>4.4667948968708498E-3</v>
      </c>
      <c r="DO6064">
        <v>4.77562053129076E-3</v>
      </c>
      <c r="DP6064">
        <v>5.3220670670270902E-3</v>
      </c>
      <c r="DQ6064">
        <v>5.9384694322943601E-3</v>
      </c>
      <c r="DR6064">
        <v>6.7142476327717304E-3</v>
      </c>
      <c r="DS6064">
        <v>7.5771901756524996E-3</v>
      </c>
      <c r="DT6064">
        <v>8.1133702769875492E-3</v>
      </c>
      <c r="DU6064">
        <v>7.9311775043606706E-3</v>
      </c>
      <c r="DV6064">
        <v>7.4319802224636E-3</v>
      </c>
      <c r="DW6064">
        <v>7.47335655614733E-3</v>
      </c>
      <c r="DX6064">
        <v>7.3036449030041599E-3</v>
      </c>
      <c r="DY6064">
        <v>6.9547793827950902E-3</v>
      </c>
      <c r="DZ6064">
        <v>6.50258688256144E-3</v>
      </c>
      <c r="EA6064">
        <v>71.324089050292898</v>
      </c>
      <c r="EB6064">
        <v>70.008125305175696</v>
      </c>
      <c r="EC6064">
        <v>68.644378662109304</v>
      </c>
      <c r="ED6064">
        <v>67.643699645995994</v>
      </c>
      <c r="EE6064">
        <v>66.858825683593693</v>
      </c>
      <c r="EF6064">
        <v>65.506202697753906</v>
      </c>
      <c r="EG6064">
        <v>65.296798706054602</v>
      </c>
      <c r="EH6064">
        <v>67.544059753417898</v>
      </c>
      <c r="EI6064">
        <v>73.141014099120994</v>
      </c>
      <c r="EJ6064">
        <v>78.939552307128906</v>
      </c>
      <c r="EK6064">
        <v>84.747619628906193</v>
      </c>
      <c r="EL6064">
        <v>89.260986328125</v>
      </c>
      <c r="EM6064">
        <v>92.756195068359304</v>
      </c>
      <c r="EN6064">
        <v>95.661712646484304</v>
      </c>
      <c r="EO6064">
        <v>97.202987670898395</v>
      </c>
      <c r="EP6064">
        <v>98.462158203125</v>
      </c>
      <c r="EQ6064">
        <v>98.333282470703097</v>
      </c>
      <c r="ER6064">
        <v>96.473609924316406</v>
      </c>
      <c r="ES6064">
        <v>91.5421142578125</v>
      </c>
      <c r="ET6064">
        <v>86.346519470214801</v>
      </c>
      <c r="EU6064">
        <v>82.9169921875</v>
      </c>
      <c r="EV6064">
        <v>80.337814331054602</v>
      </c>
      <c r="EW6064">
        <v>77.584190368652301</v>
      </c>
      <c r="EX6064">
        <v>75.815544128417898</v>
      </c>
      <c r="EY6064">
        <v>2.25805807858705E-2</v>
      </c>
      <c r="EZ6064">
        <v>4.5211194083094501E-3</v>
      </c>
      <c r="FA6064">
        <v>4.5211194083094501E-3</v>
      </c>
      <c r="FB6064">
        <v>0</v>
      </c>
      <c r="FC6064">
        <v>0</v>
      </c>
    </row>
    <row r="6065" spans="1:159" x14ac:dyDescent="0.25">
      <c r="A6065" t="s">
        <v>40</v>
      </c>
      <c r="B6065" t="s">
        <v>41</v>
      </c>
      <c r="C6065" t="s">
        <v>76</v>
      </c>
      <c r="D6065" s="13" t="s">
        <v>171</v>
      </c>
      <c r="E6065" s="25">
        <v>18</v>
      </c>
      <c r="F6065">
        <v>20</v>
      </c>
      <c r="G6065">
        <v>18</v>
      </c>
      <c r="H6065">
        <v>20</v>
      </c>
      <c r="I6065">
        <v>19702.5</v>
      </c>
      <c r="J6065">
        <v>22254</v>
      </c>
      <c r="K6065">
        <v>1.21078157424926</v>
      </c>
      <c r="L6065">
        <v>1.0707745552062899</v>
      </c>
      <c r="M6065">
        <v>0.95614737272262496</v>
      </c>
      <c r="N6065">
        <v>0.87332630157470703</v>
      </c>
      <c r="O6065">
        <v>0.83357483148574796</v>
      </c>
      <c r="P6065">
        <v>0.82833701372146595</v>
      </c>
      <c r="Q6065">
        <v>0.883225858211517</v>
      </c>
      <c r="R6065">
        <v>0.81119680404662997</v>
      </c>
      <c r="S6065">
        <v>0.493262648582458</v>
      </c>
      <c r="T6065">
        <v>0.34083023667335499</v>
      </c>
      <c r="U6065">
        <v>0.27697178721427901</v>
      </c>
      <c r="V6065">
        <v>0.27937000989913902</v>
      </c>
      <c r="W6065">
        <v>0.33254209160804699</v>
      </c>
      <c r="X6065">
        <v>0.46244686841964699</v>
      </c>
      <c r="Y6065">
        <v>0.70394003391265803</v>
      </c>
      <c r="Z6065">
        <v>1.11387598514556</v>
      </c>
      <c r="AA6065">
        <v>1.6864328384399401</v>
      </c>
      <c r="AB6065">
        <v>2.3069212436675999</v>
      </c>
      <c r="AC6065">
        <v>2.61938047409057</v>
      </c>
      <c r="AD6065">
        <v>2.4473924636840798</v>
      </c>
      <c r="AE6065">
        <v>2.2383501529693599</v>
      </c>
      <c r="AF6065">
        <v>2.0157628059387198</v>
      </c>
      <c r="AG6065">
        <v>1.72556841373443</v>
      </c>
      <c r="AH6065">
        <v>1.4434334039688099</v>
      </c>
      <c r="AI6065">
        <v>-1.4110757037997201E-2</v>
      </c>
      <c r="AJ6065">
        <v>-7.1366825141012599E-3</v>
      </c>
      <c r="AK6065">
        <v>1.6030260594561601E-3</v>
      </c>
      <c r="AL6065">
        <v>-2.74638598784804E-3</v>
      </c>
      <c r="AM6065">
        <v>3.4726832527667202E-3</v>
      </c>
      <c r="AN6065">
        <v>5.2686303388327295E-4</v>
      </c>
      <c r="AO6065">
        <v>3.3882355783134599E-3</v>
      </c>
      <c r="AP6065">
        <v>1.02631095796823E-2</v>
      </c>
      <c r="AQ6065">
        <v>-4.7590984031558002E-3</v>
      </c>
      <c r="AR6065">
        <v>-1.2543712509796E-3</v>
      </c>
      <c r="AS6065">
        <v>-4.2813438922166798E-3</v>
      </c>
      <c r="AT6065">
        <v>-9.38714190851897E-4</v>
      </c>
      <c r="AU6065">
        <v>-5.9392726980149703E-3</v>
      </c>
      <c r="AV6065">
        <v>-5.6360540911555203E-3</v>
      </c>
      <c r="AW6065">
        <v>-1.69349752832204E-3</v>
      </c>
      <c r="AX6065">
        <v>2.8023857157677399E-3</v>
      </c>
      <c r="AY6065">
        <v>9.1078998520970293E-3</v>
      </c>
      <c r="AZ6065">
        <v>0.13570775091648099</v>
      </c>
      <c r="BA6065">
        <v>0.122559994459152</v>
      </c>
      <c r="BB6065">
        <v>3.8296233862638397E-2</v>
      </c>
      <c r="BC6065">
        <v>-9.4977572560310294E-2</v>
      </c>
      <c r="BD6065">
        <v>-5.4836560040712301E-2</v>
      </c>
      <c r="BE6065">
        <v>-1.8299825489520999E-2</v>
      </c>
      <c r="BF6065">
        <v>-9.7803212702274305E-3</v>
      </c>
      <c r="BG6065">
        <v>-3.1328748445957802E-4</v>
      </c>
      <c r="BH6065">
        <v>6.0003558173775604E-3</v>
      </c>
      <c r="BI6065">
        <v>1.3373763300478399E-2</v>
      </c>
      <c r="BJ6065">
        <v>7.8134164214134199E-3</v>
      </c>
      <c r="BK6065">
        <v>1.2709103524684901E-2</v>
      </c>
      <c r="BL6065">
        <v>8.3901006728410703E-3</v>
      </c>
      <c r="BM6065">
        <v>1.0778544470667799E-2</v>
      </c>
      <c r="BN6065">
        <v>1.7858050763607001E-2</v>
      </c>
      <c r="BO6065">
        <v>2.8522715438157298E-3</v>
      </c>
      <c r="BP6065">
        <v>6.2622702680528103E-3</v>
      </c>
      <c r="BQ6065">
        <v>3.0565259512513798E-3</v>
      </c>
      <c r="BR6065">
        <v>6.3390284776687596E-3</v>
      </c>
      <c r="BS6065">
        <v>1.8571778200566699E-3</v>
      </c>
      <c r="BT6065">
        <v>3.16720292903482E-3</v>
      </c>
      <c r="BU6065">
        <v>8.4327580407261796E-3</v>
      </c>
      <c r="BV6065">
        <v>1.46601060405373E-2</v>
      </c>
      <c r="BW6065">
        <v>2.29350235313177E-2</v>
      </c>
      <c r="BX6065">
        <v>0.15113660693168601</v>
      </c>
      <c r="BY6065">
        <v>0.13796751201152799</v>
      </c>
      <c r="BZ6065">
        <v>5.2795644849538803E-2</v>
      </c>
      <c r="CA6065">
        <v>-8.0571591854095403E-2</v>
      </c>
      <c r="CB6065">
        <v>-4.0570978075265801E-2</v>
      </c>
      <c r="CC6065">
        <v>-4.5783109962940199E-3</v>
      </c>
      <c r="CD6065">
        <v>3.0836851801723198E-3</v>
      </c>
      <c r="CE6065">
        <v>1.3484181836247401E-2</v>
      </c>
      <c r="CF6065">
        <v>1.91373936831951E-2</v>
      </c>
      <c r="CG6065">
        <v>2.5144500657916E-2</v>
      </c>
      <c r="CH6065">
        <v>1.8373219296336101E-2</v>
      </c>
      <c r="CI6065">
        <v>2.1945523098111101E-2</v>
      </c>
      <c r="CJ6065">
        <v>1.6253339126706099E-2</v>
      </c>
      <c r="CK6065">
        <v>1.81688535958528E-2</v>
      </c>
      <c r="CL6065">
        <v>2.54529919475317E-2</v>
      </c>
      <c r="CM6065">
        <v>1.0463641025125901E-2</v>
      </c>
      <c r="CN6065">
        <v>1.37789119035005E-2</v>
      </c>
      <c r="CO6065">
        <v>1.03943962603807E-2</v>
      </c>
      <c r="CP6065">
        <v>1.36167714372277E-2</v>
      </c>
      <c r="CQ6065">
        <v>9.6536278724670393E-3</v>
      </c>
      <c r="CR6065">
        <v>1.1970459483563799E-2</v>
      </c>
      <c r="CS6065">
        <v>1.8559014424681601E-2</v>
      </c>
      <c r="CT6065">
        <v>2.6517827063798901E-2</v>
      </c>
      <c r="CU6065">
        <v>3.6762148141860899E-2</v>
      </c>
      <c r="CV6065">
        <v>0.16656546294689101</v>
      </c>
      <c r="CW6065">
        <v>0.153375029563903</v>
      </c>
      <c r="CX6065">
        <v>6.7295059561729403E-2</v>
      </c>
      <c r="CY6065">
        <v>-6.6165611147880499E-2</v>
      </c>
      <c r="CZ6065">
        <v>-2.6305394247174201E-2</v>
      </c>
      <c r="DA6065">
        <v>9.1432034969329799E-3</v>
      </c>
      <c r="DB6065">
        <v>1.5947692096233299E-2</v>
      </c>
      <c r="DC6065">
        <v>8.3882659673690692E-3</v>
      </c>
      <c r="DD6065">
        <v>7.9867523163557001E-3</v>
      </c>
      <c r="DE6065">
        <v>7.1561001241207097E-3</v>
      </c>
      <c r="DF6065">
        <v>6.4199040643870796E-3</v>
      </c>
      <c r="DG6065">
        <v>5.6153447367250902E-3</v>
      </c>
      <c r="DH6065">
        <v>4.7805090434849202E-3</v>
      </c>
      <c r="DI6065">
        <v>4.4929888099431896E-3</v>
      </c>
      <c r="DJ6065">
        <v>4.6173962764441898E-3</v>
      </c>
      <c r="DK6065">
        <v>4.6273842453956604E-3</v>
      </c>
      <c r="DL6065">
        <v>4.5697935856878697E-3</v>
      </c>
      <c r="DM6065">
        <v>4.4611082412302399E-3</v>
      </c>
      <c r="DN6065">
        <v>4.4245533645153002E-3</v>
      </c>
      <c r="DO6065">
        <v>4.7399052418768397E-3</v>
      </c>
      <c r="DP6065">
        <v>5.3520002402365199E-3</v>
      </c>
      <c r="DQ6065">
        <v>6.1563262715935698E-3</v>
      </c>
      <c r="DR6065">
        <v>7.2089820168912402E-3</v>
      </c>
      <c r="DS6065">
        <v>8.4062945097684808E-3</v>
      </c>
      <c r="DT6065">
        <v>9.3800742179155298E-3</v>
      </c>
      <c r="DU6065">
        <v>9.3671046197414294E-3</v>
      </c>
      <c r="DV6065">
        <v>8.8150165975093807E-3</v>
      </c>
      <c r="DW6065">
        <v>8.7582143023610098E-3</v>
      </c>
      <c r="DX6065">
        <v>8.6728585883974994E-3</v>
      </c>
      <c r="DY6065">
        <v>8.3420882001519203E-3</v>
      </c>
      <c r="DZ6065">
        <v>7.8207608312368306E-3</v>
      </c>
      <c r="EA6065">
        <v>71.085334777832003</v>
      </c>
      <c r="EB6065">
        <v>69.743499755859304</v>
      </c>
      <c r="EC6065">
        <v>68.385238647460895</v>
      </c>
      <c r="ED6065">
        <v>67.406295776367102</v>
      </c>
      <c r="EE6065">
        <v>66.541038513183494</v>
      </c>
      <c r="EF6065">
        <v>65.288520812988196</v>
      </c>
      <c r="EG6065">
        <v>65.0977783203125</v>
      </c>
      <c r="EH6065">
        <v>67.353355407714801</v>
      </c>
      <c r="EI6065">
        <v>72.945365905761705</v>
      </c>
      <c r="EJ6065">
        <v>78.741561889648395</v>
      </c>
      <c r="EK6065">
        <v>84.55908203125</v>
      </c>
      <c r="EL6065">
        <v>89.097824096679602</v>
      </c>
      <c r="EM6065">
        <v>92.632789611816406</v>
      </c>
      <c r="EN6065">
        <v>95.584617614745994</v>
      </c>
      <c r="EO6065">
        <v>97.168807983398395</v>
      </c>
      <c r="EP6065">
        <v>98.432708740234304</v>
      </c>
      <c r="EQ6065">
        <v>98.271911621093693</v>
      </c>
      <c r="ER6065">
        <v>96.381431579589801</v>
      </c>
      <c r="ES6065">
        <v>91.416893005370994</v>
      </c>
      <c r="ET6065">
        <v>86.150680541992102</v>
      </c>
      <c r="EU6065">
        <v>82.756729125976506</v>
      </c>
      <c r="EV6065">
        <v>80.139305114745994</v>
      </c>
      <c r="EW6065">
        <v>77.352706909179602</v>
      </c>
      <c r="EX6065">
        <v>75.593612670898395</v>
      </c>
      <c r="EY6065">
        <v>7.8207608312368306E-3</v>
      </c>
      <c r="EZ6065">
        <v>5.30652608722448E-3</v>
      </c>
      <c r="FA6065">
        <v>5.30652608722448E-3</v>
      </c>
      <c r="FB6065">
        <v>0</v>
      </c>
      <c r="FC6065">
        <v>0</v>
      </c>
    </row>
    <row r="6066" spans="1:159" x14ac:dyDescent="0.25">
      <c r="A6066" t="s">
        <v>40</v>
      </c>
      <c r="B6066" t="s">
        <v>41</v>
      </c>
      <c r="C6066" t="s">
        <v>75</v>
      </c>
      <c r="D6066" s="13" t="s">
        <v>171</v>
      </c>
      <c r="E6066" s="25">
        <v>18</v>
      </c>
      <c r="F6066">
        <v>20</v>
      </c>
      <c r="G6066">
        <v>18</v>
      </c>
      <c r="H6066">
        <v>20</v>
      </c>
      <c r="I6066">
        <v>34792</v>
      </c>
      <c r="J6066">
        <v>39346</v>
      </c>
      <c r="K6066">
        <v>0.935716152191162</v>
      </c>
      <c r="L6066">
        <v>0.83295810222625699</v>
      </c>
      <c r="M6066">
        <v>0.74987518787384</v>
      </c>
      <c r="N6066">
        <v>0.68968242406845004</v>
      </c>
      <c r="O6066">
        <v>0.65992152690887396</v>
      </c>
      <c r="P6066">
        <v>0.66301453113555897</v>
      </c>
      <c r="Q6066">
        <v>0.718100845813751</v>
      </c>
      <c r="R6066">
        <v>0.72736549377441395</v>
      </c>
      <c r="S6066">
        <v>0.59802335500717096</v>
      </c>
      <c r="T6066">
        <v>0.54726141691207797</v>
      </c>
      <c r="U6066">
        <v>0.54931592941284102</v>
      </c>
      <c r="V6066">
        <v>0.59383928775787298</v>
      </c>
      <c r="W6066">
        <v>0.68864971399307195</v>
      </c>
      <c r="X6066">
        <v>0.84523642063140803</v>
      </c>
      <c r="Y6066">
        <v>1.0911438465118399</v>
      </c>
      <c r="Z6066">
        <v>1.4179867506027199</v>
      </c>
      <c r="AA6066">
        <v>1.77643299102783</v>
      </c>
      <c r="AB6066">
        <v>2.1077404022216699</v>
      </c>
      <c r="AC6066">
        <v>2.1949110031127899</v>
      </c>
      <c r="AD6066">
        <v>2.00891709327697</v>
      </c>
      <c r="AE6066">
        <v>1.80086553096771</v>
      </c>
      <c r="AF6066">
        <v>1.6071201562881401</v>
      </c>
      <c r="AG6066">
        <v>1.35591304302215</v>
      </c>
      <c r="AH6066">
        <v>1.1172506809234599</v>
      </c>
      <c r="AI6066">
        <v>-3.3488015178591E-3</v>
      </c>
      <c r="AJ6066">
        <v>-3.6093539092689701E-3</v>
      </c>
      <c r="AK6066">
        <v>-1.7048791050910901E-4</v>
      </c>
      <c r="AL6066">
        <v>-1.4439525548368599E-3</v>
      </c>
      <c r="AM6066">
        <v>4.5254756696522201E-3</v>
      </c>
      <c r="AN6066">
        <v>2.00730026699602E-3</v>
      </c>
      <c r="AO6066">
        <v>1.82177231181412E-3</v>
      </c>
      <c r="AP6066">
        <v>8.79291724413633E-3</v>
      </c>
      <c r="AQ6066">
        <v>-1.28263409715145E-3</v>
      </c>
      <c r="AR6066">
        <v>-2.4498719722032498E-4</v>
      </c>
      <c r="AS6066">
        <v>-2.2032421547919499E-3</v>
      </c>
      <c r="AT6066">
        <v>5.6337859859922901E-5</v>
      </c>
      <c r="AU6066">
        <v>1.6741758445277799E-3</v>
      </c>
      <c r="AV6066">
        <v>1.6097461339086201E-3</v>
      </c>
      <c r="AW6066">
        <v>1.48957027122378E-2</v>
      </c>
      <c r="AX6066">
        <v>2.68989857286214E-2</v>
      </c>
      <c r="AY6066">
        <v>3.3149216324090902E-2</v>
      </c>
      <c r="AZ6066">
        <v>0.15380463004112199</v>
      </c>
      <c r="BA6066">
        <v>0.13035625219345001</v>
      </c>
      <c r="BB6066">
        <v>6.2711052596569006E-2</v>
      </c>
      <c r="BC6066">
        <v>-7.5218908488750402E-2</v>
      </c>
      <c r="BD6066">
        <v>-3.5937573760747903E-2</v>
      </c>
      <c r="BE6066">
        <v>-6.7021488212048999E-3</v>
      </c>
      <c r="BF6066">
        <v>-3.02282837219536E-3</v>
      </c>
      <c r="BG6066">
        <v>5.3347460925579002E-3</v>
      </c>
      <c r="BH6066">
        <v>4.79418411850929E-3</v>
      </c>
      <c r="BI6066">
        <v>7.4142920784652198E-3</v>
      </c>
      <c r="BJ6066">
        <v>5.3552845492958997E-3</v>
      </c>
      <c r="BK6066">
        <v>1.03926286101341E-2</v>
      </c>
      <c r="BL6066">
        <v>6.9884941913187504E-3</v>
      </c>
      <c r="BM6066">
        <v>6.4520146697759602E-3</v>
      </c>
      <c r="BN6066">
        <v>1.3607961125671799E-2</v>
      </c>
      <c r="BO6066">
        <v>3.74381220899522E-3</v>
      </c>
      <c r="BP6066">
        <v>5.1217721775174098E-3</v>
      </c>
      <c r="BQ6066">
        <v>3.5081815440207698E-3</v>
      </c>
      <c r="BR6066">
        <v>6.18530483916401E-3</v>
      </c>
      <c r="BS6066">
        <v>8.4987320005893707E-3</v>
      </c>
      <c r="BT6066">
        <v>9.3909334391355497E-3</v>
      </c>
      <c r="BU6066">
        <v>2.3630488663911799E-2</v>
      </c>
      <c r="BV6066">
        <v>3.6546960473060601E-2</v>
      </c>
      <c r="BW6066">
        <v>4.36477363109588E-2</v>
      </c>
      <c r="BX6066">
        <v>0.16468515992164601</v>
      </c>
      <c r="BY6066">
        <v>0.14094522595405501</v>
      </c>
      <c r="BZ6066">
        <v>7.2566442191600702E-2</v>
      </c>
      <c r="CA6066">
        <v>-6.5533392131328499E-2</v>
      </c>
      <c r="CB6066">
        <v>-2.6602117344737001E-2</v>
      </c>
      <c r="CC6066">
        <v>2.0980427507311101E-3</v>
      </c>
      <c r="CD6066">
        <v>5.0462922081351202E-3</v>
      </c>
      <c r="CE6066">
        <v>1.4018293470144201E-2</v>
      </c>
      <c r="CF6066">
        <v>1.3197721913456899E-2</v>
      </c>
      <c r="CG6066">
        <v>1.4999072067439501E-2</v>
      </c>
      <c r="CH6066">
        <v>1.2154521420598001E-2</v>
      </c>
      <c r="CI6066">
        <v>1.6259782016277299E-2</v>
      </c>
      <c r="CJ6066">
        <v>1.1969688348472099E-2</v>
      </c>
      <c r="CK6066">
        <v>1.1082257144153101E-2</v>
      </c>
      <c r="CL6066">
        <v>1.8423005938529899E-2</v>
      </c>
      <c r="CM6066">
        <v>8.7702581658959302E-3</v>
      </c>
      <c r="CN6066">
        <v>1.04885315522551E-2</v>
      </c>
      <c r="CO6066">
        <v>9.2196054756641301E-3</v>
      </c>
      <c r="CP6066">
        <v>1.2314272113144301E-2</v>
      </c>
      <c r="CQ6066">
        <v>1.53232878074049E-2</v>
      </c>
      <c r="CR6066">
        <v>1.7172120511531799E-2</v>
      </c>
      <c r="CS6066">
        <v>3.2365273684263202E-2</v>
      </c>
      <c r="CT6066">
        <v>4.6194937080144799E-2</v>
      </c>
      <c r="CU6066">
        <v>5.4146256297826698E-2</v>
      </c>
      <c r="CV6066">
        <v>0.17556568980216899</v>
      </c>
      <c r="CW6066">
        <v>0.15153419971466001</v>
      </c>
      <c r="CX6066">
        <v>8.2421831786632496E-2</v>
      </c>
      <c r="CY6066">
        <v>-5.5847879499196999E-2</v>
      </c>
      <c r="CZ6066">
        <v>-1.7266660928726099E-2</v>
      </c>
      <c r="DA6066">
        <v>1.0898234322667099E-2</v>
      </c>
      <c r="DB6066">
        <v>1.3115412555634901E-2</v>
      </c>
      <c r="DC6066">
        <v>5.2792220376431899E-3</v>
      </c>
      <c r="DD6066">
        <v>5.1089883781969504E-3</v>
      </c>
      <c r="DE6066">
        <v>4.6112188138067696E-3</v>
      </c>
      <c r="DF6066">
        <v>4.1336426511406803E-3</v>
      </c>
      <c r="DG6066">
        <v>3.5669757053256E-3</v>
      </c>
      <c r="DH6066">
        <v>3.0283508822321801E-3</v>
      </c>
      <c r="DI6066">
        <v>2.8149874415248602E-3</v>
      </c>
      <c r="DJ6066">
        <v>2.9273389372974599E-3</v>
      </c>
      <c r="DK6066">
        <v>3.0558623839169702E-3</v>
      </c>
      <c r="DL6066">
        <v>3.2627580221742301E-3</v>
      </c>
      <c r="DM6066">
        <v>3.47229908220469E-3</v>
      </c>
      <c r="DN6066">
        <v>3.7261473480612001E-3</v>
      </c>
      <c r="DO6066">
        <v>4.1490355506539301E-3</v>
      </c>
      <c r="DP6066">
        <v>4.7306260094046497E-3</v>
      </c>
      <c r="DQ6066">
        <v>5.3103729151189301E-3</v>
      </c>
      <c r="DR6066">
        <v>5.8655524626374201E-3</v>
      </c>
      <c r="DS6066">
        <v>6.38264650478959E-3</v>
      </c>
      <c r="DT6066">
        <v>6.6148890182375899E-3</v>
      </c>
      <c r="DU6066">
        <v>6.4376387745141896E-3</v>
      </c>
      <c r="DV6066">
        <v>5.9916530735790704E-3</v>
      </c>
      <c r="DW6066">
        <v>5.8883745223283698E-3</v>
      </c>
      <c r="DX6066">
        <v>5.6755542755126901E-3</v>
      </c>
      <c r="DY6066">
        <v>5.35013666376471E-3</v>
      </c>
      <c r="DZ6066">
        <v>4.9056769348680904E-3</v>
      </c>
      <c r="EA6066">
        <v>69.878341674804602</v>
      </c>
      <c r="EB6066">
        <v>68.642112731933494</v>
      </c>
      <c r="EC6066">
        <v>67.391464233398395</v>
      </c>
      <c r="ED6066">
        <v>66.391937255859304</v>
      </c>
      <c r="EE6066">
        <v>65.662834167480398</v>
      </c>
      <c r="EF6066">
        <v>64.304901123046804</v>
      </c>
      <c r="EG6066">
        <v>64.223945617675696</v>
      </c>
      <c r="EH6066">
        <v>66.585006713867102</v>
      </c>
      <c r="EI6066">
        <v>72.297172546386705</v>
      </c>
      <c r="EJ6066">
        <v>78.157699584960895</v>
      </c>
      <c r="EK6066">
        <v>84.204216003417898</v>
      </c>
      <c r="EL6066">
        <v>88.885574340820298</v>
      </c>
      <c r="EM6066">
        <v>92.606338500976506</v>
      </c>
      <c r="EN6066">
        <v>95.683654785156193</v>
      </c>
      <c r="EO6066">
        <v>97.354194641113196</v>
      </c>
      <c r="EP6066">
        <v>98.519966125488196</v>
      </c>
      <c r="EQ6066">
        <v>98.228385925292898</v>
      </c>
      <c r="ER6066">
        <v>96.021751403808494</v>
      </c>
      <c r="ES6066">
        <v>90.634666442870994</v>
      </c>
      <c r="ET6066">
        <v>85.319221496582003</v>
      </c>
      <c r="EU6066">
        <v>81.6400146484375</v>
      </c>
      <c r="EV6066">
        <v>79.190704345703097</v>
      </c>
      <c r="EW6066">
        <v>76.567901611328097</v>
      </c>
      <c r="EX6066">
        <v>74.708061218261705</v>
      </c>
      <c r="EY6066">
        <v>5.1102116703987101E-2</v>
      </c>
      <c r="EZ6066">
        <v>3.6681795027107E-3</v>
      </c>
      <c r="FA6066">
        <v>3.6681795027107E-3</v>
      </c>
      <c r="FB6066">
        <v>0</v>
      </c>
      <c r="FC6066">
        <v>0</v>
      </c>
    </row>
    <row r="6067" spans="1:159" x14ac:dyDescent="0.25">
      <c r="A6067" t="s">
        <v>40</v>
      </c>
      <c r="B6067" t="s">
        <v>41</v>
      </c>
      <c r="C6067" t="s">
        <v>77</v>
      </c>
      <c r="D6067" s="13" t="s">
        <v>171</v>
      </c>
      <c r="E6067" s="25">
        <v>18</v>
      </c>
      <c r="F6067">
        <v>20</v>
      </c>
      <c r="G6067">
        <v>18</v>
      </c>
      <c r="H6067">
        <v>20</v>
      </c>
      <c r="I6067">
        <v>30471.5</v>
      </c>
      <c r="J6067">
        <v>34312</v>
      </c>
      <c r="K6067">
        <v>0.72216176986694303</v>
      </c>
      <c r="L6067">
        <v>0.63601797819137496</v>
      </c>
      <c r="M6067">
        <v>0.57568013668060303</v>
      </c>
      <c r="N6067">
        <v>0.53430896997451705</v>
      </c>
      <c r="O6067">
        <v>0.51331204175948997</v>
      </c>
      <c r="P6067">
        <v>0.521903216838836</v>
      </c>
      <c r="Q6067">
        <v>0.56386429071426303</v>
      </c>
      <c r="R6067">
        <v>0.61158454418182295</v>
      </c>
      <c r="S6067">
        <v>0.62395489215850797</v>
      </c>
      <c r="T6067">
        <v>0.66928070783615101</v>
      </c>
      <c r="U6067">
        <v>0.742525875568389</v>
      </c>
      <c r="V6067">
        <v>0.847717404365539</v>
      </c>
      <c r="W6067">
        <v>1.0151063203811601</v>
      </c>
      <c r="X6067">
        <v>1.24179255962371</v>
      </c>
      <c r="Y6067">
        <v>1.51753258705139</v>
      </c>
      <c r="Z6067">
        <v>1.7956683635711601</v>
      </c>
      <c r="AA6067">
        <v>2.0007810592651301</v>
      </c>
      <c r="AB6067">
        <v>2.0892915725707999</v>
      </c>
      <c r="AC6067">
        <v>1.97632443904876</v>
      </c>
      <c r="AD6067">
        <v>1.7636860609054501</v>
      </c>
      <c r="AE6067">
        <v>1.5631232261657699</v>
      </c>
      <c r="AF6067">
        <v>1.3577965497970499</v>
      </c>
      <c r="AG6067">
        <v>1.1180129051208401</v>
      </c>
      <c r="AH6067">
        <v>0.89639967679977395</v>
      </c>
      <c r="AI6067">
        <v>3.3867077436298102E-3</v>
      </c>
      <c r="AJ6067">
        <v>-5.7770181447267498E-3</v>
      </c>
      <c r="AK6067">
        <v>-4.4895550236105902E-3</v>
      </c>
      <c r="AL6067">
        <v>-1.25609349925071E-3</v>
      </c>
      <c r="AM6067">
        <v>5.6322797900065704E-4</v>
      </c>
      <c r="AN6067">
        <v>-6.7879899870604201E-4</v>
      </c>
      <c r="AO6067">
        <v>3.1112522265175303E-5</v>
      </c>
      <c r="AP6067">
        <v>7.9609343083575303E-4</v>
      </c>
      <c r="AQ6067">
        <v>-4.9365512095391698E-3</v>
      </c>
      <c r="AR6067">
        <v>-2.84376787021756E-3</v>
      </c>
      <c r="AS6067">
        <v>-9.6303300233557799E-4</v>
      </c>
      <c r="AT6067">
        <v>-3.0370219610631401E-3</v>
      </c>
      <c r="AU6067">
        <v>6.7452428629621798E-4</v>
      </c>
      <c r="AV6067">
        <v>1.2148435227572901E-2</v>
      </c>
      <c r="AW6067">
        <v>2.5378650054335501E-2</v>
      </c>
      <c r="AX6067">
        <v>2.70988568663597E-2</v>
      </c>
      <c r="AY6067">
        <v>2.9822716489434201E-2</v>
      </c>
      <c r="AZ6067">
        <v>0.13102155923843301</v>
      </c>
      <c r="BA6067">
        <v>0.111752927303314</v>
      </c>
      <c r="BB6067">
        <v>5.65741099417209E-2</v>
      </c>
      <c r="BC6067">
        <v>-5.8610741049051202E-2</v>
      </c>
      <c r="BD6067">
        <v>-2.6137772947549799E-2</v>
      </c>
      <c r="BE6067">
        <v>-3.0036002863198501E-3</v>
      </c>
      <c r="BF6067">
        <v>-3.0390580650418901E-3</v>
      </c>
      <c r="BG6067">
        <v>1.0206252336502001E-2</v>
      </c>
      <c r="BH6067">
        <v>7.9842697596177405E-4</v>
      </c>
      <c r="BI6067">
        <v>1.4573171501979199E-3</v>
      </c>
      <c r="BJ6067">
        <v>4.0701129473745797E-3</v>
      </c>
      <c r="BK6067">
        <v>5.1223346963524801E-3</v>
      </c>
      <c r="BL6067">
        <v>3.33448639139533E-3</v>
      </c>
      <c r="BM6067">
        <v>3.8744225166737999E-3</v>
      </c>
      <c r="BN6067">
        <v>4.8379492945969096E-3</v>
      </c>
      <c r="BO6067">
        <v>-4.1689962381496998E-4</v>
      </c>
      <c r="BP6067">
        <v>2.4689494166523201E-3</v>
      </c>
      <c r="BQ6067">
        <v>5.1892278715968097E-3</v>
      </c>
      <c r="BR6067">
        <v>3.9783907122909997E-3</v>
      </c>
      <c r="BS6067">
        <v>8.6718443781137397E-3</v>
      </c>
      <c r="BT6067">
        <v>2.1179476752877201E-2</v>
      </c>
      <c r="BU6067">
        <v>3.5278800874948502E-2</v>
      </c>
      <c r="BV6067">
        <v>3.7535253912210402E-2</v>
      </c>
      <c r="BW6067">
        <v>4.0557373315095901E-2</v>
      </c>
      <c r="BX6067">
        <v>0.141463592648506</v>
      </c>
      <c r="BY6067">
        <v>0.121698215603828</v>
      </c>
      <c r="BZ6067">
        <v>6.5839856863021795E-2</v>
      </c>
      <c r="CA6067">
        <v>-4.9609947949647903E-2</v>
      </c>
      <c r="CB6067">
        <v>-1.78399458527565E-2</v>
      </c>
      <c r="CC6067">
        <v>4.50211344286799E-3</v>
      </c>
      <c r="CD6067">
        <v>3.6168585065752198E-3</v>
      </c>
      <c r="CE6067">
        <v>1.70257966965436E-2</v>
      </c>
      <c r="CF6067">
        <v>7.37387174740433E-3</v>
      </c>
      <c r="CG6067">
        <v>7.4041890911757903E-3</v>
      </c>
      <c r="CH6067">
        <v>9.3963192775845493E-3</v>
      </c>
      <c r="CI6067">
        <v>9.6814418211579305E-3</v>
      </c>
      <c r="CJ6067">
        <v>7.3477718979120202E-3</v>
      </c>
      <c r="CK6067">
        <v>7.7177323400974204E-3</v>
      </c>
      <c r="CL6067">
        <v>8.8798049837350793E-3</v>
      </c>
      <c r="CM6067">
        <v>4.1027516126632604E-3</v>
      </c>
      <c r="CN6067">
        <v>7.7816667035222001E-3</v>
      </c>
      <c r="CO6067">
        <v>1.1341488920152101E-2</v>
      </c>
      <c r="CP6067">
        <v>1.09938038513064E-2</v>
      </c>
      <c r="CQ6067">
        <v>1.6669165343046102E-2</v>
      </c>
      <c r="CR6067">
        <v>3.0210517346858898E-2</v>
      </c>
      <c r="CS6067">
        <v>4.5178953558206503E-2</v>
      </c>
      <c r="CT6067">
        <v>4.7971650958061197E-2</v>
      </c>
      <c r="CU6067">
        <v>5.1292032003402703E-2</v>
      </c>
      <c r="CV6067">
        <v>0.15190562605857799</v>
      </c>
      <c r="CW6067">
        <v>0.13164350390434201</v>
      </c>
      <c r="CX6067">
        <v>7.5105600059032399E-2</v>
      </c>
      <c r="CY6067">
        <v>-4.0609154850244501E-2</v>
      </c>
      <c r="CZ6067">
        <v>-9.54211968928575E-3</v>
      </c>
      <c r="DA6067">
        <v>1.20078269392251E-2</v>
      </c>
      <c r="DB6067">
        <v>1.0272774845361699E-2</v>
      </c>
      <c r="DC6067">
        <v>4.1459887288510704E-3</v>
      </c>
      <c r="DD6067">
        <v>3.9975866675376797E-3</v>
      </c>
      <c r="DE6067">
        <v>3.6154414992779398E-3</v>
      </c>
      <c r="DF6067">
        <v>3.23810358531773E-3</v>
      </c>
      <c r="DG6067">
        <v>2.7717400807887298E-3</v>
      </c>
      <c r="DH6067">
        <v>2.4399042595177802E-3</v>
      </c>
      <c r="DI6067">
        <v>2.3365665692835999E-3</v>
      </c>
      <c r="DJ6067">
        <v>2.4572738911956501E-3</v>
      </c>
      <c r="DK6067">
        <v>2.7477529365569301E-3</v>
      </c>
      <c r="DL6067">
        <v>3.22990282438695E-3</v>
      </c>
      <c r="DM6067">
        <v>3.7403090391308E-3</v>
      </c>
      <c r="DN6067">
        <v>4.2650680989026997E-3</v>
      </c>
      <c r="DO6067">
        <v>4.8620253801345799E-3</v>
      </c>
      <c r="DP6067">
        <v>5.4904832504689598E-3</v>
      </c>
      <c r="DQ6067">
        <v>6.0188644565641802E-3</v>
      </c>
      <c r="DR6067">
        <v>6.3448790460824897E-3</v>
      </c>
      <c r="DS6067">
        <v>6.5262084826826997E-3</v>
      </c>
      <c r="DT6067">
        <v>6.3483025878667797E-3</v>
      </c>
      <c r="DU6067">
        <v>6.0463040135800804E-3</v>
      </c>
      <c r="DV6067">
        <v>5.6331739760935298E-3</v>
      </c>
      <c r="DW6067">
        <v>5.4720942862331798E-3</v>
      </c>
      <c r="DX6067">
        <v>5.0447201356291702E-3</v>
      </c>
      <c r="DY6067">
        <v>4.5631499961018502E-3</v>
      </c>
      <c r="DZ6067">
        <v>4.0465099737048097E-3</v>
      </c>
      <c r="EA6067">
        <v>70.424346923828097</v>
      </c>
      <c r="EB6067">
        <v>69.173728942870994</v>
      </c>
      <c r="EC6067">
        <v>67.884819030761705</v>
      </c>
      <c r="ED6067">
        <v>66.825485229492102</v>
      </c>
      <c r="EE6067">
        <v>66.098793029785099</v>
      </c>
      <c r="EF6067">
        <v>64.694122314453097</v>
      </c>
      <c r="EG6067">
        <v>64.5421142578125</v>
      </c>
      <c r="EH6067">
        <v>66.874961853027301</v>
      </c>
      <c r="EI6067">
        <v>72.507362365722599</v>
      </c>
      <c r="EJ6067">
        <v>78.290260314941406</v>
      </c>
      <c r="EK6067">
        <v>84.278869628906193</v>
      </c>
      <c r="EL6067">
        <v>88.903816223144503</v>
      </c>
      <c r="EM6067">
        <v>92.633773803710895</v>
      </c>
      <c r="EN6067">
        <v>95.663864135742102</v>
      </c>
      <c r="EO6067">
        <v>97.314239501953097</v>
      </c>
      <c r="EP6067">
        <v>98.576690673828097</v>
      </c>
      <c r="EQ6067">
        <v>98.334823608398395</v>
      </c>
      <c r="ER6067">
        <v>96.305435180664006</v>
      </c>
      <c r="ES6067">
        <v>91.160049438476506</v>
      </c>
      <c r="ET6067">
        <v>85.951446533203097</v>
      </c>
      <c r="EU6067">
        <v>82.297645568847599</v>
      </c>
      <c r="EV6067">
        <v>79.709182739257798</v>
      </c>
      <c r="EW6067">
        <v>76.982398986816406</v>
      </c>
      <c r="EX6067">
        <v>75.134986877441406</v>
      </c>
      <c r="EY6067">
        <v>4.89681586623191E-2</v>
      </c>
      <c r="EZ6067">
        <v>3.47357313148677E-3</v>
      </c>
      <c r="FA6067">
        <v>3.47357313148677E-3</v>
      </c>
      <c r="FB6067">
        <v>0</v>
      </c>
      <c r="FC6067">
        <v>0</v>
      </c>
    </row>
    <row r="6068" spans="1:159" x14ac:dyDescent="0.25">
      <c r="A6068" t="s">
        <v>40</v>
      </c>
      <c r="B6068" t="s">
        <v>41</v>
      </c>
      <c r="C6068" t="s">
        <v>84</v>
      </c>
      <c r="D6068" s="13" t="s">
        <v>171</v>
      </c>
      <c r="E6068" s="25">
        <v>18</v>
      </c>
      <c r="F6068">
        <v>20</v>
      </c>
      <c r="G6068">
        <v>18</v>
      </c>
      <c r="H6068">
        <v>20</v>
      </c>
      <c r="I6068">
        <v>2342</v>
      </c>
      <c r="J6068">
        <v>2654</v>
      </c>
      <c r="K6068">
        <v>0.62100398540496804</v>
      </c>
      <c r="L6068">
        <v>0.54321455955505304</v>
      </c>
      <c r="M6068">
        <v>0.486060410737991</v>
      </c>
      <c r="N6068">
        <v>0.42768543958663902</v>
      </c>
      <c r="O6068">
        <v>0.40747976303100503</v>
      </c>
      <c r="P6068">
        <v>0.41423940658569303</v>
      </c>
      <c r="Q6068">
        <v>0.44264295697212203</v>
      </c>
      <c r="R6068">
        <v>0.46433410048484802</v>
      </c>
      <c r="S6068">
        <v>0.44243538379669101</v>
      </c>
      <c r="T6068">
        <v>0.46076285839080799</v>
      </c>
      <c r="U6068">
        <v>0.50100129842758101</v>
      </c>
      <c r="V6068">
        <v>0.57208156585693304</v>
      </c>
      <c r="W6068">
        <v>0.68756866455078103</v>
      </c>
      <c r="X6068">
        <v>0.873923480510711</v>
      </c>
      <c r="Y6068">
        <v>1.0916068553924501</v>
      </c>
      <c r="Z6068">
        <v>1.3065707683563199</v>
      </c>
      <c r="AA6068">
        <v>1.48113405704498</v>
      </c>
      <c r="AB6068">
        <v>1.5760264396667401</v>
      </c>
      <c r="AC6068">
        <v>1.56499052047729</v>
      </c>
      <c r="AD6068">
        <v>1.4057043790817201</v>
      </c>
      <c r="AE6068">
        <v>1.2815443277359</v>
      </c>
      <c r="AF6068">
        <v>1.1299916505813501</v>
      </c>
      <c r="AG6068">
        <v>0.95064300298690696</v>
      </c>
      <c r="AH6068">
        <v>0.76185935735702504</v>
      </c>
      <c r="AI6068">
        <v>-1.0284308344125701E-2</v>
      </c>
      <c r="AJ6068">
        <v>-7.9404804855584994E-3</v>
      </c>
      <c r="AK6068">
        <v>-1.4816189650446101E-3</v>
      </c>
      <c r="AL6068">
        <v>-1.0765511542558601E-2</v>
      </c>
      <c r="AM6068">
        <v>-8.3504989743232692E-3</v>
      </c>
      <c r="AN6068">
        <v>-1.38721417170017E-3</v>
      </c>
      <c r="AO6068">
        <v>6.5034575527533794E-5</v>
      </c>
      <c r="AP6068">
        <v>-1.17346504703164E-2</v>
      </c>
      <c r="AQ6068">
        <v>-2.0295560359954799E-2</v>
      </c>
      <c r="AR6068">
        <v>-2.3422338068485201E-2</v>
      </c>
      <c r="AS6068">
        <v>-3.3912688493728603E-2</v>
      </c>
      <c r="AT6068">
        <v>-1.7981465905904701E-2</v>
      </c>
      <c r="AU6068">
        <v>-3.4006752073764801E-2</v>
      </c>
      <c r="AV6068">
        <v>1.5461735427379599E-2</v>
      </c>
      <c r="AW6068">
        <v>5.8352861553430502E-2</v>
      </c>
      <c r="AX6068">
        <v>6.1964426189660998E-2</v>
      </c>
      <c r="AY6068">
        <v>5.1856644451618097E-2</v>
      </c>
      <c r="AZ6068">
        <v>9.5461092889308902E-2</v>
      </c>
      <c r="BA6068">
        <v>0.11479890346527</v>
      </c>
      <c r="BB6068">
        <v>7.3242388665676103E-2</v>
      </c>
      <c r="BC6068">
        <v>-1.09631521627306E-2</v>
      </c>
      <c r="BD6068">
        <v>7.9346559941768594E-3</v>
      </c>
      <c r="BE6068">
        <v>1.06956548988819E-2</v>
      </c>
      <c r="BF6068">
        <v>-1.6085281968116701E-2</v>
      </c>
      <c r="BG6068">
        <v>1.4027519151568401E-2</v>
      </c>
      <c r="BH6068">
        <v>1.49630084633827E-2</v>
      </c>
      <c r="BI6068">
        <v>1.8461216241121198E-2</v>
      </c>
      <c r="BJ6068">
        <v>5.9661637060344202E-3</v>
      </c>
      <c r="BK6068">
        <v>5.3664436563849397E-3</v>
      </c>
      <c r="BL6068">
        <v>1.08597055077552E-2</v>
      </c>
      <c r="BM6068">
        <v>1.1224533431231899E-2</v>
      </c>
      <c r="BN6068">
        <v>5.5624701781198296E-4</v>
      </c>
      <c r="BO6068">
        <v>-6.4578833989798997E-3</v>
      </c>
      <c r="BP6068">
        <v>-7.3241721838712597E-3</v>
      </c>
      <c r="BQ6068">
        <v>-1.5888823196291899E-2</v>
      </c>
      <c r="BR6068">
        <v>1.9817808642983402E-3</v>
      </c>
      <c r="BS6068">
        <v>-1.0747371241450299E-2</v>
      </c>
      <c r="BT6068">
        <v>4.1803132742643301E-2</v>
      </c>
      <c r="BU6068">
        <v>8.6746297776698997E-2</v>
      </c>
      <c r="BV6068">
        <v>9.1537266969680703E-2</v>
      </c>
      <c r="BW6068">
        <v>8.3207942545413902E-2</v>
      </c>
      <c r="BX6068">
        <v>0.12694382667541501</v>
      </c>
      <c r="BY6068">
        <v>0.145572394132614</v>
      </c>
      <c r="BZ6068">
        <v>0.10186131298542001</v>
      </c>
      <c r="CA6068">
        <v>1.82094313204288E-2</v>
      </c>
      <c r="CB6068">
        <v>3.4893058240413603E-2</v>
      </c>
      <c r="CC6068">
        <v>3.4769840538501698E-2</v>
      </c>
      <c r="CD6068">
        <v>5.8913812972605202E-3</v>
      </c>
      <c r="CE6068">
        <v>3.8339346647262497E-2</v>
      </c>
      <c r="CF6068">
        <v>3.7866495549678802E-2</v>
      </c>
      <c r="CG6068">
        <v>3.8404051214456503E-2</v>
      </c>
      <c r="CH6068">
        <v>2.2697838023304901E-2</v>
      </c>
      <c r="CI6068">
        <v>1.90833862870931E-2</v>
      </c>
      <c r="CJ6068">
        <v>2.3106625303626002E-2</v>
      </c>
      <c r="CK6068">
        <v>2.23840326070785E-2</v>
      </c>
      <c r="CL6068">
        <v>1.28471450880169E-2</v>
      </c>
      <c r="CM6068">
        <v>7.3797940276563098E-3</v>
      </c>
      <c r="CN6068">
        <v>8.7739946320652892E-3</v>
      </c>
      <c r="CO6068">
        <v>2.1350402384996401E-3</v>
      </c>
      <c r="CP6068">
        <v>2.1945027634501402E-2</v>
      </c>
      <c r="CQ6068">
        <v>1.2512010522186701E-2</v>
      </c>
      <c r="CR6068">
        <v>6.8144530057907104E-2</v>
      </c>
      <c r="CS6068">
        <v>0.115139737725257</v>
      </c>
      <c r="CT6068">
        <v>0.12111011147499</v>
      </c>
      <c r="CU6068">
        <v>0.114559240639209</v>
      </c>
      <c r="CV6068">
        <v>0.15842655301094</v>
      </c>
      <c r="CW6068">
        <v>0.176345884799957</v>
      </c>
      <c r="CX6068">
        <v>0.13048022985458299</v>
      </c>
      <c r="CY6068">
        <v>4.7382015734910903E-2</v>
      </c>
      <c r="CZ6068">
        <v>6.1851460486650398E-2</v>
      </c>
      <c r="DA6068">
        <v>5.8844026178121497E-2</v>
      </c>
      <c r="DB6068">
        <v>2.7868045493960301E-2</v>
      </c>
      <c r="DC6068">
        <v>1.47805418819189E-2</v>
      </c>
      <c r="DD6068">
        <v>1.3924332335591301E-2</v>
      </c>
      <c r="DE6068">
        <v>1.21243828907608E-2</v>
      </c>
      <c r="DF6068">
        <v>1.01721361279487E-2</v>
      </c>
      <c r="DG6068">
        <v>8.3393091335892608E-3</v>
      </c>
      <c r="DH6068">
        <v>7.44559848681092E-3</v>
      </c>
      <c r="DI6068">
        <v>6.7844935692846697E-3</v>
      </c>
      <c r="DJ6068">
        <v>7.4723353609442702E-3</v>
      </c>
      <c r="DK6068">
        <v>8.4127103909850103E-3</v>
      </c>
      <c r="DL6068">
        <v>9.7869904711842502E-3</v>
      </c>
      <c r="DM6068">
        <v>1.09577309340238E-2</v>
      </c>
      <c r="DN6068">
        <v>1.21367927640676E-2</v>
      </c>
      <c r="DO6068">
        <v>1.4140699990093699E-2</v>
      </c>
      <c r="DP6068">
        <v>1.60144325345754E-2</v>
      </c>
      <c r="DQ6068">
        <v>1.7261983826756401E-2</v>
      </c>
      <c r="DR6068">
        <v>1.7979010939598E-2</v>
      </c>
      <c r="DS6068">
        <v>1.9060235470533302E-2</v>
      </c>
      <c r="DT6068">
        <v>1.9140141084790199E-2</v>
      </c>
      <c r="DU6068">
        <v>1.8708955496549599E-2</v>
      </c>
      <c r="DV6068">
        <v>1.73990689218044E-2</v>
      </c>
      <c r="DW6068">
        <v>1.7735671252012201E-2</v>
      </c>
      <c r="DX6068">
        <v>1.6389545053243599E-2</v>
      </c>
      <c r="DY6068">
        <v>1.4636065810918799E-2</v>
      </c>
      <c r="DZ6068">
        <v>1.33608626201748E-2</v>
      </c>
      <c r="EA6068">
        <v>69.227081298828097</v>
      </c>
      <c r="EB6068">
        <v>67.903976440429602</v>
      </c>
      <c r="EC6068">
        <v>66.862358093261705</v>
      </c>
      <c r="ED6068">
        <v>65.706726074218693</v>
      </c>
      <c r="EE6068">
        <v>64.861213684082003</v>
      </c>
      <c r="EF6068">
        <v>63.596675872802699</v>
      </c>
      <c r="EG6068">
        <v>63.638042449951101</v>
      </c>
      <c r="EH6068">
        <v>66.1270751953125</v>
      </c>
      <c r="EI6068">
        <v>71.772117614745994</v>
      </c>
      <c r="EJ6068">
        <v>77.580955505370994</v>
      </c>
      <c r="EK6068">
        <v>83.779312133789006</v>
      </c>
      <c r="EL6068">
        <v>88.436477661132798</v>
      </c>
      <c r="EM6068">
        <v>92.603118896484304</v>
      </c>
      <c r="EN6068">
        <v>95.815757751464801</v>
      </c>
      <c r="EO6068">
        <v>97.450286865234304</v>
      </c>
      <c r="EP6068">
        <v>98.751594543457003</v>
      </c>
      <c r="EQ6068">
        <v>98.439323425292898</v>
      </c>
      <c r="ER6068">
        <v>96.144485473632798</v>
      </c>
      <c r="ES6068">
        <v>90.634147644042898</v>
      </c>
      <c r="ET6068">
        <v>85.207878112792898</v>
      </c>
      <c r="EU6068">
        <v>81.554710388183494</v>
      </c>
      <c r="EV6068">
        <v>78.943077087402301</v>
      </c>
      <c r="EW6068">
        <v>76.349258422851506</v>
      </c>
      <c r="EX6068">
        <v>74.395820617675696</v>
      </c>
      <c r="EY6068">
        <v>0.14478883147239599</v>
      </c>
      <c r="EZ6068">
        <v>1.06411026790738E-2</v>
      </c>
      <c r="FA6068">
        <v>1.06411026790738E-2</v>
      </c>
      <c r="FB6068">
        <v>0</v>
      </c>
      <c r="FC6068">
        <v>0</v>
      </c>
    </row>
    <row r="6069" spans="1:159" x14ac:dyDescent="0.25">
      <c r="A6069" t="s">
        <v>40</v>
      </c>
      <c r="B6069" t="s">
        <v>41</v>
      </c>
      <c r="C6069" t="s">
        <v>72</v>
      </c>
      <c r="D6069" s="13" t="s">
        <v>171</v>
      </c>
      <c r="E6069" s="25">
        <v>18</v>
      </c>
      <c r="F6069">
        <v>20</v>
      </c>
      <c r="G6069">
        <v>18</v>
      </c>
      <c r="H6069">
        <v>20</v>
      </c>
      <c r="I6069">
        <v>46484.5</v>
      </c>
      <c r="J6069">
        <v>52433</v>
      </c>
      <c r="K6069">
        <v>0.93652468919753995</v>
      </c>
      <c r="L6069">
        <v>0.82580441236495905</v>
      </c>
      <c r="M6069">
        <v>0.74222612380981401</v>
      </c>
      <c r="N6069">
        <v>0.68187183141708296</v>
      </c>
      <c r="O6069">
        <v>0.651295185089111</v>
      </c>
      <c r="P6069">
        <v>0.65271812677383401</v>
      </c>
      <c r="Q6069">
        <v>0.69709211587905795</v>
      </c>
      <c r="R6069">
        <v>0.69414210319518999</v>
      </c>
      <c r="S6069">
        <v>0.57182574272155695</v>
      </c>
      <c r="T6069">
        <v>0.53655284643173196</v>
      </c>
      <c r="U6069">
        <v>0.554296433925628</v>
      </c>
      <c r="V6069">
        <v>0.61690580844879095</v>
      </c>
      <c r="W6069">
        <v>0.738278448581695</v>
      </c>
      <c r="X6069">
        <v>0.926832616329193</v>
      </c>
      <c r="Y6069">
        <v>1.1897709369659399</v>
      </c>
      <c r="Z6069">
        <v>1.52376389503479</v>
      </c>
      <c r="AA6069">
        <v>1.88711738586425</v>
      </c>
      <c r="AB6069">
        <v>2.2027788162231401</v>
      </c>
      <c r="AC6069">
        <v>2.2678403854370099</v>
      </c>
      <c r="AD6069">
        <v>2.07446837425231</v>
      </c>
      <c r="AE6069">
        <v>1.86711502075195</v>
      </c>
      <c r="AF6069">
        <v>1.6480175256729099</v>
      </c>
      <c r="AG6069">
        <v>1.3828322887420601</v>
      </c>
      <c r="AH6069">
        <v>1.1344316005706701</v>
      </c>
      <c r="AI6069">
        <v>3.84709239006042E-3</v>
      </c>
      <c r="AJ6069">
        <v>-2.6749836979433802E-4</v>
      </c>
      <c r="AK6069">
        <v>4.6162735670804899E-3</v>
      </c>
      <c r="AL6069">
        <v>3.8187031168490601E-3</v>
      </c>
      <c r="AM6069">
        <v>6.5649216994643203E-3</v>
      </c>
      <c r="AN6069">
        <v>4.2472332715988098E-3</v>
      </c>
      <c r="AO6069">
        <v>2.6972338091581999E-3</v>
      </c>
      <c r="AP6069">
        <v>3.87250422500073E-3</v>
      </c>
      <c r="AQ6069">
        <v>-4.1253739036619603E-3</v>
      </c>
      <c r="AR6069">
        <v>-5.5572029668837699E-4</v>
      </c>
      <c r="AS6069">
        <v>-1.5925611369311801E-3</v>
      </c>
      <c r="AT6069">
        <v>-3.5570487380027702E-3</v>
      </c>
      <c r="AU6069">
        <v>-4.5583159662783103E-3</v>
      </c>
      <c r="AV6069">
        <v>2.0925470744259601E-4</v>
      </c>
      <c r="AW6069">
        <v>6.0482700355350902E-3</v>
      </c>
      <c r="AX6069">
        <v>5.4416935890913001E-3</v>
      </c>
      <c r="AY6069">
        <v>1.4225484803318899E-2</v>
      </c>
      <c r="AZ6069">
        <v>0.13548992574214899</v>
      </c>
      <c r="BA6069">
        <v>0.122182630002498</v>
      </c>
      <c r="BB6069">
        <v>5.9445064514875398E-2</v>
      </c>
      <c r="BC6069">
        <v>-6.78291991353034E-2</v>
      </c>
      <c r="BD6069">
        <v>-3.1687617301940897E-2</v>
      </c>
      <c r="BE6069">
        <v>-3.7400815635919502E-3</v>
      </c>
      <c r="BF6069">
        <v>1.2628312688320799E-3</v>
      </c>
      <c r="BG6069">
        <v>1.1049922555685E-2</v>
      </c>
      <c r="BH6069">
        <v>6.6313375718891603E-3</v>
      </c>
      <c r="BI6069">
        <v>1.08182597905397E-2</v>
      </c>
      <c r="BJ6069">
        <v>9.3760769814252801E-3</v>
      </c>
      <c r="BK6069">
        <v>1.1378900147974399E-2</v>
      </c>
      <c r="BL6069">
        <v>8.3890752866864204E-3</v>
      </c>
      <c r="BM6069">
        <v>6.5992721356451503E-3</v>
      </c>
      <c r="BN6069">
        <v>7.9265953972935607E-3</v>
      </c>
      <c r="BO6069">
        <v>1.11401357571594E-4</v>
      </c>
      <c r="BP6069">
        <v>4.0215500630438302E-3</v>
      </c>
      <c r="BQ6069">
        <v>3.36043490096926E-3</v>
      </c>
      <c r="BR6069">
        <v>1.8472797237336601E-3</v>
      </c>
      <c r="BS6069">
        <v>1.50673103053122E-3</v>
      </c>
      <c r="BT6069">
        <v>7.0795002393424502E-3</v>
      </c>
      <c r="BU6069">
        <v>1.36762233451008E-2</v>
      </c>
      <c r="BV6069">
        <v>1.37668410316109E-2</v>
      </c>
      <c r="BW6069">
        <v>2.3208476603031099E-2</v>
      </c>
      <c r="BX6069">
        <v>0.14475429058074901</v>
      </c>
      <c r="BY6069">
        <v>0.13115465641021701</v>
      </c>
      <c r="BZ6069">
        <v>6.7831002175807897E-2</v>
      </c>
      <c r="CA6069">
        <v>-5.9560343623161302E-2</v>
      </c>
      <c r="CB6069">
        <v>-2.3778980597853602E-2</v>
      </c>
      <c r="CC6069">
        <v>3.6657538730651101E-3</v>
      </c>
      <c r="CD6069">
        <v>8.0506075173616392E-3</v>
      </c>
      <c r="CE6069">
        <v>1.8252752721309599E-2</v>
      </c>
      <c r="CF6069">
        <v>1.3530173338949601E-2</v>
      </c>
      <c r="CG6069">
        <v>1.7020246013998899E-2</v>
      </c>
      <c r="CH6069">
        <v>1.4933451078832099E-2</v>
      </c>
      <c r="CI6069">
        <v>1.6192879527807201E-2</v>
      </c>
      <c r="CJ6069">
        <v>1.2530917301774001E-2</v>
      </c>
      <c r="CK6069">
        <v>1.0501310229301401E-2</v>
      </c>
      <c r="CL6069">
        <v>1.1980686336755701E-2</v>
      </c>
      <c r="CM6069">
        <v>4.3481765314936603E-3</v>
      </c>
      <c r="CN6069">
        <v>8.5988203063607199E-3</v>
      </c>
      <c r="CO6069">
        <v>8.3134314045310003E-3</v>
      </c>
      <c r="CP6069">
        <v>7.2516081854700999E-3</v>
      </c>
      <c r="CQ6069">
        <v>7.57177779451012E-3</v>
      </c>
      <c r="CR6069">
        <v>1.39497453346848E-2</v>
      </c>
      <c r="CS6069">
        <v>2.1304177120327901E-2</v>
      </c>
      <c r="CT6069">
        <v>2.2091988474130599E-2</v>
      </c>
      <c r="CU6069">
        <v>3.2191470265388399E-2</v>
      </c>
      <c r="CV6069">
        <v>0.154018655419349</v>
      </c>
      <c r="CW6069">
        <v>0.14012667536735501</v>
      </c>
      <c r="CX6069">
        <v>7.6216936111450098E-2</v>
      </c>
      <c r="CY6069">
        <v>-5.1291491836309398E-2</v>
      </c>
      <c r="CZ6069">
        <v>-1.58703457564115E-2</v>
      </c>
      <c r="DA6069">
        <v>1.1071588844060801E-2</v>
      </c>
      <c r="DB6069">
        <v>1.48383835330605E-2</v>
      </c>
      <c r="DC6069">
        <v>4.3790098279714498E-3</v>
      </c>
      <c r="DD6069">
        <v>4.1941944509744601E-3</v>
      </c>
      <c r="DE6069">
        <v>3.7705397699028202E-3</v>
      </c>
      <c r="DF6069">
        <v>3.37864342145621E-3</v>
      </c>
      <c r="DG6069">
        <v>2.9266912024468101E-3</v>
      </c>
      <c r="DH6069">
        <v>2.51806108281016E-3</v>
      </c>
      <c r="DI6069">
        <v>2.3722709156572801E-3</v>
      </c>
      <c r="DJ6069">
        <v>2.4647123645991E-3</v>
      </c>
      <c r="DK6069">
        <v>2.5757765397429401E-3</v>
      </c>
      <c r="DL6069">
        <v>2.7827827725559399E-3</v>
      </c>
      <c r="DM6069">
        <v>3.0112077947705902E-3</v>
      </c>
      <c r="DN6069">
        <v>3.2855984754860401E-3</v>
      </c>
      <c r="DO6069">
        <v>3.6872867494821501E-3</v>
      </c>
      <c r="DP6069">
        <v>4.1768127121031198E-3</v>
      </c>
      <c r="DQ6069">
        <v>4.6374662779271603E-3</v>
      </c>
      <c r="DR6069">
        <v>5.0613302737474398E-3</v>
      </c>
      <c r="DS6069">
        <v>5.4612713865935802E-3</v>
      </c>
      <c r="DT6069">
        <v>5.63232973217964E-3</v>
      </c>
      <c r="DU6069">
        <v>5.45460265129804E-3</v>
      </c>
      <c r="DV6069">
        <v>5.0982870161533304E-3</v>
      </c>
      <c r="DW6069">
        <v>5.0271051004528904E-3</v>
      </c>
      <c r="DX6069">
        <v>4.8081087879836499E-3</v>
      </c>
      <c r="DY6069">
        <v>4.50242822989821E-3</v>
      </c>
      <c r="DZ6069">
        <v>4.1266749612986998E-3</v>
      </c>
      <c r="EA6069">
        <v>70.581535339355398</v>
      </c>
      <c r="EB6069">
        <v>69.273902893066406</v>
      </c>
      <c r="EC6069">
        <v>67.964408874511705</v>
      </c>
      <c r="ED6069">
        <v>66.963699340820298</v>
      </c>
      <c r="EE6069">
        <v>66.133819580078097</v>
      </c>
      <c r="EF6069">
        <v>64.846855163574205</v>
      </c>
      <c r="EG6069">
        <v>64.696784973144503</v>
      </c>
      <c r="EH6069">
        <v>67.005729675292898</v>
      </c>
      <c r="EI6069">
        <v>72.621223449707003</v>
      </c>
      <c r="EJ6069">
        <v>78.420097351074205</v>
      </c>
      <c r="EK6069">
        <v>84.333595275878906</v>
      </c>
      <c r="EL6069">
        <v>88.927673339843693</v>
      </c>
      <c r="EM6069">
        <v>92.593856811523395</v>
      </c>
      <c r="EN6069">
        <v>95.623840332031193</v>
      </c>
      <c r="EO6069">
        <v>97.250328063964801</v>
      </c>
      <c r="EP6069">
        <v>98.502304077148395</v>
      </c>
      <c r="EQ6069">
        <v>98.285812377929602</v>
      </c>
      <c r="ER6069">
        <v>96.28271484375</v>
      </c>
      <c r="ES6069">
        <v>91.190216064453097</v>
      </c>
      <c r="ET6069">
        <v>85.912887573242102</v>
      </c>
      <c r="EU6069">
        <v>82.388381958007798</v>
      </c>
      <c r="EV6069">
        <v>79.786193847656193</v>
      </c>
      <c r="EW6069">
        <v>77.029441833495994</v>
      </c>
      <c r="EX6069">
        <v>75.231864929199205</v>
      </c>
      <c r="EY6069">
        <v>4.2759958654642098E-2</v>
      </c>
      <c r="EZ6069">
        <v>3.1174840405583299E-3</v>
      </c>
      <c r="FA6069">
        <v>3.1174840405583299E-3</v>
      </c>
      <c r="FB6069">
        <v>0</v>
      </c>
      <c r="FC6069">
        <v>0</v>
      </c>
    </row>
    <row r="6070" spans="1:159" x14ac:dyDescent="0.25">
      <c r="A6070" t="s">
        <v>40</v>
      </c>
      <c r="B6070" t="s">
        <v>41</v>
      </c>
      <c r="C6070" t="s">
        <v>80</v>
      </c>
      <c r="D6070" s="13" t="s">
        <v>171</v>
      </c>
      <c r="E6070" s="25">
        <v>18</v>
      </c>
      <c r="F6070">
        <v>20</v>
      </c>
      <c r="G6070">
        <v>18</v>
      </c>
      <c r="H6070">
        <v>20</v>
      </c>
      <c r="I6070">
        <v>1918</v>
      </c>
      <c r="J6070">
        <v>2156</v>
      </c>
      <c r="K6070">
        <v>0.95223402976989702</v>
      </c>
      <c r="L6070">
        <v>0.83987569808959905</v>
      </c>
      <c r="M6070">
        <v>0.74626046419143599</v>
      </c>
      <c r="N6070">
        <v>0.70877403020858698</v>
      </c>
      <c r="O6070">
        <v>0.68827188014984098</v>
      </c>
      <c r="P6070">
        <v>0.68521982431411699</v>
      </c>
      <c r="Q6070">
        <v>0.741876900196075</v>
      </c>
      <c r="R6070">
        <v>0.71288657188415505</v>
      </c>
      <c r="S6070">
        <v>0.56778204441070501</v>
      </c>
      <c r="T6070">
        <v>0.52140653133392301</v>
      </c>
      <c r="U6070">
        <v>0.52536910772323597</v>
      </c>
      <c r="V6070">
        <v>0.59231263399124101</v>
      </c>
      <c r="W6070">
        <v>0.70592975616455</v>
      </c>
      <c r="X6070">
        <v>0.92137253284454301</v>
      </c>
      <c r="Y6070">
        <v>1.21632599830627</v>
      </c>
      <c r="Z6070">
        <v>1.5526525974273599</v>
      </c>
      <c r="AA6070">
        <v>1.94435882568359</v>
      </c>
      <c r="AB6070">
        <v>2.2074351310729901</v>
      </c>
      <c r="AC6070">
        <v>2.2595896720886199</v>
      </c>
      <c r="AD6070">
        <v>2.1150817871093701</v>
      </c>
      <c r="AE6070">
        <v>1.9014804363250699</v>
      </c>
      <c r="AF6070">
        <v>1.6774818897247299</v>
      </c>
      <c r="AG6070">
        <v>1.3897396326064999</v>
      </c>
      <c r="AH6070">
        <v>1.1307413578033401</v>
      </c>
      <c r="AI6070">
        <v>-2.6343276724219301E-2</v>
      </c>
      <c r="AJ6070">
        <v>-2.2387072443962E-2</v>
      </c>
      <c r="AK6070">
        <v>-1.0520284064114E-2</v>
      </c>
      <c r="AL6070">
        <v>1.0373163037002E-2</v>
      </c>
      <c r="AM6070">
        <v>1.5656078234314901E-2</v>
      </c>
      <c r="AN6070">
        <v>2.0353085710667001E-4</v>
      </c>
      <c r="AO6070">
        <v>4.6256044879555702E-3</v>
      </c>
      <c r="AP6070">
        <v>-1.7859496176242801E-2</v>
      </c>
      <c r="AQ6070">
        <v>-2.2720338776707601E-2</v>
      </c>
      <c r="AR6070">
        <v>-2.2935209795832599E-2</v>
      </c>
      <c r="AS6070">
        <v>-3.1237306073307901E-2</v>
      </c>
      <c r="AT6070">
        <v>-2.2303378209471699E-2</v>
      </c>
      <c r="AU6070">
        <v>-3.0589735135435999E-2</v>
      </c>
      <c r="AV6070">
        <v>4.1580004617571796E-3</v>
      </c>
      <c r="AW6070">
        <v>2.74749342352151E-2</v>
      </c>
      <c r="AX6070">
        <v>3.7176380865275799E-3</v>
      </c>
      <c r="AY6070">
        <v>5.5221393704414298E-3</v>
      </c>
      <c r="AZ6070">
        <v>-9.4960741698741895E-3</v>
      </c>
      <c r="BA6070">
        <v>2.09841667674481E-3</v>
      </c>
      <c r="BB6070">
        <v>-4.09813895821571E-2</v>
      </c>
      <c r="BC6070">
        <v>-3.3512020017951701E-3</v>
      </c>
      <c r="BD6070">
        <v>6.6557768732309298E-3</v>
      </c>
      <c r="BE6070">
        <v>-3.2950548920780399E-3</v>
      </c>
      <c r="BF6070">
        <v>-2.3850889876484802E-2</v>
      </c>
      <c r="BG6070">
        <v>6.5303025767207102E-3</v>
      </c>
      <c r="BH6070">
        <v>8.4129907190799696E-3</v>
      </c>
      <c r="BI6070">
        <v>1.6460854560136701E-2</v>
      </c>
      <c r="BJ6070">
        <v>3.3975038677453898E-2</v>
      </c>
      <c r="BK6070">
        <v>3.6707486957311602E-2</v>
      </c>
      <c r="BL6070">
        <v>1.95487346500158E-2</v>
      </c>
      <c r="BM6070">
        <v>2.2751061245798999E-2</v>
      </c>
      <c r="BN6070">
        <v>1.06710591353476E-3</v>
      </c>
      <c r="BO6070">
        <v>-2.51416931860148E-3</v>
      </c>
      <c r="BP6070">
        <v>-1.2396824313327601E-3</v>
      </c>
      <c r="BQ6070">
        <v>-6.97161676362156E-3</v>
      </c>
      <c r="BR6070">
        <v>4.1024312376975996E-3</v>
      </c>
      <c r="BS6070">
        <v>-1.5632123686373199E-3</v>
      </c>
      <c r="BT6070">
        <v>3.69726717472076E-2</v>
      </c>
      <c r="BU6070">
        <v>6.4333297312259605E-2</v>
      </c>
      <c r="BV6070">
        <v>4.4345334172248799E-2</v>
      </c>
      <c r="BW6070">
        <v>4.9045994877815198E-2</v>
      </c>
      <c r="BX6070">
        <v>3.4896757453679997E-2</v>
      </c>
      <c r="BY6070">
        <v>4.5493721961975001E-2</v>
      </c>
      <c r="BZ6070">
        <v>0</v>
      </c>
      <c r="CA6070">
        <v>3.5233695060014697E-2</v>
      </c>
      <c r="CB6070">
        <v>4.3306767940521199E-2</v>
      </c>
      <c r="CC6070">
        <v>3.1722690910100902E-2</v>
      </c>
      <c r="CD6070">
        <v>7.8440401703119209E-3</v>
      </c>
      <c r="CE6070">
        <v>3.9403881877660703E-2</v>
      </c>
      <c r="CF6070">
        <v>3.9213053882121998E-2</v>
      </c>
      <c r="CG6070">
        <v>4.3441992253065102E-2</v>
      </c>
      <c r="CH6070">
        <v>5.75769133865833E-2</v>
      </c>
      <c r="CI6070">
        <v>5.7758893817663103E-2</v>
      </c>
      <c r="CJ6070">
        <v>3.8893938064575098E-2</v>
      </c>
      <c r="CK6070">
        <v>4.0876518934965099E-2</v>
      </c>
      <c r="CL6070">
        <v>1.9993709400296201E-2</v>
      </c>
      <c r="CM6070">
        <v>1.7692001536488498E-2</v>
      </c>
      <c r="CN6070">
        <v>2.0455844700336401E-2</v>
      </c>
      <c r="CO6070">
        <v>1.7294071614742199E-2</v>
      </c>
      <c r="CP6070">
        <v>3.0508240684866898E-2</v>
      </c>
      <c r="CQ6070">
        <v>2.7463311329483899E-2</v>
      </c>
      <c r="CR6070">
        <v>6.9787345826625796E-2</v>
      </c>
      <c r="CS6070">
        <v>0.101191662251949</v>
      </c>
      <c r="CT6070">
        <v>8.4973029792308793E-2</v>
      </c>
      <c r="CU6070">
        <v>9.2569850385189001E-2</v>
      </c>
      <c r="CV6070">
        <v>7.9289592802524497E-2</v>
      </c>
      <c r="CW6070">
        <v>8.88890251517295E-2</v>
      </c>
      <c r="CX6070">
        <v>4.09813895821571E-2</v>
      </c>
      <c r="CY6070">
        <v>7.3818594217300401E-2</v>
      </c>
      <c r="CZ6070">
        <v>7.9957760870456598E-2</v>
      </c>
      <c r="DA6070">
        <v>6.6740438342094394E-2</v>
      </c>
      <c r="DB6070">
        <v>3.9538972079753799E-2</v>
      </c>
      <c r="DC6070">
        <v>1.9985716789960799E-2</v>
      </c>
      <c r="DD6070">
        <v>1.8725108355283699E-2</v>
      </c>
      <c r="DE6070">
        <v>1.6403367742896E-2</v>
      </c>
      <c r="DF6070">
        <v>1.43489213660359E-2</v>
      </c>
      <c r="DG6070">
        <v>1.27983475103974E-2</v>
      </c>
      <c r="DH6070">
        <v>1.1761048808693801E-2</v>
      </c>
      <c r="DI6070">
        <v>1.10194953158497E-2</v>
      </c>
      <c r="DJ6070">
        <v>1.1506557464599601E-2</v>
      </c>
      <c r="DK6070">
        <v>1.22844791039824E-2</v>
      </c>
      <c r="DL6070">
        <v>1.3189944438636299E-2</v>
      </c>
      <c r="DM6070">
        <v>1.4752491377293999E-2</v>
      </c>
      <c r="DN6070">
        <v>1.60535927861928E-2</v>
      </c>
      <c r="DO6070">
        <v>1.7646873369812899E-2</v>
      </c>
      <c r="DP6070">
        <v>1.99499037116765E-2</v>
      </c>
      <c r="DQ6070">
        <v>2.2408293560147199E-2</v>
      </c>
      <c r="DR6070">
        <v>2.46998853981494E-2</v>
      </c>
      <c r="DS6070">
        <v>2.6460625231266001E-2</v>
      </c>
      <c r="DT6070">
        <v>2.69889254122972E-2</v>
      </c>
      <c r="DU6070">
        <v>2.6382472366094499E-2</v>
      </c>
      <c r="DV6070">
        <v>2.4914916604757299E-2</v>
      </c>
      <c r="DW6070">
        <v>2.34579518437385E-2</v>
      </c>
      <c r="DX6070">
        <v>2.2282220423221501E-2</v>
      </c>
      <c r="DY6070">
        <v>2.1289277821779199E-2</v>
      </c>
      <c r="DZ6070">
        <v>1.9269149750471101E-2</v>
      </c>
      <c r="EA6070">
        <v>70.490447998046804</v>
      </c>
      <c r="EB6070">
        <v>69.187095642089801</v>
      </c>
      <c r="EC6070">
        <v>67.702018737792898</v>
      </c>
      <c r="ED6070">
        <v>66.8128662109375</v>
      </c>
      <c r="EE6070">
        <v>65.996810913085895</v>
      </c>
      <c r="EF6070">
        <v>64.685226440429602</v>
      </c>
      <c r="EG6070">
        <v>64.535408020019503</v>
      </c>
      <c r="EH6070">
        <v>66.832855224609304</v>
      </c>
      <c r="EI6070">
        <v>72.290573120117102</v>
      </c>
      <c r="EJ6070">
        <v>78.118324279785099</v>
      </c>
      <c r="EK6070">
        <v>84.136215209960895</v>
      </c>
      <c r="EL6070">
        <v>88.777671813964801</v>
      </c>
      <c r="EM6070">
        <v>92.444740295410099</v>
      </c>
      <c r="EN6070">
        <v>95.653678894042898</v>
      </c>
      <c r="EO6070">
        <v>97.419189453125</v>
      </c>
      <c r="EP6070">
        <v>98.611381530761705</v>
      </c>
      <c r="EQ6070">
        <v>98.314338684082003</v>
      </c>
      <c r="ER6070">
        <v>96.316848754882798</v>
      </c>
      <c r="ES6070">
        <v>91.140190124511705</v>
      </c>
      <c r="ET6070">
        <v>85.687591552734304</v>
      </c>
      <c r="EU6070">
        <v>82.250595092773395</v>
      </c>
      <c r="EV6070">
        <v>79.579116821289006</v>
      </c>
      <c r="EW6070">
        <v>76.830718994140597</v>
      </c>
      <c r="EX6070">
        <v>75.087425231933494</v>
      </c>
      <c r="EY6070">
        <v>0.19813154637813499</v>
      </c>
      <c r="EZ6070">
        <v>1.50745920836925E-2</v>
      </c>
      <c r="FA6070">
        <v>1.50745920836925E-2</v>
      </c>
      <c r="FB6070">
        <v>0</v>
      </c>
      <c r="FC6070">
        <v>0</v>
      </c>
    </row>
    <row r="6071" spans="1:159" x14ac:dyDescent="0.25">
      <c r="A6071" t="s">
        <v>40</v>
      </c>
      <c r="B6071" t="s">
        <v>8</v>
      </c>
      <c r="C6071" t="s">
        <v>78</v>
      </c>
      <c r="D6071" s="13" t="s">
        <v>171</v>
      </c>
      <c r="I6071">
        <v>0</v>
      </c>
      <c r="EA6071">
        <v>0</v>
      </c>
      <c r="EB6071">
        <v>0</v>
      </c>
      <c r="EC6071">
        <v>0</v>
      </c>
      <c r="ED6071">
        <v>0</v>
      </c>
      <c r="EE6071">
        <v>0</v>
      </c>
      <c r="EF6071">
        <v>0</v>
      </c>
      <c r="EG6071">
        <v>0</v>
      </c>
      <c r="EH6071">
        <v>0</v>
      </c>
      <c r="EI6071">
        <v>0</v>
      </c>
      <c r="EJ6071">
        <v>0</v>
      </c>
      <c r="EK6071">
        <v>0</v>
      </c>
      <c r="EL6071">
        <v>0</v>
      </c>
      <c r="EM6071">
        <v>0</v>
      </c>
      <c r="EN6071">
        <v>0</v>
      </c>
      <c r="EO6071">
        <v>0</v>
      </c>
      <c r="EP6071">
        <v>0</v>
      </c>
      <c r="EQ6071">
        <v>0</v>
      </c>
      <c r="ER6071">
        <v>0</v>
      </c>
      <c r="ES6071">
        <v>0</v>
      </c>
      <c r="ET6071">
        <v>0</v>
      </c>
      <c r="EU6071">
        <v>0</v>
      </c>
      <c r="EV6071">
        <v>0</v>
      </c>
      <c r="EW6071">
        <v>0</v>
      </c>
      <c r="EX6071">
        <v>0</v>
      </c>
      <c r="FB6071">
        <v>0</v>
      </c>
      <c r="FC6071">
        <v>1</v>
      </c>
    </row>
    <row r="6072" spans="1:159" x14ac:dyDescent="0.25">
      <c r="A6072" t="s">
        <v>40</v>
      </c>
      <c r="B6072" t="s">
        <v>8</v>
      </c>
      <c r="C6072" t="s">
        <v>79</v>
      </c>
      <c r="D6072" s="13" t="s">
        <v>171</v>
      </c>
      <c r="I6072">
        <v>0</v>
      </c>
      <c r="EA6072">
        <v>0</v>
      </c>
      <c r="EB6072">
        <v>0</v>
      </c>
      <c r="EC6072">
        <v>0</v>
      </c>
      <c r="ED6072">
        <v>0</v>
      </c>
      <c r="EE6072">
        <v>0</v>
      </c>
      <c r="EF6072">
        <v>0</v>
      </c>
      <c r="EG6072">
        <v>0</v>
      </c>
      <c r="EH6072">
        <v>0</v>
      </c>
      <c r="EI6072">
        <v>0</v>
      </c>
      <c r="EJ6072">
        <v>0</v>
      </c>
      <c r="EK6072">
        <v>0</v>
      </c>
      <c r="EL6072">
        <v>0</v>
      </c>
      <c r="EM6072">
        <v>0</v>
      </c>
      <c r="EN6072">
        <v>0</v>
      </c>
      <c r="EO6072">
        <v>0</v>
      </c>
      <c r="EP6072">
        <v>0</v>
      </c>
      <c r="EQ6072">
        <v>0</v>
      </c>
      <c r="ER6072">
        <v>0</v>
      </c>
      <c r="ES6072">
        <v>0</v>
      </c>
      <c r="ET6072">
        <v>0</v>
      </c>
      <c r="EU6072">
        <v>0</v>
      </c>
      <c r="EV6072">
        <v>0</v>
      </c>
      <c r="EW6072">
        <v>0</v>
      </c>
      <c r="EX6072">
        <v>0</v>
      </c>
      <c r="FB6072">
        <v>0</v>
      </c>
      <c r="FC6072">
        <v>1</v>
      </c>
    </row>
    <row r="6073" spans="1:159" x14ac:dyDescent="0.25">
      <c r="A6073" t="s">
        <v>40</v>
      </c>
      <c r="B6073" t="s">
        <v>8</v>
      </c>
      <c r="C6073" t="s">
        <v>42</v>
      </c>
      <c r="D6073" s="13" t="s">
        <v>171</v>
      </c>
      <c r="E6073" s="25">
        <v>18</v>
      </c>
      <c r="F6073">
        <v>20</v>
      </c>
      <c r="G6073">
        <v>18</v>
      </c>
      <c r="H6073">
        <v>20</v>
      </c>
      <c r="I6073">
        <v>16760</v>
      </c>
      <c r="J6073">
        <v>56580</v>
      </c>
      <c r="K6073">
        <v>0.96081358194351096</v>
      </c>
      <c r="L6073">
        <v>0.851873278617858</v>
      </c>
      <c r="M6073">
        <v>0.75314587354660001</v>
      </c>
      <c r="N6073">
        <v>0.67789137363433805</v>
      </c>
      <c r="O6073">
        <v>0.62726706266403098</v>
      </c>
      <c r="P6073">
        <v>0.601101994514465</v>
      </c>
      <c r="Q6073">
        <v>0.63234996795654197</v>
      </c>
      <c r="R6073">
        <v>0.66768103837966897</v>
      </c>
      <c r="S6073">
        <v>0.58984470367431596</v>
      </c>
      <c r="T6073">
        <v>0.56916731595992998</v>
      </c>
      <c r="U6073">
        <v>0.59739792346954301</v>
      </c>
      <c r="V6073">
        <v>0.65526217222213701</v>
      </c>
      <c r="W6073">
        <v>0.76101064682006803</v>
      </c>
      <c r="X6073">
        <v>0.93782919645309404</v>
      </c>
      <c r="Y6073">
        <v>1.2024394273757899</v>
      </c>
      <c r="Z6073">
        <v>1.51849365234375</v>
      </c>
      <c r="AA6073">
        <v>1.8378368616104099</v>
      </c>
      <c r="AB6073">
        <v>2.1184430122375399</v>
      </c>
      <c r="AC6073">
        <v>2.1878139972686701</v>
      </c>
      <c r="AD6073">
        <v>2.0323007106781001</v>
      </c>
      <c r="AE6073">
        <v>1.82579433917999</v>
      </c>
      <c r="AF6073">
        <v>1.6390894651412899</v>
      </c>
      <c r="AG6073">
        <v>1.3900620937347401</v>
      </c>
      <c r="AH6073">
        <v>1.14369451999664</v>
      </c>
      <c r="AI6073">
        <v>-4.9430150538682903E-3</v>
      </c>
      <c r="AJ6073">
        <v>-1.3957392424344999E-2</v>
      </c>
      <c r="AK6073">
        <v>-5.8634486049413603E-3</v>
      </c>
      <c r="AL6073">
        <v>-2.13397876359522E-3</v>
      </c>
      <c r="AM6073">
        <v>7.3324786499142603E-3</v>
      </c>
      <c r="AN6073">
        <v>2.2594348993152302E-3</v>
      </c>
      <c r="AO6073">
        <v>-2.0213508105371101E-4</v>
      </c>
      <c r="AP6073">
        <v>7.8571764752268704E-3</v>
      </c>
      <c r="AQ6073">
        <v>1.06662022881209E-3</v>
      </c>
      <c r="AR6073">
        <v>-5.3855282021686402E-4</v>
      </c>
      <c r="AS6073">
        <v>-2.9245924670249202E-3</v>
      </c>
      <c r="AT6073">
        <v>1.1525744339451101E-3</v>
      </c>
      <c r="AU6073">
        <v>1.3821274042129499E-3</v>
      </c>
      <c r="AV6073">
        <v>6.5260590054094696E-3</v>
      </c>
      <c r="AW6073">
        <v>2.7595691382884899E-2</v>
      </c>
      <c r="AX6073">
        <v>4.4701959937810801E-2</v>
      </c>
      <c r="AY6073">
        <v>4.91918288171291E-2</v>
      </c>
      <c r="AZ6073">
        <v>0.202214285731315</v>
      </c>
      <c r="BA6073">
        <v>0.19423104822635601</v>
      </c>
      <c r="BB6073">
        <v>0.124822206795215</v>
      </c>
      <c r="BC6073">
        <v>-5.7285681366920402E-2</v>
      </c>
      <c r="BD6073">
        <v>-3.66266146302223E-2</v>
      </c>
      <c r="BE6073">
        <v>-5.0475904718041403E-3</v>
      </c>
      <c r="BF6073">
        <v>9.0859923511743493E-3</v>
      </c>
      <c r="BG6073">
        <v>9.4311879947781493E-3</v>
      </c>
      <c r="BH6073">
        <v>2.71887314738705E-4</v>
      </c>
      <c r="BI6073">
        <v>6.9981487467885E-3</v>
      </c>
      <c r="BJ6073">
        <v>9.44373663514852E-3</v>
      </c>
      <c r="BK6073">
        <v>1.71230714768171E-2</v>
      </c>
      <c r="BL6073">
        <v>1.01363966241478E-2</v>
      </c>
      <c r="BM6073">
        <v>6.6508054733276298E-3</v>
      </c>
      <c r="BN6073">
        <v>1.47353373467922E-2</v>
      </c>
      <c r="BO6073">
        <v>8.2548959180712596E-3</v>
      </c>
      <c r="BP6073">
        <v>7.3562609031796403E-3</v>
      </c>
      <c r="BQ6073">
        <v>5.7439929805696002E-3</v>
      </c>
      <c r="BR6073">
        <v>1.0457840748131201E-2</v>
      </c>
      <c r="BS6073">
        <v>1.16518475115299E-2</v>
      </c>
      <c r="BT6073">
        <v>1.8298013135790801E-2</v>
      </c>
      <c r="BU6073">
        <v>4.0833048522472298E-2</v>
      </c>
      <c r="BV6073">
        <v>5.9124410152435303E-2</v>
      </c>
      <c r="BW6073">
        <v>6.4718388020992196E-2</v>
      </c>
      <c r="BX6073">
        <v>0.21810936927795399</v>
      </c>
      <c r="BY6073">
        <v>0.209832549095153</v>
      </c>
      <c r="BZ6073">
        <v>0.139522805809974</v>
      </c>
      <c r="CA6073">
        <v>-4.2646147310733698E-2</v>
      </c>
      <c r="CB6073">
        <v>-2.2380694746971099E-2</v>
      </c>
      <c r="CC6073">
        <v>8.5133984684944101E-3</v>
      </c>
      <c r="CD6073">
        <v>2.1642532199621201E-2</v>
      </c>
      <c r="CE6073">
        <v>2.3805391043424599E-2</v>
      </c>
      <c r="CF6073">
        <v>1.4501167461276001E-2</v>
      </c>
      <c r="CG6073">
        <v>1.9859746098518299E-2</v>
      </c>
      <c r="CH6073">
        <v>2.1021451801061599E-2</v>
      </c>
      <c r="CI6073">
        <v>2.6913663372397399E-2</v>
      </c>
      <c r="CJ6073">
        <v>1.8013358116149899E-2</v>
      </c>
      <c r="CK6073">
        <v>1.35037461295723E-2</v>
      </c>
      <c r="CL6073">
        <v>2.1613497287034902E-2</v>
      </c>
      <c r="CM6073">
        <v>1.5443171374499701E-2</v>
      </c>
      <c r="CN6073">
        <v>1.5251074917614399E-2</v>
      </c>
      <c r="CO6073">
        <v>1.4412578195333399E-2</v>
      </c>
      <c r="CP6073">
        <v>1.9763106480240801E-2</v>
      </c>
      <c r="CQ6073">
        <v>2.19215676188468E-2</v>
      </c>
      <c r="CR6073">
        <v>3.0069967731833399E-2</v>
      </c>
      <c r="CS6073">
        <v>5.4070405662059701E-2</v>
      </c>
      <c r="CT6073">
        <v>7.3546864092350006E-2</v>
      </c>
      <c r="CU6073">
        <v>8.0244950950145694E-2</v>
      </c>
      <c r="CV6073">
        <v>0.23400445282459201</v>
      </c>
      <c r="CW6073">
        <v>0.225434049963951</v>
      </c>
      <c r="CX6073">
        <v>0.154223412275314</v>
      </c>
      <c r="CY6073">
        <v>-2.8006611391901901E-2</v>
      </c>
      <c r="CZ6073">
        <v>-8.1347767263650807E-3</v>
      </c>
      <c r="DA6073">
        <v>2.2074386477470301E-2</v>
      </c>
      <c r="DB6073">
        <v>3.41990701854228E-2</v>
      </c>
      <c r="DC6073">
        <v>8.7388949468731793E-3</v>
      </c>
      <c r="DD6073">
        <v>8.6507881060242601E-3</v>
      </c>
      <c r="DE6073">
        <v>7.8192958608269605E-3</v>
      </c>
      <c r="DF6073">
        <v>7.0387511514127202E-3</v>
      </c>
      <c r="DG6073">
        <v>5.95225766301155E-3</v>
      </c>
      <c r="DH6073">
        <v>4.7888527624309002E-3</v>
      </c>
      <c r="DI6073">
        <v>4.1662920266389803E-3</v>
      </c>
      <c r="DJ6073">
        <v>4.1816248558461597E-3</v>
      </c>
      <c r="DK6073">
        <v>4.3701613321900298E-3</v>
      </c>
      <c r="DL6073">
        <v>4.79970593005418E-3</v>
      </c>
      <c r="DM6073">
        <v>5.2701258100569196E-3</v>
      </c>
      <c r="DN6073">
        <v>5.6572002358734599E-3</v>
      </c>
      <c r="DO6073">
        <v>6.24354649335145E-3</v>
      </c>
      <c r="DP6073">
        <v>7.1568400599062399E-3</v>
      </c>
      <c r="DQ6073">
        <v>8.0477418377995404E-3</v>
      </c>
      <c r="DR6073">
        <v>8.7682278826832702E-3</v>
      </c>
      <c r="DS6073">
        <v>9.4394786283373798E-3</v>
      </c>
      <c r="DT6073">
        <v>9.6635250374674693E-3</v>
      </c>
      <c r="DU6073">
        <v>9.48503613471984E-3</v>
      </c>
      <c r="DV6073">
        <v>8.9373309165239299E-3</v>
      </c>
      <c r="DW6073">
        <v>8.9002056047320297E-3</v>
      </c>
      <c r="DX6073">
        <v>8.6609032005071605E-3</v>
      </c>
      <c r="DY6073">
        <v>8.2444958388805303E-3</v>
      </c>
      <c r="DZ6073">
        <v>7.6338341459631903E-3</v>
      </c>
      <c r="EA6073">
        <v>67.167808532714801</v>
      </c>
      <c r="EB6073">
        <v>65.9208984375</v>
      </c>
      <c r="EC6073">
        <v>65.162696838378906</v>
      </c>
      <c r="ED6073">
        <v>63.877079010009702</v>
      </c>
      <c r="EE6073">
        <v>63.045124053955</v>
      </c>
      <c r="EF6073">
        <v>61.821548461913999</v>
      </c>
      <c r="EG6073">
        <v>62.040889739990199</v>
      </c>
      <c r="EH6073">
        <v>64.664604187011705</v>
      </c>
      <c r="EI6073">
        <v>70.638671875</v>
      </c>
      <c r="EJ6073">
        <v>76.821815490722599</v>
      </c>
      <c r="EK6073">
        <v>83.077827453613196</v>
      </c>
      <c r="EL6073">
        <v>87.787635803222599</v>
      </c>
      <c r="EM6073">
        <v>92.564231872558494</v>
      </c>
      <c r="EN6073">
        <v>95.946876525878906</v>
      </c>
      <c r="EO6073">
        <v>97.674446105957003</v>
      </c>
      <c r="EP6073">
        <v>98.985214233398395</v>
      </c>
      <c r="EQ6073">
        <v>98.586959838867102</v>
      </c>
      <c r="ER6073">
        <v>96.013854980468693</v>
      </c>
      <c r="ES6073">
        <v>89.933189392089801</v>
      </c>
      <c r="ET6073">
        <v>84.174095153808494</v>
      </c>
      <c r="EU6073">
        <v>80.226158142089801</v>
      </c>
      <c r="EV6073">
        <v>77.725822448730398</v>
      </c>
      <c r="EW6073">
        <v>75.0721435546875</v>
      </c>
      <c r="EX6073">
        <v>73.0093994140625</v>
      </c>
      <c r="EY6073">
        <v>7.7025286853313404E-2</v>
      </c>
      <c r="EZ6073">
        <v>5.4080751724541101E-3</v>
      </c>
      <c r="FA6073">
        <v>5.4080751724541101E-3</v>
      </c>
      <c r="FB6073">
        <v>0</v>
      </c>
      <c r="FC6073">
        <v>0</v>
      </c>
    </row>
    <row r="6074" spans="1:159" x14ac:dyDescent="0.25">
      <c r="A6074" t="s">
        <v>40</v>
      </c>
      <c r="B6074" t="s">
        <v>8</v>
      </c>
      <c r="C6074" t="s">
        <v>74</v>
      </c>
      <c r="D6074" s="13" t="s">
        <v>171</v>
      </c>
      <c r="I6074">
        <v>0</v>
      </c>
      <c r="EA6074">
        <v>0</v>
      </c>
      <c r="EB6074">
        <v>0</v>
      </c>
      <c r="EC6074">
        <v>0</v>
      </c>
      <c r="ED6074">
        <v>0</v>
      </c>
      <c r="EE6074">
        <v>0</v>
      </c>
      <c r="EF6074">
        <v>0</v>
      </c>
      <c r="EG6074">
        <v>0</v>
      </c>
      <c r="EH6074">
        <v>0</v>
      </c>
      <c r="EI6074">
        <v>0</v>
      </c>
      <c r="EJ6074">
        <v>0</v>
      </c>
      <c r="EK6074">
        <v>0</v>
      </c>
      <c r="EL6074">
        <v>0</v>
      </c>
      <c r="EM6074">
        <v>0</v>
      </c>
      <c r="EN6074">
        <v>0</v>
      </c>
      <c r="EO6074">
        <v>0</v>
      </c>
      <c r="EP6074">
        <v>0</v>
      </c>
      <c r="EQ6074">
        <v>0</v>
      </c>
      <c r="ER6074">
        <v>0</v>
      </c>
      <c r="ES6074">
        <v>0</v>
      </c>
      <c r="ET6074">
        <v>0</v>
      </c>
      <c r="EU6074">
        <v>0</v>
      </c>
      <c r="EV6074">
        <v>0</v>
      </c>
      <c r="EW6074">
        <v>0</v>
      </c>
      <c r="EX6074">
        <v>0</v>
      </c>
      <c r="FB6074">
        <v>0</v>
      </c>
      <c r="FC6074">
        <v>1</v>
      </c>
    </row>
    <row r="6075" spans="1:159" x14ac:dyDescent="0.25">
      <c r="A6075" t="s">
        <v>40</v>
      </c>
      <c r="B6075" t="s">
        <v>8</v>
      </c>
      <c r="C6075" t="s">
        <v>83</v>
      </c>
      <c r="D6075" s="13" t="s">
        <v>171</v>
      </c>
      <c r="I6075">
        <v>0</v>
      </c>
      <c r="EA6075">
        <v>0</v>
      </c>
      <c r="EB6075">
        <v>0</v>
      </c>
      <c r="EC6075">
        <v>0</v>
      </c>
      <c r="ED6075">
        <v>0</v>
      </c>
      <c r="EE6075">
        <v>0</v>
      </c>
      <c r="EF6075">
        <v>0</v>
      </c>
      <c r="EG6075">
        <v>0</v>
      </c>
      <c r="EH6075">
        <v>0</v>
      </c>
      <c r="EI6075">
        <v>0</v>
      </c>
      <c r="EJ6075">
        <v>0</v>
      </c>
      <c r="EK6075">
        <v>0</v>
      </c>
      <c r="EL6075">
        <v>0</v>
      </c>
      <c r="EM6075">
        <v>0</v>
      </c>
      <c r="EN6075">
        <v>0</v>
      </c>
      <c r="EO6075">
        <v>0</v>
      </c>
      <c r="EP6075">
        <v>0</v>
      </c>
      <c r="EQ6075">
        <v>0</v>
      </c>
      <c r="ER6075">
        <v>0</v>
      </c>
      <c r="ES6075">
        <v>0</v>
      </c>
      <c r="ET6075">
        <v>0</v>
      </c>
      <c r="EU6075">
        <v>0</v>
      </c>
      <c r="EV6075">
        <v>0</v>
      </c>
      <c r="EW6075">
        <v>0</v>
      </c>
      <c r="EX6075">
        <v>0</v>
      </c>
      <c r="FB6075">
        <v>0</v>
      </c>
      <c r="FC6075">
        <v>1</v>
      </c>
    </row>
    <row r="6076" spans="1:159" x14ac:dyDescent="0.25">
      <c r="A6076" t="s">
        <v>40</v>
      </c>
      <c r="B6076" t="s">
        <v>8</v>
      </c>
      <c r="C6076" t="s">
        <v>73</v>
      </c>
      <c r="D6076" s="13" t="s">
        <v>171</v>
      </c>
      <c r="I6076">
        <v>0</v>
      </c>
      <c r="EA6076">
        <v>0</v>
      </c>
      <c r="EB6076">
        <v>0</v>
      </c>
      <c r="EC6076">
        <v>0</v>
      </c>
      <c r="ED6076">
        <v>0</v>
      </c>
      <c r="EE6076">
        <v>0</v>
      </c>
      <c r="EF6076">
        <v>0</v>
      </c>
      <c r="EG6076">
        <v>0</v>
      </c>
      <c r="EH6076">
        <v>0</v>
      </c>
      <c r="EI6076">
        <v>0</v>
      </c>
      <c r="EJ6076">
        <v>0</v>
      </c>
      <c r="EK6076">
        <v>0</v>
      </c>
      <c r="EL6076">
        <v>0</v>
      </c>
      <c r="EM6076">
        <v>0</v>
      </c>
      <c r="EN6076">
        <v>0</v>
      </c>
      <c r="EO6076">
        <v>0</v>
      </c>
      <c r="EP6076">
        <v>0</v>
      </c>
      <c r="EQ6076">
        <v>0</v>
      </c>
      <c r="ER6076">
        <v>0</v>
      </c>
      <c r="ES6076">
        <v>0</v>
      </c>
      <c r="ET6076">
        <v>0</v>
      </c>
      <c r="EU6076">
        <v>0</v>
      </c>
      <c r="EV6076">
        <v>0</v>
      </c>
      <c r="EW6076">
        <v>0</v>
      </c>
      <c r="EX6076">
        <v>0</v>
      </c>
      <c r="FB6076">
        <v>0</v>
      </c>
      <c r="FC6076">
        <v>1</v>
      </c>
    </row>
    <row r="6077" spans="1:159" x14ac:dyDescent="0.25">
      <c r="A6077" t="s">
        <v>40</v>
      </c>
      <c r="B6077" t="s">
        <v>8</v>
      </c>
      <c r="C6077" t="s">
        <v>81</v>
      </c>
      <c r="D6077" s="13" t="s">
        <v>171</v>
      </c>
      <c r="I6077">
        <v>0</v>
      </c>
      <c r="EA6077">
        <v>0</v>
      </c>
      <c r="EB6077">
        <v>0</v>
      </c>
      <c r="EC6077">
        <v>0</v>
      </c>
      <c r="ED6077">
        <v>0</v>
      </c>
      <c r="EE6077">
        <v>0</v>
      </c>
      <c r="EF6077">
        <v>0</v>
      </c>
      <c r="EG6077">
        <v>0</v>
      </c>
      <c r="EH6077">
        <v>0</v>
      </c>
      <c r="EI6077">
        <v>0</v>
      </c>
      <c r="EJ6077">
        <v>0</v>
      </c>
      <c r="EK6077">
        <v>0</v>
      </c>
      <c r="EL6077">
        <v>0</v>
      </c>
      <c r="EM6077">
        <v>0</v>
      </c>
      <c r="EN6077">
        <v>0</v>
      </c>
      <c r="EO6077">
        <v>0</v>
      </c>
      <c r="EP6077">
        <v>0</v>
      </c>
      <c r="EQ6077">
        <v>0</v>
      </c>
      <c r="ER6077">
        <v>0</v>
      </c>
      <c r="ES6077">
        <v>0</v>
      </c>
      <c r="ET6077">
        <v>0</v>
      </c>
      <c r="EU6077">
        <v>0</v>
      </c>
      <c r="EV6077">
        <v>0</v>
      </c>
      <c r="EW6077">
        <v>0</v>
      </c>
      <c r="EX6077">
        <v>0</v>
      </c>
      <c r="FB6077">
        <v>0</v>
      </c>
      <c r="FC6077">
        <v>1</v>
      </c>
    </row>
    <row r="6078" spans="1:159" x14ac:dyDescent="0.25">
      <c r="A6078" t="s">
        <v>40</v>
      </c>
      <c r="B6078" t="s">
        <v>8</v>
      </c>
      <c r="C6078" t="s">
        <v>82</v>
      </c>
      <c r="D6078" s="13" t="s">
        <v>171</v>
      </c>
      <c r="I6078">
        <v>0</v>
      </c>
      <c r="EA6078">
        <v>0</v>
      </c>
      <c r="EB6078">
        <v>0</v>
      </c>
      <c r="EC6078">
        <v>0</v>
      </c>
      <c r="ED6078">
        <v>0</v>
      </c>
      <c r="EE6078">
        <v>0</v>
      </c>
      <c r="EF6078">
        <v>0</v>
      </c>
      <c r="EG6078">
        <v>0</v>
      </c>
      <c r="EH6078">
        <v>0</v>
      </c>
      <c r="EI6078">
        <v>0</v>
      </c>
      <c r="EJ6078">
        <v>0</v>
      </c>
      <c r="EK6078">
        <v>0</v>
      </c>
      <c r="EL6078">
        <v>0</v>
      </c>
      <c r="EM6078">
        <v>0</v>
      </c>
      <c r="EN6078">
        <v>0</v>
      </c>
      <c r="EO6078">
        <v>0</v>
      </c>
      <c r="EP6078">
        <v>0</v>
      </c>
      <c r="EQ6078">
        <v>0</v>
      </c>
      <c r="ER6078">
        <v>0</v>
      </c>
      <c r="ES6078">
        <v>0</v>
      </c>
      <c r="ET6078">
        <v>0</v>
      </c>
      <c r="EU6078">
        <v>0</v>
      </c>
      <c r="EV6078">
        <v>0</v>
      </c>
      <c r="EW6078">
        <v>0</v>
      </c>
      <c r="EX6078">
        <v>0</v>
      </c>
      <c r="FB6078">
        <v>0</v>
      </c>
      <c r="FC6078">
        <v>1</v>
      </c>
    </row>
    <row r="6079" spans="1:159" x14ac:dyDescent="0.25">
      <c r="A6079" t="s">
        <v>40</v>
      </c>
      <c r="B6079" t="s">
        <v>8</v>
      </c>
      <c r="C6079" t="s">
        <v>87</v>
      </c>
      <c r="D6079" s="13" t="s">
        <v>171</v>
      </c>
      <c r="I6079">
        <v>0</v>
      </c>
      <c r="EA6079">
        <v>0</v>
      </c>
      <c r="EB6079">
        <v>0</v>
      </c>
      <c r="EC6079">
        <v>0</v>
      </c>
      <c r="ED6079">
        <v>0</v>
      </c>
      <c r="EE6079">
        <v>0</v>
      </c>
      <c r="EF6079">
        <v>0</v>
      </c>
      <c r="EG6079">
        <v>0</v>
      </c>
      <c r="EH6079">
        <v>0</v>
      </c>
      <c r="EI6079">
        <v>0</v>
      </c>
      <c r="EJ6079">
        <v>0</v>
      </c>
      <c r="EK6079">
        <v>0</v>
      </c>
      <c r="EL6079">
        <v>0</v>
      </c>
      <c r="EM6079">
        <v>0</v>
      </c>
      <c r="EN6079">
        <v>0</v>
      </c>
      <c r="EO6079">
        <v>0</v>
      </c>
      <c r="EP6079">
        <v>0</v>
      </c>
      <c r="EQ6079">
        <v>0</v>
      </c>
      <c r="ER6079">
        <v>0</v>
      </c>
      <c r="ES6079">
        <v>0</v>
      </c>
      <c r="ET6079">
        <v>0</v>
      </c>
      <c r="EU6079">
        <v>0</v>
      </c>
      <c r="EV6079">
        <v>0</v>
      </c>
      <c r="EW6079">
        <v>0</v>
      </c>
      <c r="EX6079">
        <v>0</v>
      </c>
      <c r="FB6079">
        <v>0</v>
      </c>
      <c r="FC6079">
        <v>1</v>
      </c>
    </row>
    <row r="6080" spans="1:159" x14ac:dyDescent="0.25">
      <c r="A6080" t="s">
        <v>40</v>
      </c>
      <c r="B6080" t="s">
        <v>8</v>
      </c>
      <c r="C6080" t="s">
        <v>85</v>
      </c>
      <c r="D6080" s="13" t="s">
        <v>171</v>
      </c>
      <c r="I6080">
        <v>0</v>
      </c>
      <c r="EA6080">
        <v>0</v>
      </c>
      <c r="EB6080">
        <v>0</v>
      </c>
      <c r="EC6080">
        <v>0</v>
      </c>
      <c r="ED6080">
        <v>0</v>
      </c>
      <c r="EE6080">
        <v>0</v>
      </c>
      <c r="EF6080">
        <v>0</v>
      </c>
      <c r="EG6080">
        <v>0</v>
      </c>
      <c r="EH6080">
        <v>0</v>
      </c>
      <c r="EI6080">
        <v>0</v>
      </c>
      <c r="EJ6080">
        <v>0</v>
      </c>
      <c r="EK6080">
        <v>0</v>
      </c>
      <c r="EL6080">
        <v>0</v>
      </c>
      <c r="EM6080">
        <v>0</v>
      </c>
      <c r="EN6080">
        <v>0</v>
      </c>
      <c r="EO6080">
        <v>0</v>
      </c>
      <c r="EP6080">
        <v>0</v>
      </c>
      <c r="EQ6080">
        <v>0</v>
      </c>
      <c r="ER6080">
        <v>0</v>
      </c>
      <c r="ES6080">
        <v>0</v>
      </c>
      <c r="ET6080">
        <v>0</v>
      </c>
      <c r="EU6080">
        <v>0</v>
      </c>
      <c r="EV6080">
        <v>0</v>
      </c>
      <c r="EW6080">
        <v>0</v>
      </c>
      <c r="EX6080">
        <v>0</v>
      </c>
      <c r="FB6080">
        <v>0</v>
      </c>
      <c r="FC6080">
        <v>1</v>
      </c>
    </row>
    <row r="6081" spans="1:159" x14ac:dyDescent="0.25">
      <c r="A6081" t="s">
        <v>40</v>
      </c>
      <c r="B6081" t="s">
        <v>8</v>
      </c>
      <c r="C6081" t="s">
        <v>86</v>
      </c>
      <c r="D6081" s="13" t="s">
        <v>171</v>
      </c>
      <c r="I6081">
        <v>0</v>
      </c>
      <c r="EA6081">
        <v>0</v>
      </c>
      <c r="EB6081">
        <v>0</v>
      </c>
      <c r="EC6081">
        <v>0</v>
      </c>
      <c r="ED6081">
        <v>0</v>
      </c>
      <c r="EE6081">
        <v>0</v>
      </c>
      <c r="EF6081">
        <v>0</v>
      </c>
      <c r="EG6081">
        <v>0</v>
      </c>
      <c r="EH6081">
        <v>0</v>
      </c>
      <c r="EI6081">
        <v>0</v>
      </c>
      <c r="EJ6081">
        <v>0</v>
      </c>
      <c r="EK6081">
        <v>0</v>
      </c>
      <c r="EL6081">
        <v>0</v>
      </c>
      <c r="EM6081">
        <v>0</v>
      </c>
      <c r="EN6081">
        <v>0</v>
      </c>
      <c r="EO6081">
        <v>0</v>
      </c>
      <c r="EP6081">
        <v>0</v>
      </c>
      <c r="EQ6081">
        <v>0</v>
      </c>
      <c r="ER6081">
        <v>0</v>
      </c>
      <c r="ES6081">
        <v>0</v>
      </c>
      <c r="ET6081">
        <v>0</v>
      </c>
      <c r="EU6081">
        <v>0</v>
      </c>
      <c r="EV6081">
        <v>0</v>
      </c>
      <c r="EW6081">
        <v>0</v>
      </c>
      <c r="EX6081">
        <v>0</v>
      </c>
      <c r="FB6081">
        <v>0</v>
      </c>
      <c r="FC6081">
        <v>1</v>
      </c>
    </row>
    <row r="6082" spans="1:159" x14ac:dyDescent="0.25">
      <c r="A6082" t="s">
        <v>40</v>
      </c>
      <c r="B6082" t="s">
        <v>8</v>
      </c>
      <c r="C6082" t="s">
        <v>76</v>
      </c>
      <c r="D6082" s="13" t="s">
        <v>171</v>
      </c>
      <c r="I6082">
        <v>0</v>
      </c>
      <c r="EA6082">
        <v>0</v>
      </c>
      <c r="EB6082">
        <v>0</v>
      </c>
      <c r="EC6082">
        <v>0</v>
      </c>
      <c r="ED6082">
        <v>0</v>
      </c>
      <c r="EE6082">
        <v>0</v>
      </c>
      <c r="EF6082">
        <v>0</v>
      </c>
      <c r="EG6082">
        <v>0</v>
      </c>
      <c r="EH6082">
        <v>0</v>
      </c>
      <c r="EI6082">
        <v>0</v>
      </c>
      <c r="EJ6082">
        <v>0</v>
      </c>
      <c r="EK6082">
        <v>0</v>
      </c>
      <c r="EL6082">
        <v>0</v>
      </c>
      <c r="EM6082">
        <v>0</v>
      </c>
      <c r="EN6082">
        <v>0</v>
      </c>
      <c r="EO6082">
        <v>0</v>
      </c>
      <c r="EP6082">
        <v>0</v>
      </c>
      <c r="EQ6082">
        <v>0</v>
      </c>
      <c r="ER6082">
        <v>0</v>
      </c>
      <c r="ES6082">
        <v>0</v>
      </c>
      <c r="ET6082">
        <v>0</v>
      </c>
      <c r="EU6082">
        <v>0</v>
      </c>
      <c r="EV6082">
        <v>0</v>
      </c>
      <c r="EW6082">
        <v>0</v>
      </c>
      <c r="EX6082">
        <v>0</v>
      </c>
      <c r="FB6082">
        <v>0</v>
      </c>
      <c r="FC6082">
        <v>1</v>
      </c>
    </row>
    <row r="6083" spans="1:159" x14ac:dyDescent="0.25">
      <c r="A6083" t="s">
        <v>40</v>
      </c>
      <c r="B6083" t="s">
        <v>8</v>
      </c>
      <c r="C6083" t="s">
        <v>75</v>
      </c>
      <c r="D6083" s="13" t="s">
        <v>171</v>
      </c>
      <c r="I6083">
        <v>0</v>
      </c>
      <c r="EA6083">
        <v>0</v>
      </c>
      <c r="EB6083">
        <v>0</v>
      </c>
      <c r="EC6083">
        <v>0</v>
      </c>
      <c r="ED6083">
        <v>0</v>
      </c>
      <c r="EE6083">
        <v>0</v>
      </c>
      <c r="EF6083">
        <v>0</v>
      </c>
      <c r="EG6083">
        <v>0</v>
      </c>
      <c r="EH6083">
        <v>0</v>
      </c>
      <c r="EI6083">
        <v>0</v>
      </c>
      <c r="EJ6083">
        <v>0</v>
      </c>
      <c r="EK6083">
        <v>0</v>
      </c>
      <c r="EL6083">
        <v>0</v>
      </c>
      <c r="EM6083">
        <v>0</v>
      </c>
      <c r="EN6083">
        <v>0</v>
      </c>
      <c r="EO6083">
        <v>0</v>
      </c>
      <c r="EP6083">
        <v>0</v>
      </c>
      <c r="EQ6083">
        <v>0</v>
      </c>
      <c r="ER6083">
        <v>0</v>
      </c>
      <c r="ES6083">
        <v>0</v>
      </c>
      <c r="ET6083">
        <v>0</v>
      </c>
      <c r="EU6083">
        <v>0</v>
      </c>
      <c r="EV6083">
        <v>0</v>
      </c>
      <c r="EW6083">
        <v>0</v>
      </c>
      <c r="EX6083">
        <v>0</v>
      </c>
      <c r="FB6083">
        <v>0</v>
      </c>
      <c r="FC6083">
        <v>1</v>
      </c>
    </row>
    <row r="6084" spans="1:159" x14ac:dyDescent="0.25">
      <c r="A6084" t="s">
        <v>40</v>
      </c>
      <c r="B6084" t="s">
        <v>8</v>
      </c>
      <c r="C6084" t="s">
        <v>77</v>
      </c>
      <c r="D6084" s="13" t="s">
        <v>171</v>
      </c>
      <c r="I6084">
        <v>0</v>
      </c>
      <c r="EA6084">
        <v>0</v>
      </c>
      <c r="EB6084">
        <v>0</v>
      </c>
      <c r="EC6084">
        <v>0</v>
      </c>
      <c r="ED6084">
        <v>0</v>
      </c>
      <c r="EE6084">
        <v>0</v>
      </c>
      <c r="EF6084">
        <v>0</v>
      </c>
      <c r="EG6084">
        <v>0</v>
      </c>
      <c r="EH6084">
        <v>0</v>
      </c>
      <c r="EI6084">
        <v>0</v>
      </c>
      <c r="EJ6084">
        <v>0</v>
      </c>
      <c r="EK6084">
        <v>0</v>
      </c>
      <c r="EL6084">
        <v>0</v>
      </c>
      <c r="EM6084">
        <v>0</v>
      </c>
      <c r="EN6084">
        <v>0</v>
      </c>
      <c r="EO6084">
        <v>0</v>
      </c>
      <c r="EP6084">
        <v>0</v>
      </c>
      <c r="EQ6084">
        <v>0</v>
      </c>
      <c r="ER6084">
        <v>0</v>
      </c>
      <c r="ES6084">
        <v>0</v>
      </c>
      <c r="ET6084">
        <v>0</v>
      </c>
      <c r="EU6084">
        <v>0</v>
      </c>
      <c r="EV6084">
        <v>0</v>
      </c>
      <c r="EW6084">
        <v>0</v>
      </c>
      <c r="EX6084">
        <v>0</v>
      </c>
      <c r="FB6084">
        <v>0</v>
      </c>
      <c r="FC6084">
        <v>1</v>
      </c>
    </row>
    <row r="6085" spans="1:159" x14ac:dyDescent="0.25">
      <c r="A6085" t="s">
        <v>40</v>
      </c>
      <c r="B6085" t="s">
        <v>8</v>
      </c>
      <c r="C6085" t="s">
        <v>84</v>
      </c>
      <c r="D6085" s="13" t="s">
        <v>171</v>
      </c>
      <c r="I6085">
        <v>0</v>
      </c>
      <c r="EA6085">
        <v>0</v>
      </c>
      <c r="EB6085">
        <v>0</v>
      </c>
      <c r="EC6085">
        <v>0</v>
      </c>
      <c r="ED6085">
        <v>0</v>
      </c>
      <c r="EE6085">
        <v>0</v>
      </c>
      <c r="EF6085">
        <v>0</v>
      </c>
      <c r="EG6085">
        <v>0</v>
      </c>
      <c r="EH6085">
        <v>0</v>
      </c>
      <c r="EI6085">
        <v>0</v>
      </c>
      <c r="EJ6085">
        <v>0</v>
      </c>
      <c r="EK6085">
        <v>0</v>
      </c>
      <c r="EL6085">
        <v>0</v>
      </c>
      <c r="EM6085">
        <v>0</v>
      </c>
      <c r="EN6085">
        <v>0</v>
      </c>
      <c r="EO6085">
        <v>0</v>
      </c>
      <c r="EP6085">
        <v>0</v>
      </c>
      <c r="EQ6085">
        <v>0</v>
      </c>
      <c r="ER6085">
        <v>0</v>
      </c>
      <c r="ES6085">
        <v>0</v>
      </c>
      <c r="ET6085">
        <v>0</v>
      </c>
      <c r="EU6085">
        <v>0</v>
      </c>
      <c r="EV6085">
        <v>0</v>
      </c>
      <c r="EW6085">
        <v>0</v>
      </c>
      <c r="EX6085">
        <v>0</v>
      </c>
      <c r="FB6085">
        <v>0</v>
      </c>
      <c r="FC6085">
        <v>1</v>
      </c>
    </row>
    <row r="6086" spans="1:159" x14ac:dyDescent="0.25">
      <c r="A6086" t="s">
        <v>40</v>
      </c>
      <c r="B6086" t="s">
        <v>8</v>
      </c>
      <c r="C6086" t="s">
        <v>72</v>
      </c>
      <c r="D6086" s="13" t="s">
        <v>171</v>
      </c>
      <c r="I6086">
        <v>0</v>
      </c>
      <c r="EA6086">
        <v>0</v>
      </c>
      <c r="EB6086">
        <v>0</v>
      </c>
      <c r="EC6086">
        <v>0</v>
      </c>
      <c r="ED6086">
        <v>0</v>
      </c>
      <c r="EE6086">
        <v>0</v>
      </c>
      <c r="EF6086">
        <v>0</v>
      </c>
      <c r="EG6086">
        <v>0</v>
      </c>
      <c r="EH6086">
        <v>0</v>
      </c>
      <c r="EI6086">
        <v>0</v>
      </c>
      <c r="EJ6086">
        <v>0</v>
      </c>
      <c r="EK6086">
        <v>0</v>
      </c>
      <c r="EL6086">
        <v>0</v>
      </c>
      <c r="EM6086">
        <v>0</v>
      </c>
      <c r="EN6086">
        <v>0</v>
      </c>
      <c r="EO6086">
        <v>0</v>
      </c>
      <c r="EP6086">
        <v>0</v>
      </c>
      <c r="EQ6086">
        <v>0</v>
      </c>
      <c r="ER6086">
        <v>0</v>
      </c>
      <c r="ES6086">
        <v>0</v>
      </c>
      <c r="ET6086">
        <v>0</v>
      </c>
      <c r="EU6086">
        <v>0</v>
      </c>
      <c r="EV6086">
        <v>0</v>
      </c>
      <c r="EW6086">
        <v>0</v>
      </c>
      <c r="EX6086">
        <v>0</v>
      </c>
      <c r="FB6086">
        <v>0</v>
      </c>
      <c r="FC6086">
        <v>1</v>
      </c>
    </row>
    <row r="6087" spans="1:159" x14ac:dyDescent="0.25">
      <c r="A6087" t="s">
        <v>40</v>
      </c>
      <c r="B6087" t="s">
        <v>8</v>
      </c>
      <c r="C6087" t="s">
        <v>80</v>
      </c>
      <c r="D6087" s="13" t="s">
        <v>171</v>
      </c>
      <c r="I6087">
        <v>0</v>
      </c>
      <c r="EA6087">
        <v>0</v>
      </c>
      <c r="EB6087">
        <v>0</v>
      </c>
      <c r="EC6087">
        <v>0</v>
      </c>
      <c r="ED6087">
        <v>0</v>
      </c>
      <c r="EE6087">
        <v>0</v>
      </c>
      <c r="EF6087">
        <v>0</v>
      </c>
      <c r="EG6087">
        <v>0</v>
      </c>
      <c r="EH6087">
        <v>0</v>
      </c>
      <c r="EI6087">
        <v>0</v>
      </c>
      <c r="EJ6087">
        <v>0</v>
      </c>
      <c r="EK6087">
        <v>0</v>
      </c>
      <c r="EL6087">
        <v>0</v>
      </c>
      <c r="EM6087">
        <v>0</v>
      </c>
      <c r="EN6087">
        <v>0</v>
      </c>
      <c r="EO6087">
        <v>0</v>
      </c>
      <c r="EP6087">
        <v>0</v>
      </c>
      <c r="EQ6087">
        <v>0</v>
      </c>
      <c r="ER6087">
        <v>0</v>
      </c>
      <c r="ES6087">
        <v>0</v>
      </c>
      <c r="ET6087">
        <v>0</v>
      </c>
      <c r="EU6087">
        <v>0</v>
      </c>
      <c r="EV6087">
        <v>0</v>
      </c>
      <c r="EW6087">
        <v>0</v>
      </c>
      <c r="EX6087">
        <v>0</v>
      </c>
      <c r="FB6087">
        <v>0</v>
      </c>
      <c r="FC6087">
        <v>1</v>
      </c>
    </row>
    <row r="6088" spans="1:159" x14ac:dyDescent="0.25">
      <c r="A6088" t="s">
        <v>40</v>
      </c>
      <c r="B6088" t="s">
        <v>9</v>
      </c>
      <c r="C6088" t="s">
        <v>78</v>
      </c>
      <c r="D6088" s="13" t="s">
        <v>171</v>
      </c>
      <c r="I6088">
        <v>0</v>
      </c>
      <c r="EA6088">
        <v>0</v>
      </c>
      <c r="EB6088">
        <v>0</v>
      </c>
      <c r="EC6088">
        <v>0</v>
      </c>
      <c r="ED6088">
        <v>0</v>
      </c>
      <c r="EE6088">
        <v>0</v>
      </c>
      <c r="EF6088">
        <v>0</v>
      </c>
      <c r="EG6088">
        <v>0</v>
      </c>
      <c r="EH6088">
        <v>0</v>
      </c>
      <c r="EI6088">
        <v>0</v>
      </c>
      <c r="EJ6088">
        <v>0</v>
      </c>
      <c r="EK6088">
        <v>0</v>
      </c>
      <c r="EL6088">
        <v>0</v>
      </c>
      <c r="EM6088">
        <v>0</v>
      </c>
      <c r="EN6088">
        <v>0</v>
      </c>
      <c r="EO6088">
        <v>0</v>
      </c>
      <c r="EP6088">
        <v>0</v>
      </c>
      <c r="EQ6088">
        <v>0</v>
      </c>
      <c r="ER6088">
        <v>0</v>
      </c>
      <c r="ES6088">
        <v>0</v>
      </c>
      <c r="ET6088">
        <v>0</v>
      </c>
      <c r="EU6088">
        <v>0</v>
      </c>
      <c r="EV6088">
        <v>0</v>
      </c>
      <c r="EW6088">
        <v>0</v>
      </c>
      <c r="EX6088">
        <v>0</v>
      </c>
      <c r="FB6088">
        <v>0</v>
      </c>
      <c r="FC6088">
        <v>1</v>
      </c>
    </row>
    <row r="6089" spans="1:159" x14ac:dyDescent="0.25">
      <c r="A6089" t="s">
        <v>40</v>
      </c>
      <c r="B6089" t="s">
        <v>9</v>
      </c>
      <c r="C6089" t="s">
        <v>79</v>
      </c>
      <c r="D6089" s="13" t="s">
        <v>171</v>
      </c>
      <c r="I6089">
        <v>0</v>
      </c>
      <c r="EA6089">
        <v>0</v>
      </c>
      <c r="EB6089">
        <v>0</v>
      </c>
      <c r="EC6089">
        <v>0</v>
      </c>
      <c r="ED6089">
        <v>0</v>
      </c>
      <c r="EE6089">
        <v>0</v>
      </c>
      <c r="EF6089">
        <v>0</v>
      </c>
      <c r="EG6089">
        <v>0</v>
      </c>
      <c r="EH6089">
        <v>0</v>
      </c>
      <c r="EI6089">
        <v>0</v>
      </c>
      <c r="EJ6089">
        <v>0</v>
      </c>
      <c r="EK6089">
        <v>0</v>
      </c>
      <c r="EL6089">
        <v>0</v>
      </c>
      <c r="EM6089">
        <v>0</v>
      </c>
      <c r="EN6089">
        <v>0</v>
      </c>
      <c r="EO6089">
        <v>0</v>
      </c>
      <c r="EP6089">
        <v>0</v>
      </c>
      <c r="EQ6089">
        <v>0</v>
      </c>
      <c r="ER6089">
        <v>0</v>
      </c>
      <c r="ES6089">
        <v>0</v>
      </c>
      <c r="ET6089">
        <v>0</v>
      </c>
      <c r="EU6089">
        <v>0</v>
      </c>
      <c r="EV6089">
        <v>0</v>
      </c>
      <c r="EW6089">
        <v>0</v>
      </c>
      <c r="EX6089">
        <v>0</v>
      </c>
      <c r="FB6089">
        <v>0</v>
      </c>
      <c r="FC6089">
        <v>1</v>
      </c>
    </row>
    <row r="6090" spans="1:159" x14ac:dyDescent="0.25">
      <c r="A6090" t="s">
        <v>40</v>
      </c>
      <c r="B6090" t="s">
        <v>9</v>
      </c>
      <c r="C6090" t="s">
        <v>42</v>
      </c>
      <c r="D6090" s="13" t="s">
        <v>171</v>
      </c>
      <c r="E6090" s="25">
        <v>18</v>
      </c>
      <c r="F6090">
        <v>20</v>
      </c>
      <c r="G6090">
        <v>18</v>
      </c>
      <c r="H6090">
        <v>20</v>
      </c>
      <c r="I6090">
        <v>9096.5</v>
      </c>
      <c r="J6090">
        <v>56580</v>
      </c>
      <c r="K6090">
        <v>0.93484032154083196</v>
      </c>
      <c r="L6090">
        <v>0.81989687681198098</v>
      </c>
      <c r="M6090">
        <v>0.73925602436065596</v>
      </c>
      <c r="N6090">
        <v>0.69134336709976096</v>
      </c>
      <c r="O6090">
        <v>0.68363499641418402</v>
      </c>
      <c r="P6090">
        <v>0.69826906919479304</v>
      </c>
      <c r="Q6090">
        <v>0.75366580486297596</v>
      </c>
      <c r="R6090">
        <v>0.69939297437667802</v>
      </c>
      <c r="S6090">
        <v>0.54799693822860696</v>
      </c>
      <c r="T6090">
        <v>0.52157008647918701</v>
      </c>
      <c r="U6090">
        <v>0.57349681854248002</v>
      </c>
      <c r="V6090">
        <v>0.67507505416870095</v>
      </c>
      <c r="W6090">
        <v>0.83797955513000399</v>
      </c>
      <c r="X6090">
        <v>1.06407105922698</v>
      </c>
      <c r="Y6090">
        <v>1.34597432613372</v>
      </c>
      <c r="Z6090">
        <v>1.6889002323150599</v>
      </c>
      <c r="AA6090">
        <v>2.0631401538848801</v>
      </c>
      <c r="AB6090">
        <v>2.36686706542968</v>
      </c>
      <c r="AC6090">
        <v>2.4049212932586599</v>
      </c>
      <c r="AD6090">
        <v>2.1752936840057302</v>
      </c>
      <c r="AE6090">
        <v>1.9729357957839899</v>
      </c>
      <c r="AF6090">
        <v>1.73297047615051</v>
      </c>
      <c r="AG6090">
        <v>1.4444608688354399</v>
      </c>
      <c r="AH6090">
        <v>1.16954445838928</v>
      </c>
      <c r="AI6090">
        <v>-1.6792338341474498E-2</v>
      </c>
      <c r="AJ6090">
        <v>-1.5817187726497602E-2</v>
      </c>
      <c r="AK6090">
        <v>-1.3266807422041799E-2</v>
      </c>
      <c r="AL6090">
        <v>-3.7552374415099599E-3</v>
      </c>
      <c r="AM6090">
        <v>-1.4696971047669599E-3</v>
      </c>
      <c r="AN6090">
        <v>-8.2426229491829803E-3</v>
      </c>
      <c r="AO6090">
        <v>8.4444432286545602E-4</v>
      </c>
      <c r="AP6090">
        <v>-5.9764059260487496E-3</v>
      </c>
      <c r="AQ6090">
        <v>-1.8133187666535301E-2</v>
      </c>
      <c r="AR6090">
        <v>-1.65432710200548E-2</v>
      </c>
      <c r="AS6090">
        <v>-3.0927427578717401E-3</v>
      </c>
      <c r="AT6090">
        <v>-6.2465840019285601E-3</v>
      </c>
      <c r="AU6090">
        <v>-1.90755445510149E-2</v>
      </c>
      <c r="AV6090">
        <v>-4.58520092070102E-3</v>
      </c>
      <c r="AW6090">
        <v>1.7475435743108301E-3</v>
      </c>
      <c r="AX6090">
        <v>-1.4498135074973099E-2</v>
      </c>
      <c r="AY6090">
        <v>-1.47830219939351E-2</v>
      </c>
      <c r="AZ6090">
        <v>5.3036432713270097E-2</v>
      </c>
      <c r="BA6090">
        <v>4.5894205570220899E-2</v>
      </c>
      <c r="BB6090">
        <v>-1.8277408555150001E-2</v>
      </c>
      <c r="BC6090">
        <v>-9.1041766107082298E-2</v>
      </c>
      <c r="BD6090">
        <v>-3.3655419945716802E-2</v>
      </c>
      <c r="BE6090">
        <v>-8.1034032627940109E-3</v>
      </c>
      <c r="BF6090">
        <v>-1.6883263364434201E-2</v>
      </c>
      <c r="BG6090">
        <v>-3.9049810729920799E-3</v>
      </c>
      <c r="BH6090">
        <v>-4.1016195900738196E-3</v>
      </c>
      <c r="BI6090">
        <v>-2.8931368142366401E-3</v>
      </c>
      <c r="BJ6090">
        <v>5.6055299937724998E-3</v>
      </c>
      <c r="BK6090">
        <v>7.4329511262476401E-3</v>
      </c>
      <c r="BL6090">
        <v>2.07809061976149E-4</v>
      </c>
      <c r="BM6090">
        <v>9.4725228846073099E-3</v>
      </c>
      <c r="BN6090">
        <v>3.1968720722943501E-3</v>
      </c>
      <c r="BO6090">
        <v>-8.6256498470902408E-3</v>
      </c>
      <c r="BP6090">
        <v>-6.5176151692867201E-3</v>
      </c>
      <c r="BQ6090">
        <v>8.0673526972532203E-3</v>
      </c>
      <c r="BR6090">
        <v>6.2641478143632403E-3</v>
      </c>
      <c r="BS6090">
        <v>-4.8706824891269198E-3</v>
      </c>
      <c r="BT6090">
        <v>1.1229257099330399E-2</v>
      </c>
      <c r="BU6090">
        <v>1.8821028992533601E-2</v>
      </c>
      <c r="BV6090">
        <v>3.88352549634873E-3</v>
      </c>
      <c r="BW6090">
        <v>4.8663495108485196E-3</v>
      </c>
      <c r="BX6090">
        <v>7.3166340589523302E-2</v>
      </c>
      <c r="BY6090">
        <v>6.5134696662425898E-2</v>
      </c>
      <c r="BZ6090">
        <v>0</v>
      </c>
      <c r="CA6090">
        <v>-7.3045656085014302E-2</v>
      </c>
      <c r="CB6090">
        <v>-1.6959415748715401E-2</v>
      </c>
      <c r="CC6090">
        <v>7.3435129597783002E-3</v>
      </c>
      <c r="CD6090">
        <v>-2.8684514109045202E-3</v>
      </c>
      <c r="CE6090">
        <v>8.9823761954903603E-3</v>
      </c>
      <c r="CF6090">
        <v>7.6139490120112801E-3</v>
      </c>
      <c r="CG6090">
        <v>7.4805333279073204E-3</v>
      </c>
      <c r="CH6090">
        <v>1.49662978947162E-2</v>
      </c>
      <c r="CI6090">
        <v>1.63355991244316E-2</v>
      </c>
      <c r="CJ6090">
        <v>8.6582414805889095E-3</v>
      </c>
      <c r="CK6090">
        <v>1.8100600689649499E-2</v>
      </c>
      <c r="CL6090">
        <v>1.2370149604976099E-2</v>
      </c>
      <c r="CM6090">
        <v>8.8188715744763602E-4</v>
      </c>
      <c r="CN6090">
        <v>3.50804114714264E-3</v>
      </c>
      <c r="CO6090">
        <v>1.9227448850870101E-2</v>
      </c>
      <c r="CP6090">
        <v>1.8774880096316299E-2</v>
      </c>
      <c r="CQ6090">
        <v>9.3341795727610501E-3</v>
      </c>
      <c r="CR6090">
        <v>2.7043715119361801E-2</v>
      </c>
      <c r="CS6090">
        <v>3.5894513130187898E-2</v>
      </c>
      <c r="CT6090">
        <v>2.2265186533331802E-2</v>
      </c>
      <c r="CU6090">
        <v>2.4515720084309502E-2</v>
      </c>
      <c r="CV6090">
        <v>9.3296244740486103E-2</v>
      </c>
      <c r="CW6090">
        <v>8.4375187754631001E-2</v>
      </c>
      <c r="CX6090">
        <v>1.8277408555150001E-2</v>
      </c>
      <c r="CY6090">
        <v>-5.5049546062946299E-2</v>
      </c>
      <c r="CZ6090">
        <v>-2.6341079501435101E-4</v>
      </c>
      <c r="DA6090">
        <v>2.2790428251027998E-2</v>
      </c>
      <c r="DB6090">
        <v>1.11463610082864E-2</v>
      </c>
      <c r="DC6090">
        <v>7.8349569812416996E-3</v>
      </c>
      <c r="DD6090">
        <v>7.1225599385797899E-3</v>
      </c>
      <c r="DE6090">
        <v>6.3067437149584198E-3</v>
      </c>
      <c r="DF6090">
        <v>5.6909425184130599E-3</v>
      </c>
      <c r="DG6090">
        <v>5.4124258458614297E-3</v>
      </c>
      <c r="DH6090">
        <v>5.1374980248510803E-3</v>
      </c>
      <c r="DI6090">
        <v>5.2454993128776498E-3</v>
      </c>
      <c r="DJ6090">
        <v>5.5769570171833004E-3</v>
      </c>
      <c r="DK6090">
        <v>5.7801720686256799E-3</v>
      </c>
      <c r="DL6090">
        <v>6.0951663181185696E-3</v>
      </c>
      <c r="DM6090">
        <v>6.7848563194274902E-3</v>
      </c>
      <c r="DN6090">
        <v>7.6059848070144601E-3</v>
      </c>
      <c r="DO6090">
        <v>8.6359428241848894E-3</v>
      </c>
      <c r="DP6090">
        <v>9.6145076677203092E-3</v>
      </c>
      <c r="DQ6090">
        <v>1.0379942134022701E-2</v>
      </c>
      <c r="DR6090">
        <v>1.1175256222486401E-2</v>
      </c>
      <c r="DS6090">
        <v>1.1945969425141799E-2</v>
      </c>
      <c r="DT6090">
        <v>1.22381141409277E-2</v>
      </c>
      <c r="DU6090">
        <v>1.1697387322783401E-2</v>
      </c>
      <c r="DV6090">
        <v>1.1111875064671E-2</v>
      </c>
      <c r="DW6090">
        <v>1.09408581629395E-2</v>
      </c>
      <c r="DX6090">
        <v>1.01504502817988E-2</v>
      </c>
      <c r="DY6090">
        <v>9.3910582363605395E-3</v>
      </c>
      <c r="DZ6090">
        <v>8.5204010829329404E-3</v>
      </c>
      <c r="EA6090">
        <v>75.628227233886705</v>
      </c>
      <c r="EB6090">
        <v>73.859161376953097</v>
      </c>
      <c r="EC6090">
        <v>72.796424865722599</v>
      </c>
      <c r="ED6090">
        <v>71.249359130859304</v>
      </c>
      <c r="EE6090">
        <v>69.828071594238196</v>
      </c>
      <c r="EF6090">
        <v>69.110595703125</v>
      </c>
      <c r="EG6090">
        <v>68.172645568847599</v>
      </c>
      <c r="EH6090">
        <v>70.175842285156193</v>
      </c>
      <c r="EI6090">
        <v>75.933860778808494</v>
      </c>
      <c r="EJ6090">
        <v>80.929222106933494</v>
      </c>
      <c r="EK6090">
        <v>85.782043457031193</v>
      </c>
      <c r="EL6090">
        <v>89.878952026367102</v>
      </c>
      <c r="EM6090">
        <v>92.990814208984304</v>
      </c>
      <c r="EN6090">
        <v>95.161872863769503</v>
      </c>
      <c r="EO6090">
        <v>96.309387207031193</v>
      </c>
      <c r="EP6090">
        <v>98.192436218261705</v>
      </c>
      <c r="EQ6090">
        <v>98.597984313964801</v>
      </c>
      <c r="ER6090">
        <v>97.524703979492102</v>
      </c>
      <c r="ES6090">
        <v>94.583229064941406</v>
      </c>
      <c r="ET6090">
        <v>90.618499755859304</v>
      </c>
      <c r="EU6090">
        <v>87.359687805175696</v>
      </c>
      <c r="EV6090">
        <v>84.141288757324205</v>
      </c>
      <c r="EW6090">
        <v>80.130111694335895</v>
      </c>
      <c r="EX6090">
        <v>78.536872863769503</v>
      </c>
      <c r="EY6090">
        <v>8.8890217244624994E-2</v>
      </c>
      <c r="EZ6090">
        <v>6.7500951699912496E-3</v>
      </c>
      <c r="FA6090">
        <v>6.7500951699912496E-3</v>
      </c>
      <c r="FB6090">
        <v>0</v>
      </c>
      <c r="FC6090">
        <v>0</v>
      </c>
    </row>
    <row r="6091" spans="1:159" x14ac:dyDescent="0.25">
      <c r="A6091" t="s">
        <v>40</v>
      </c>
      <c r="B6091" t="s">
        <v>9</v>
      </c>
      <c r="C6091" t="s">
        <v>74</v>
      </c>
      <c r="D6091" s="13" t="s">
        <v>171</v>
      </c>
      <c r="I6091">
        <v>0</v>
      </c>
      <c r="EA6091">
        <v>0</v>
      </c>
      <c r="EB6091">
        <v>0</v>
      </c>
      <c r="EC6091">
        <v>0</v>
      </c>
      <c r="ED6091">
        <v>0</v>
      </c>
      <c r="EE6091">
        <v>0</v>
      </c>
      <c r="EF6091">
        <v>0</v>
      </c>
      <c r="EG6091">
        <v>0</v>
      </c>
      <c r="EH6091">
        <v>0</v>
      </c>
      <c r="EI6091">
        <v>0</v>
      </c>
      <c r="EJ6091">
        <v>0</v>
      </c>
      <c r="EK6091">
        <v>0</v>
      </c>
      <c r="EL6091">
        <v>0</v>
      </c>
      <c r="EM6091">
        <v>0</v>
      </c>
      <c r="EN6091">
        <v>0</v>
      </c>
      <c r="EO6091">
        <v>0</v>
      </c>
      <c r="EP6091">
        <v>0</v>
      </c>
      <c r="EQ6091">
        <v>0</v>
      </c>
      <c r="ER6091">
        <v>0</v>
      </c>
      <c r="ES6091">
        <v>0</v>
      </c>
      <c r="ET6091">
        <v>0</v>
      </c>
      <c r="EU6091">
        <v>0</v>
      </c>
      <c r="EV6091">
        <v>0</v>
      </c>
      <c r="EW6091">
        <v>0</v>
      </c>
      <c r="EX6091">
        <v>0</v>
      </c>
      <c r="FB6091">
        <v>0</v>
      </c>
      <c r="FC6091">
        <v>1</v>
      </c>
    </row>
    <row r="6092" spans="1:159" x14ac:dyDescent="0.25">
      <c r="A6092" t="s">
        <v>40</v>
      </c>
      <c r="B6092" t="s">
        <v>9</v>
      </c>
      <c r="C6092" t="s">
        <v>83</v>
      </c>
      <c r="D6092" s="13" t="s">
        <v>171</v>
      </c>
      <c r="I6092">
        <v>0</v>
      </c>
      <c r="EA6092">
        <v>0</v>
      </c>
      <c r="EB6092">
        <v>0</v>
      </c>
      <c r="EC6092">
        <v>0</v>
      </c>
      <c r="ED6092">
        <v>0</v>
      </c>
      <c r="EE6092">
        <v>0</v>
      </c>
      <c r="EF6092">
        <v>0</v>
      </c>
      <c r="EG6092">
        <v>0</v>
      </c>
      <c r="EH6092">
        <v>0</v>
      </c>
      <c r="EI6092">
        <v>0</v>
      </c>
      <c r="EJ6092">
        <v>0</v>
      </c>
      <c r="EK6092">
        <v>0</v>
      </c>
      <c r="EL6092">
        <v>0</v>
      </c>
      <c r="EM6092">
        <v>0</v>
      </c>
      <c r="EN6092">
        <v>0</v>
      </c>
      <c r="EO6092">
        <v>0</v>
      </c>
      <c r="EP6092">
        <v>0</v>
      </c>
      <c r="EQ6092">
        <v>0</v>
      </c>
      <c r="ER6092">
        <v>0</v>
      </c>
      <c r="ES6092">
        <v>0</v>
      </c>
      <c r="ET6092">
        <v>0</v>
      </c>
      <c r="EU6092">
        <v>0</v>
      </c>
      <c r="EV6092">
        <v>0</v>
      </c>
      <c r="EW6092">
        <v>0</v>
      </c>
      <c r="EX6092">
        <v>0</v>
      </c>
      <c r="FB6092">
        <v>0</v>
      </c>
      <c r="FC6092">
        <v>1</v>
      </c>
    </row>
    <row r="6093" spans="1:159" x14ac:dyDescent="0.25">
      <c r="A6093" t="s">
        <v>40</v>
      </c>
      <c r="B6093" t="s">
        <v>9</v>
      </c>
      <c r="C6093" t="s">
        <v>73</v>
      </c>
      <c r="D6093" s="13" t="s">
        <v>171</v>
      </c>
      <c r="I6093">
        <v>0</v>
      </c>
      <c r="EA6093">
        <v>0</v>
      </c>
      <c r="EB6093">
        <v>0</v>
      </c>
      <c r="EC6093">
        <v>0</v>
      </c>
      <c r="ED6093">
        <v>0</v>
      </c>
      <c r="EE6093">
        <v>0</v>
      </c>
      <c r="EF6093">
        <v>0</v>
      </c>
      <c r="EG6093">
        <v>0</v>
      </c>
      <c r="EH6093">
        <v>0</v>
      </c>
      <c r="EI6093">
        <v>0</v>
      </c>
      <c r="EJ6093">
        <v>0</v>
      </c>
      <c r="EK6093">
        <v>0</v>
      </c>
      <c r="EL6093">
        <v>0</v>
      </c>
      <c r="EM6093">
        <v>0</v>
      </c>
      <c r="EN6093">
        <v>0</v>
      </c>
      <c r="EO6093">
        <v>0</v>
      </c>
      <c r="EP6093">
        <v>0</v>
      </c>
      <c r="EQ6093">
        <v>0</v>
      </c>
      <c r="ER6093">
        <v>0</v>
      </c>
      <c r="ES6093">
        <v>0</v>
      </c>
      <c r="ET6093">
        <v>0</v>
      </c>
      <c r="EU6093">
        <v>0</v>
      </c>
      <c r="EV6093">
        <v>0</v>
      </c>
      <c r="EW6093">
        <v>0</v>
      </c>
      <c r="EX6093">
        <v>0</v>
      </c>
      <c r="FB6093">
        <v>0</v>
      </c>
      <c r="FC6093">
        <v>1</v>
      </c>
    </row>
    <row r="6094" spans="1:159" x14ac:dyDescent="0.25">
      <c r="A6094" t="s">
        <v>40</v>
      </c>
      <c r="B6094" t="s">
        <v>9</v>
      </c>
      <c r="C6094" t="s">
        <v>81</v>
      </c>
      <c r="D6094" s="13" t="s">
        <v>171</v>
      </c>
      <c r="I6094">
        <v>0</v>
      </c>
      <c r="EA6094">
        <v>0</v>
      </c>
      <c r="EB6094">
        <v>0</v>
      </c>
      <c r="EC6094">
        <v>0</v>
      </c>
      <c r="ED6094">
        <v>0</v>
      </c>
      <c r="EE6094">
        <v>0</v>
      </c>
      <c r="EF6094">
        <v>0</v>
      </c>
      <c r="EG6094">
        <v>0</v>
      </c>
      <c r="EH6094">
        <v>0</v>
      </c>
      <c r="EI6094">
        <v>0</v>
      </c>
      <c r="EJ6094">
        <v>0</v>
      </c>
      <c r="EK6094">
        <v>0</v>
      </c>
      <c r="EL6094">
        <v>0</v>
      </c>
      <c r="EM6094">
        <v>0</v>
      </c>
      <c r="EN6094">
        <v>0</v>
      </c>
      <c r="EO6094">
        <v>0</v>
      </c>
      <c r="EP6094">
        <v>0</v>
      </c>
      <c r="EQ6094">
        <v>0</v>
      </c>
      <c r="ER6094">
        <v>0</v>
      </c>
      <c r="ES6094">
        <v>0</v>
      </c>
      <c r="ET6094">
        <v>0</v>
      </c>
      <c r="EU6094">
        <v>0</v>
      </c>
      <c r="EV6094">
        <v>0</v>
      </c>
      <c r="EW6094">
        <v>0</v>
      </c>
      <c r="EX6094">
        <v>0</v>
      </c>
      <c r="FB6094">
        <v>0</v>
      </c>
      <c r="FC6094">
        <v>1</v>
      </c>
    </row>
    <row r="6095" spans="1:159" x14ac:dyDescent="0.25">
      <c r="A6095" t="s">
        <v>40</v>
      </c>
      <c r="B6095" t="s">
        <v>9</v>
      </c>
      <c r="C6095" t="s">
        <v>82</v>
      </c>
      <c r="D6095" s="13" t="s">
        <v>171</v>
      </c>
      <c r="I6095">
        <v>0</v>
      </c>
      <c r="EA6095">
        <v>0</v>
      </c>
      <c r="EB6095">
        <v>0</v>
      </c>
      <c r="EC6095">
        <v>0</v>
      </c>
      <c r="ED6095">
        <v>0</v>
      </c>
      <c r="EE6095">
        <v>0</v>
      </c>
      <c r="EF6095">
        <v>0</v>
      </c>
      <c r="EG6095">
        <v>0</v>
      </c>
      <c r="EH6095">
        <v>0</v>
      </c>
      <c r="EI6095">
        <v>0</v>
      </c>
      <c r="EJ6095">
        <v>0</v>
      </c>
      <c r="EK6095">
        <v>0</v>
      </c>
      <c r="EL6095">
        <v>0</v>
      </c>
      <c r="EM6095">
        <v>0</v>
      </c>
      <c r="EN6095">
        <v>0</v>
      </c>
      <c r="EO6095">
        <v>0</v>
      </c>
      <c r="EP6095">
        <v>0</v>
      </c>
      <c r="EQ6095">
        <v>0</v>
      </c>
      <c r="ER6095">
        <v>0</v>
      </c>
      <c r="ES6095">
        <v>0</v>
      </c>
      <c r="ET6095">
        <v>0</v>
      </c>
      <c r="EU6095">
        <v>0</v>
      </c>
      <c r="EV6095">
        <v>0</v>
      </c>
      <c r="EW6095">
        <v>0</v>
      </c>
      <c r="EX6095">
        <v>0</v>
      </c>
      <c r="FB6095">
        <v>0</v>
      </c>
      <c r="FC6095">
        <v>1</v>
      </c>
    </row>
    <row r="6096" spans="1:159" x14ac:dyDescent="0.25">
      <c r="A6096" t="s">
        <v>40</v>
      </c>
      <c r="B6096" t="s">
        <v>9</v>
      </c>
      <c r="C6096" t="s">
        <v>87</v>
      </c>
      <c r="D6096" s="13" t="s">
        <v>171</v>
      </c>
      <c r="I6096">
        <v>0</v>
      </c>
      <c r="EA6096">
        <v>0</v>
      </c>
      <c r="EB6096">
        <v>0</v>
      </c>
      <c r="EC6096">
        <v>0</v>
      </c>
      <c r="ED6096">
        <v>0</v>
      </c>
      <c r="EE6096">
        <v>0</v>
      </c>
      <c r="EF6096">
        <v>0</v>
      </c>
      <c r="EG6096">
        <v>0</v>
      </c>
      <c r="EH6096">
        <v>0</v>
      </c>
      <c r="EI6096">
        <v>0</v>
      </c>
      <c r="EJ6096">
        <v>0</v>
      </c>
      <c r="EK6096">
        <v>0</v>
      </c>
      <c r="EL6096">
        <v>0</v>
      </c>
      <c r="EM6096">
        <v>0</v>
      </c>
      <c r="EN6096">
        <v>0</v>
      </c>
      <c r="EO6096">
        <v>0</v>
      </c>
      <c r="EP6096">
        <v>0</v>
      </c>
      <c r="EQ6096">
        <v>0</v>
      </c>
      <c r="ER6096">
        <v>0</v>
      </c>
      <c r="ES6096">
        <v>0</v>
      </c>
      <c r="ET6096">
        <v>0</v>
      </c>
      <c r="EU6096">
        <v>0</v>
      </c>
      <c r="EV6096">
        <v>0</v>
      </c>
      <c r="EW6096">
        <v>0</v>
      </c>
      <c r="EX6096">
        <v>0</v>
      </c>
      <c r="FB6096">
        <v>0</v>
      </c>
      <c r="FC6096">
        <v>1</v>
      </c>
    </row>
    <row r="6097" spans="1:159" x14ac:dyDescent="0.25">
      <c r="A6097" t="s">
        <v>40</v>
      </c>
      <c r="B6097" t="s">
        <v>9</v>
      </c>
      <c r="C6097" t="s">
        <v>85</v>
      </c>
      <c r="D6097" s="13" t="s">
        <v>171</v>
      </c>
      <c r="I6097">
        <v>0</v>
      </c>
      <c r="EA6097">
        <v>0</v>
      </c>
      <c r="EB6097">
        <v>0</v>
      </c>
      <c r="EC6097">
        <v>0</v>
      </c>
      <c r="ED6097">
        <v>0</v>
      </c>
      <c r="EE6097">
        <v>0</v>
      </c>
      <c r="EF6097">
        <v>0</v>
      </c>
      <c r="EG6097">
        <v>0</v>
      </c>
      <c r="EH6097">
        <v>0</v>
      </c>
      <c r="EI6097">
        <v>0</v>
      </c>
      <c r="EJ6097">
        <v>0</v>
      </c>
      <c r="EK6097">
        <v>0</v>
      </c>
      <c r="EL6097">
        <v>0</v>
      </c>
      <c r="EM6097">
        <v>0</v>
      </c>
      <c r="EN6097">
        <v>0</v>
      </c>
      <c r="EO6097">
        <v>0</v>
      </c>
      <c r="EP6097">
        <v>0</v>
      </c>
      <c r="EQ6097">
        <v>0</v>
      </c>
      <c r="ER6097">
        <v>0</v>
      </c>
      <c r="ES6097">
        <v>0</v>
      </c>
      <c r="ET6097">
        <v>0</v>
      </c>
      <c r="EU6097">
        <v>0</v>
      </c>
      <c r="EV6097">
        <v>0</v>
      </c>
      <c r="EW6097">
        <v>0</v>
      </c>
      <c r="EX6097">
        <v>0</v>
      </c>
      <c r="FB6097">
        <v>0</v>
      </c>
      <c r="FC6097">
        <v>1</v>
      </c>
    </row>
    <row r="6098" spans="1:159" x14ac:dyDescent="0.25">
      <c r="A6098" t="s">
        <v>40</v>
      </c>
      <c r="B6098" t="s">
        <v>9</v>
      </c>
      <c r="C6098" t="s">
        <v>86</v>
      </c>
      <c r="D6098" s="13" t="s">
        <v>171</v>
      </c>
      <c r="I6098">
        <v>0</v>
      </c>
      <c r="EA6098">
        <v>0</v>
      </c>
      <c r="EB6098">
        <v>0</v>
      </c>
      <c r="EC6098">
        <v>0</v>
      </c>
      <c r="ED6098">
        <v>0</v>
      </c>
      <c r="EE6098">
        <v>0</v>
      </c>
      <c r="EF6098">
        <v>0</v>
      </c>
      <c r="EG6098">
        <v>0</v>
      </c>
      <c r="EH6098">
        <v>0</v>
      </c>
      <c r="EI6098">
        <v>0</v>
      </c>
      <c r="EJ6098">
        <v>0</v>
      </c>
      <c r="EK6098">
        <v>0</v>
      </c>
      <c r="EL6098">
        <v>0</v>
      </c>
      <c r="EM6098">
        <v>0</v>
      </c>
      <c r="EN6098">
        <v>0</v>
      </c>
      <c r="EO6098">
        <v>0</v>
      </c>
      <c r="EP6098">
        <v>0</v>
      </c>
      <c r="EQ6098">
        <v>0</v>
      </c>
      <c r="ER6098">
        <v>0</v>
      </c>
      <c r="ES6098">
        <v>0</v>
      </c>
      <c r="ET6098">
        <v>0</v>
      </c>
      <c r="EU6098">
        <v>0</v>
      </c>
      <c r="EV6098">
        <v>0</v>
      </c>
      <c r="EW6098">
        <v>0</v>
      </c>
      <c r="EX6098">
        <v>0</v>
      </c>
      <c r="FB6098">
        <v>0</v>
      </c>
      <c r="FC6098">
        <v>1</v>
      </c>
    </row>
    <row r="6099" spans="1:159" x14ac:dyDescent="0.25">
      <c r="A6099" t="s">
        <v>40</v>
      </c>
      <c r="B6099" t="s">
        <v>9</v>
      </c>
      <c r="C6099" t="s">
        <v>76</v>
      </c>
      <c r="D6099" s="13" t="s">
        <v>171</v>
      </c>
      <c r="I6099">
        <v>0</v>
      </c>
      <c r="EA6099">
        <v>0</v>
      </c>
      <c r="EB6099">
        <v>0</v>
      </c>
      <c r="EC6099">
        <v>0</v>
      </c>
      <c r="ED6099">
        <v>0</v>
      </c>
      <c r="EE6099">
        <v>0</v>
      </c>
      <c r="EF6099">
        <v>0</v>
      </c>
      <c r="EG6099">
        <v>0</v>
      </c>
      <c r="EH6099">
        <v>0</v>
      </c>
      <c r="EI6099">
        <v>0</v>
      </c>
      <c r="EJ6099">
        <v>0</v>
      </c>
      <c r="EK6099">
        <v>0</v>
      </c>
      <c r="EL6099">
        <v>0</v>
      </c>
      <c r="EM6099">
        <v>0</v>
      </c>
      <c r="EN6099">
        <v>0</v>
      </c>
      <c r="EO6099">
        <v>0</v>
      </c>
      <c r="EP6099">
        <v>0</v>
      </c>
      <c r="EQ6099">
        <v>0</v>
      </c>
      <c r="ER6099">
        <v>0</v>
      </c>
      <c r="ES6099">
        <v>0</v>
      </c>
      <c r="ET6099">
        <v>0</v>
      </c>
      <c r="EU6099">
        <v>0</v>
      </c>
      <c r="EV6099">
        <v>0</v>
      </c>
      <c r="EW6099">
        <v>0</v>
      </c>
      <c r="EX6099">
        <v>0</v>
      </c>
      <c r="FB6099">
        <v>0</v>
      </c>
      <c r="FC6099">
        <v>1</v>
      </c>
    </row>
    <row r="6100" spans="1:159" x14ac:dyDescent="0.25">
      <c r="A6100" t="s">
        <v>40</v>
      </c>
      <c r="B6100" t="s">
        <v>9</v>
      </c>
      <c r="C6100" t="s">
        <v>75</v>
      </c>
      <c r="D6100" s="13" t="s">
        <v>171</v>
      </c>
      <c r="I6100">
        <v>0</v>
      </c>
      <c r="EA6100">
        <v>0</v>
      </c>
      <c r="EB6100">
        <v>0</v>
      </c>
      <c r="EC6100">
        <v>0</v>
      </c>
      <c r="ED6100">
        <v>0</v>
      </c>
      <c r="EE6100">
        <v>0</v>
      </c>
      <c r="EF6100">
        <v>0</v>
      </c>
      <c r="EG6100">
        <v>0</v>
      </c>
      <c r="EH6100">
        <v>0</v>
      </c>
      <c r="EI6100">
        <v>0</v>
      </c>
      <c r="EJ6100">
        <v>0</v>
      </c>
      <c r="EK6100">
        <v>0</v>
      </c>
      <c r="EL6100">
        <v>0</v>
      </c>
      <c r="EM6100">
        <v>0</v>
      </c>
      <c r="EN6100">
        <v>0</v>
      </c>
      <c r="EO6100">
        <v>0</v>
      </c>
      <c r="EP6100">
        <v>0</v>
      </c>
      <c r="EQ6100">
        <v>0</v>
      </c>
      <c r="ER6100">
        <v>0</v>
      </c>
      <c r="ES6100">
        <v>0</v>
      </c>
      <c r="ET6100">
        <v>0</v>
      </c>
      <c r="EU6100">
        <v>0</v>
      </c>
      <c r="EV6100">
        <v>0</v>
      </c>
      <c r="EW6100">
        <v>0</v>
      </c>
      <c r="EX6100">
        <v>0</v>
      </c>
      <c r="FB6100">
        <v>0</v>
      </c>
      <c r="FC6100">
        <v>1</v>
      </c>
    </row>
    <row r="6101" spans="1:159" x14ac:dyDescent="0.25">
      <c r="A6101" t="s">
        <v>40</v>
      </c>
      <c r="B6101" t="s">
        <v>9</v>
      </c>
      <c r="C6101" t="s">
        <v>77</v>
      </c>
      <c r="D6101" s="13" t="s">
        <v>171</v>
      </c>
      <c r="I6101">
        <v>0</v>
      </c>
      <c r="EA6101">
        <v>0</v>
      </c>
      <c r="EB6101">
        <v>0</v>
      </c>
      <c r="EC6101">
        <v>0</v>
      </c>
      <c r="ED6101">
        <v>0</v>
      </c>
      <c r="EE6101">
        <v>0</v>
      </c>
      <c r="EF6101">
        <v>0</v>
      </c>
      <c r="EG6101">
        <v>0</v>
      </c>
      <c r="EH6101">
        <v>0</v>
      </c>
      <c r="EI6101">
        <v>0</v>
      </c>
      <c r="EJ6101">
        <v>0</v>
      </c>
      <c r="EK6101">
        <v>0</v>
      </c>
      <c r="EL6101">
        <v>0</v>
      </c>
      <c r="EM6101">
        <v>0</v>
      </c>
      <c r="EN6101">
        <v>0</v>
      </c>
      <c r="EO6101">
        <v>0</v>
      </c>
      <c r="EP6101">
        <v>0</v>
      </c>
      <c r="EQ6101">
        <v>0</v>
      </c>
      <c r="ER6101">
        <v>0</v>
      </c>
      <c r="ES6101">
        <v>0</v>
      </c>
      <c r="ET6101">
        <v>0</v>
      </c>
      <c r="EU6101">
        <v>0</v>
      </c>
      <c r="EV6101">
        <v>0</v>
      </c>
      <c r="EW6101">
        <v>0</v>
      </c>
      <c r="EX6101">
        <v>0</v>
      </c>
      <c r="FB6101">
        <v>0</v>
      </c>
      <c r="FC6101">
        <v>1</v>
      </c>
    </row>
    <row r="6102" spans="1:159" x14ac:dyDescent="0.25">
      <c r="A6102" t="s">
        <v>40</v>
      </c>
      <c r="B6102" t="s">
        <v>9</v>
      </c>
      <c r="C6102" t="s">
        <v>84</v>
      </c>
      <c r="D6102" s="13" t="s">
        <v>171</v>
      </c>
      <c r="I6102">
        <v>0</v>
      </c>
      <c r="EA6102">
        <v>0</v>
      </c>
      <c r="EB6102">
        <v>0</v>
      </c>
      <c r="EC6102">
        <v>0</v>
      </c>
      <c r="ED6102">
        <v>0</v>
      </c>
      <c r="EE6102">
        <v>0</v>
      </c>
      <c r="EF6102">
        <v>0</v>
      </c>
      <c r="EG6102">
        <v>0</v>
      </c>
      <c r="EH6102">
        <v>0</v>
      </c>
      <c r="EI6102">
        <v>0</v>
      </c>
      <c r="EJ6102">
        <v>0</v>
      </c>
      <c r="EK6102">
        <v>0</v>
      </c>
      <c r="EL6102">
        <v>0</v>
      </c>
      <c r="EM6102">
        <v>0</v>
      </c>
      <c r="EN6102">
        <v>0</v>
      </c>
      <c r="EO6102">
        <v>0</v>
      </c>
      <c r="EP6102">
        <v>0</v>
      </c>
      <c r="EQ6102">
        <v>0</v>
      </c>
      <c r="ER6102">
        <v>0</v>
      </c>
      <c r="ES6102">
        <v>0</v>
      </c>
      <c r="ET6102">
        <v>0</v>
      </c>
      <c r="EU6102">
        <v>0</v>
      </c>
      <c r="EV6102">
        <v>0</v>
      </c>
      <c r="EW6102">
        <v>0</v>
      </c>
      <c r="EX6102">
        <v>0</v>
      </c>
      <c r="FB6102">
        <v>0</v>
      </c>
      <c r="FC6102">
        <v>1</v>
      </c>
    </row>
    <row r="6103" spans="1:159" x14ac:dyDescent="0.25">
      <c r="A6103" t="s">
        <v>40</v>
      </c>
      <c r="B6103" t="s">
        <v>9</v>
      </c>
      <c r="C6103" t="s">
        <v>72</v>
      </c>
      <c r="D6103" s="13" t="s">
        <v>171</v>
      </c>
      <c r="I6103">
        <v>0</v>
      </c>
      <c r="EA6103">
        <v>0</v>
      </c>
      <c r="EB6103">
        <v>0</v>
      </c>
      <c r="EC6103">
        <v>0</v>
      </c>
      <c r="ED6103">
        <v>0</v>
      </c>
      <c r="EE6103">
        <v>0</v>
      </c>
      <c r="EF6103">
        <v>0</v>
      </c>
      <c r="EG6103">
        <v>0</v>
      </c>
      <c r="EH6103">
        <v>0</v>
      </c>
      <c r="EI6103">
        <v>0</v>
      </c>
      <c r="EJ6103">
        <v>0</v>
      </c>
      <c r="EK6103">
        <v>0</v>
      </c>
      <c r="EL6103">
        <v>0</v>
      </c>
      <c r="EM6103">
        <v>0</v>
      </c>
      <c r="EN6103">
        <v>0</v>
      </c>
      <c r="EO6103">
        <v>0</v>
      </c>
      <c r="EP6103">
        <v>0</v>
      </c>
      <c r="EQ6103">
        <v>0</v>
      </c>
      <c r="ER6103">
        <v>0</v>
      </c>
      <c r="ES6103">
        <v>0</v>
      </c>
      <c r="ET6103">
        <v>0</v>
      </c>
      <c r="EU6103">
        <v>0</v>
      </c>
      <c r="EV6103">
        <v>0</v>
      </c>
      <c r="EW6103">
        <v>0</v>
      </c>
      <c r="EX6103">
        <v>0</v>
      </c>
      <c r="FB6103">
        <v>0</v>
      </c>
      <c r="FC6103">
        <v>1</v>
      </c>
    </row>
    <row r="6104" spans="1:159" x14ac:dyDescent="0.25">
      <c r="A6104" t="s">
        <v>40</v>
      </c>
      <c r="B6104" t="s">
        <v>9</v>
      </c>
      <c r="C6104" t="s">
        <v>80</v>
      </c>
      <c r="D6104" s="13" t="s">
        <v>171</v>
      </c>
      <c r="I6104">
        <v>0</v>
      </c>
      <c r="EA6104">
        <v>0</v>
      </c>
      <c r="EB6104">
        <v>0</v>
      </c>
      <c r="EC6104">
        <v>0</v>
      </c>
      <c r="ED6104">
        <v>0</v>
      </c>
      <c r="EE6104">
        <v>0</v>
      </c>
      <c r="EF6104">
        <v>0</v>
      </c>
      <c r="EG6104">
        <v>0</v>
      </c>
      <c r="EH6104">
        <v>0</v>
      </c>
      <c r="EI6104">
        <v>0</v>
      </c>
      <c r="EJ6104">
        <v>0</v>
      </c>
      <c r="EK6104">
        <v>0</v>
      </c>
      <c r="EL6104">
        <v>0</v>
      </c>
      <c r="EM6104">
        <v>0</v>
      </c>
      <c r="EN6104">
        <v>0</v>
      </c>
      <c r="EO6104">
        <v>0</v>
      </c>
      <c r="EP6104">
        <v>0</v>
      </c>
      <c r="EQ6104">
        <v>0</v>
      </c>
      <c r="ER6104">
        <v>0</v>
      </c>
      <c r="ES6104">
        <v>0</v>
      </c>
      <c r="ET6104">
        <v>0</v>
      </c>
      <c r="EU6104">
        <v>0</v>
      </c>
      <c r="EV6104">
        <v>0</v>
      </c>
      <c r="EW6104">
        <v>0</v>
      </c>
      <c r="EX6104">
        <v>0</v>
      </c>
      <c r="FB6104">
        <v>0</v>
      </c>
      <c r="FC6104">
        <v>1</v>
      </c>
    </row>
    <row r="6105" spans="1:159" x14ac:dyDescent="0.25">
      <c r="A6105" t="s">
        <v>40</v>
      </c>
      <c r="B6105" t="s">
        <v>10</v>
      </c>
      <c r="C6105" t="s">
        <v>78</v>
      </c>
      <c r="D6105" s="13" t="s">
        <v>171</v>
      </c>
      <c r="I6105">
        <v>0</v>
      </c>
      <c r="EA6105">
        <v>0</v>
      </c>
      <c r="EB6105">
        <v>0</v>
      </c>
      <c r="EC6105">
        <v>0</v>
      </c>
      <c r="ED6105">
        <v>0</v>
      </c>
      <c r="EE6105">
        <v>0</v>
      </c>
      <c r="EF6105">
        <v>0</v>
      </c>
      <c r="EG6105">
        <v>0</v>
      </c>
      <c r="EH6105">
        <v>0</v>
      </c>
      <c r="EI6105">
        <v>0</v>
      </c>
      <c r="EJ6105">
        <v>0</v>
      </c>
      <c r="EK6105">
        <v>0</v>
      </c>
      <c r="EL6105">
        <v>0</v>
      </c>
      <c r="EM6105">
        <v>0</v>
      </c>
      <c r="EN6105">
        <v>0</v>
      </c>
      <c r="EO6105">
        <v>0</v>
      </c>
      <c r="EP6105">
        <v>0</v>
      </c>
      <c r="EQ6105">
        <v>0</v>
      </c>
      <c r="ER6105">
        <v>0</v>
      </c>
      <c r="ES6105">
        <v>0</v>
      </c>
      <c r="ET6105">
        <v>0</v>
      </c>
      <c r="EU6105">
        <v>0</v>
      </c>
      <c r="EV6105">
        <v>0</v>
      </c>
      <c r="EW6105">
        <v>0</v>
      </c>
      <c r="EX6105">
        <v>0</v>
      </c>
      <c r="FB6105">
        <v>0</v>
      </c>
      <c r="FC6105">
        <v>1</v>
      </c>
    </row>
    <row r="6106" spans="1:159" x14ac:dyDescent="0.25">
      <c r="A6106" t="s">
        <v>40</v>
      </c>
      <c r="B6106" t="s">
        <v>10</v>
      </c>
      <c r="C6106" t="s">
        <v>79</v>
      </c>
      <c r="D6106" s="13" t="s">
        <v>171</v>
      </c>
      <c r="I6106">
        <v>0</v>
      </c>
      <c r="EA6106">
        <v>0</v>
      </c>
      <c r="EB6106">
        <v>0</v>
      </c>
      <c r="EC6106">
        <v>0</v>
      </c>
      <c r="ED6106">
        <v>0</v>
      </c>
      <c r="EE6106">
        <v>0</v>
      </c>
      <c r="EF6106">
        <v>0</v>
      </c>
      <c r="EG6106">
        <v>0</v>
      </c>
      <c r="EH6106">
        <v>0</v>
      </c>
      <c r="EI6106">
        <v>0</v>
      </c>
      <c r="EJ6106">
        <v>0</v>
      </c>
      <c r="EK6106">
        <v>0</v>
      </c>
      <c r="EL6106">
        <v>0</v>
      </c>
      <c r="EM6106">
        <v>0</v>
      </c>
      <c r="EN6106">
        <v>0</v>
      </c>
      <c r="EO6106">
        <v>0</v>
      </c>
      <c r="EP6106">
        <v>0</v>
      </c>
      <c r="EQ6106">
        <v>0</v>
      </c>
      <c r="ER6106">
        <v>0</v>
      </c>
      <c r="ES6106">
        <v>0</v>
      </c>
      <c r="ET6106">
        <v>0</v>
      </c>
      <c r="EU6106">
        <v>0</v>
      </c>
      <c r="EV6106">
        <v>0</v>
      </c>
      <c r="EW6106">
        <v>0</v>
      </c>
      <c r="EX6106">
        <v>0</v>
      </c>
      <c r="FB6106">
        <v>0</v>
      </c>
      <c r="FC6106">
        <v>1</v>
      </c>
    </row>
    <row r="6107" spans="1:159" x14ac:dyDescent="0.25">
      <c r="A6107" t="s">
        <v>40</v>
      </c>
      <c r="B6107" t="s">
        <v>10</v>
      </c>
      <c r="C6107" t="s">
        <v>42</v>
      </c>
      <c r="D6107" s="13" t="s">
        <v>171</v>
      </c>
      <c r="E6107" s="25">
        <v>18</v>
      </c>
      <c r="F6107">
        <v>20</v>
      </c>
      <c r="G6107">
        <v>18</v>
      </c>
      <c r="H6107">
        <v>20</v>
      </c>
      <c r="I6107">
        <v>2769.5</v>
      </c>
      <c r="J6107">
        <v>56580</v>
      </c>
      <c r="K6107">
        <v>1.1203043460845901</v>
      </c>
      <c r="L6107">
        <v>0.97032874822616499</v>
      </c>
      <c r="M6107">
        <v>0.86979520320892301</v>
      </c>
      <c r="N6107">
        <v>0.78255975246429399</v>
      </c>
      <c r="O6107">
        <v>0.72833269834518399</v>
      </c>
      <c r="P6107">
        <v>0.73618435859680098</v>
      </c>
      <c r="Q6107">
        <v>0.77731800079345703</v>
      </c>
      <c r="R6107">
        <v>0.67394536733627297</v>
      </c>
      <c r="S6107">
        <v>0.51372271776199296</v>
      </c>
      <c r="T6107">
        <v>0.51728743314742998</v>
      </c>
      <c r="U6107">
        <v>0.58599483966827304</v>
      </c>
      <c r="V6107">
        <v>0.72571235895156805</v>
      </c>
      <c r="W6107">
        <v>0.91484963893890303</v>
      </c>
      <c r="X6107">
        <v>1.1591451168060301</v>
      </c>
      <c r="Y6107">
        <v>1.4640319347381501</v>
      </c>
      <c r="Z6107">
        <v>1.8565976619720399</v>
      </c>
      <c r="AA6107">
        <v>2.2420766353607098</v>
      </c>
      <c r="AB6107">
        <v>2.5490252971649099</v>
      </c>
      <c r="AC6107">
        <v>2.6108412742614702</v>
      </c>
      <c r="AD6107">
        <v>2.4011251926422101</v>
      </c>
      <c r="AE6107">
        <v>2.2333135604858301</v>
      </c>
      <c r="AF6107">
        <v>1.98939549922943</v>
      </c>
      <c r="AG6107">
        <v>1.6890183687210001</v>
      </c>
      <c r="AH6107">
        <v>1.41227006912231</v>
      </c>
      <c r="AI6107">
        <v>-7.0416647940874004E-3</v>
      </c>
      <c r="AJ6107">
        <v>-4.84084244817495E-3</v>
      </c>
      <c r="AK6107">
        <v>9.7089614719152399E-3</v>
      </c>
      <c r="AL6107">
        <v>-4.56061912700533E-3</v>
      </c>
      <c r="AM6107">
        <v>-1.27034373581409E-2</v>
      </c>
      <c r="AN6107">
        <v>-1.8865681486204199E-3</v>
      </c>
      <c r="AO6107">
        <v>-1.3113589957356401E-3</v>
      </c>
      <c r="AP6107">
        <v>-2.6075013447552902E-3</v>
      </c>
      <c r="AQ6107">
        <v>-2.30828635394573E-2</v>
      </c>
      <c r="AR6107">
        <v>-2.00164527632296E-3</v>
      </c>
      <c r="AS6107">
        <v>-1.3336206786334501E-2</v>
      </c>
      <c r="AT6107">
        <v>-1.50336166843771E-2</v>
      </c>
      <c r="AU6107">
        <v>-2.5635071098804401E-2</v>
      </c>
      <c r="AV6107">
        <v>-2.6047619059681799E-2</v>
      </c>
      <c r="AW6107">
        <v>-2.9056100174784601E-2</v>
      </c>
      <c r="AX6107">
        <v>-3.3685952425003003E-2</v>
      </c>
      <c r="AY6107">
        <v>-2.61255092918872E-2</v>
      </c>
      <c r="AZ6107">
        <v>8.0436222255229894E-2</v>
      </c>
      <c r="BA6107">
        <v>4.5602954924106501E-2</v>
      </c>
      <c r="BB6107">
        <v>-3.0437011271715102E-2</v>
      </c>
      <c r="BC6107">
        <v>-0.141823515295982</v>
      </c>
      <c r="BD6107">
        <v>-0.105661287903785</v>
      </c>
      <c r="BE6107">
        <v>-5.7087786495685501E-2</v>
      </c>
      <c r="BF6107">
        <v>-3.3065497875213602E-2</v>
      </c>
      <c r="BG6107">
        <v>1.74367409199476E-2</v>
      </c>
      <c r="BH6107">
        <v>1.6535721719264901E-2</v>
      </c>
      <c r="BI6107">
        <v>2.8803041204810101E-2</v>
      </c>
      <c r="BJ6107">
        <v>1.1999714188277701E-2</v>
      </c>
      <c r="BK6107">
        <v>2.9356805607676502E-3</v>
      </c>
      <c r="BL6107">
        <v>1.23299667611718E-2</v>
      </c>
      <c r="BM6107">
        <v>1.3089440762996601E-2</v>
      </c>
      <c r="BN6107">
        <v>1.2336259707808399E-2</v>
      </c>
      <c r="BO6107">
        <v>-7.6327831484377297E-3</v>
      </c>
      <c r="BP6107">
        <v>1.4265329577028699E-2</v>
      </c>
      <c r="BQ6107">
        <v>4.6649128198623597E-3</v>
      </c>
      <c r="BR6107">
        <v>5.7028522714972401E-3</v>
      </c>
      <c r="BS6107">
        <v>-1.81018433067947E-3</v>
      </c>
      <c r="BT6107">
        <v>2.50174984103068E-4</v>
      </c>
      <c r="BU6107">
        <v>-5.4263602942228296E-4</v>
      </c>
      <c r="BV6107">
        <v>-3.4899411257356401E-3</v>
      </c>
      <c r="BW6107">
        <v>6.0570072382688496E-3</v>
      </c>
      <c r="BX6107">
        <v>0.113795794546604</v>
      </c>
      <c r="BY6107">
        <v>7.7734403312206199E-2</v>
      </c>
      <c r="BZ6107">
        <v>0</v>
      </c>
      <c r="CA6107">
        <v>-0.111029662191867</v>
      </c>
      <c r="CB6107">
        <v>-7.6092138886451693E-2</v>
      </c>
      <c r="CC6107">
        <v>-2.9467819258570602E-2</v>
      </c>
      <c r="CD6107">
        <v>-8.14986042678356E-3</v>
      </c>
      <c r="CE6107">
        <v>4.1915144771337502E-2</v>
      </c>
      <c r="CF6107">
        <v>3.7912286818027399E-2</v>
      </c>
      <c r="CG6107">
        <v>4.7897119075059801E-2</v>
      </c>
      <c r="CH6107">
        <v>2.8560047969221999E-2</v>
      </c>
      <c r="CI6107">
        <v>1.8574798479676202E-2</v>
      </c>
      <c r="CJ6107">
        <v>2.6546502485871301E-2</v>
      </c>
      <c r="CK6107">
        <v>2.74902395904064E-2</v>
      </c>
      <c r="CL6107">
        <v>2.7280021458864202E-2</v>
      </c>
      <c r="CM6107">
        <v>7.8172963112592593E-3</v>
      </c>
      <c r="CN6107">
        <v>3.0532304197549799E-2</v>
      </c>
      <c r="CO6107">
        <v>2.2666031494736599E-2</v>
      </c>
      <c r="CP6107">
        <v>2.6439320296049101E-2</v>
      </c>
      <c r="CQ6107">
        <v>2.20147017389535E-2</v>
      </c>
      <c r="CR6107">
        <v>2.6547968387603701E-2</v>
      </c>
      <c r="CS6107">
        <v>2.797082811594E-2</v>
      </c>
      <c r="CT6107">
        <v>2.67060697078704E-2</v>
      </c>
      <c r="CU6107">
        <v>3.8239523768424898E-2</v>
      </c>
      <c r="CV6107">
        <v>0.14715537428855799</v>
      </c>
      <c r="CW6107">
        <v>0.109865851700305</v>
      </c>
      <c r="CX6107">
        <v>3.0437011271715102E-2</v>
      </c>
      <c r="CY6107">
        <v>-8.0235816538333796E-2</v>
      </c>
      <c r="CZ6107">
        <v>-4.6522993594408001E-2</v>
      </c>
      <c r="DA6107">
        <v>-1.8478519050404399E-3</v>
      </c>
      <c r="DB6107">
        <v>1.6765777021646399E-2</v>
      </c>
      <c r="DC6107">
        <v>1.4881813898682501E-2</v>
      </c>
      <c r="DD6107">
        <v>1.2996028177440101E-2</v>
      </c>
      <c r="DE6107">
        <v>1.16083761677145E-2</v>
      </c>
      <c r="DF6107">
        <v>1.0067967697978001E-2</v>
      </c>
      <c r="DG6107">
        <v>9.5079084858298302E-3</v>
      </c>
      <c r="DH6107">
        <v>8.6430395022034593E-3</v>
      </c>
      <c r="DI6107">
        <v>8.7550645694136602E-3</v>
      </c>
      <c r="DJ6107">
        <v>9.0851616114377906E-3</v>
      </c>
      <c r="DK6107">
        <v>9.3929814174771292E-3</v>
      </c>
      <c r="DL6107">
        <v>9.8896184936165792E-3</v>
      </c>
      <c r="DM6107">
        <v>1.0943903587758499E-2</v>
      </c>
      <c r="DN6107">
        <v>1.26068778336048E-2</v>
      </c>
      <c r="DO6107">
        <v>1.44845023751258E-2</v>
      </c>
      <c r="DP6107">
        <v>1.59879233688116E-2</v>
      </c>
      <c r="DQ6107">
        <v>1.7334954813122701E-2</v>
      </c>
      <c r="DR6107">
        <v>1.8357871100306501E-2</v>
      </c>
      <c r="DS6107">
        <v>1.9565580412745399E-2</v>
      </c>
      <c r="DT6107">
        <v>2.0281180739402702E-2</v>
      </c>
      <c r="DU6107">
        <v>1.9534533843398001E-2</v>
      </c>
      <c r="DV6107">
        <v>1.8504388630390101E-2</v>
      </c>
      <c r="DW6107">
        <v>1.8721330910921E-2</v>
      </c>
      <c r="DX6107">
        <v>1.7976764589548101E-2</v>
      </c>
      <c r="DY6107">
        <v>1.6791747882962199E-2</v>
      </c>
      <c r="DZ6107">
        <v>1.5147631987929301E-2</v>
      </c>
      <c r="EA6107">
        <v>76.502975463867102</v>
      </c>
      <c r="EB6107">
        <v>76</v>
      </c>
      <c r="EC6107">
        <v>73.508934020995994</v>
      </c>
      <c r="ED6107">
        <v>73.011917114257798</v>
      </c>
      <c r="EE6107">
        <v>71.508934020995994</v>
      </c>
      <c r="EF6107">
        <v>70.005958557128906</v>
      </c>
      <c r="EG6107">
        <v>70.011917114257798</v>
      </c>
      <c r="EH6107">
        <v>72.508934020995994</v>
      </c>
      <c r="EI6107">
        <v>77.508934020995994</v>
      </c>
      <c r="EJ6107">
        <v>83.017875671386705</v>
      </c>
      <c r="EK6107">
        <v>88.017875671386705</v>
      </c>
      <c r="EL6107">
        <v>91.017875671386705</v>
      </c>
      <c r="EM6107">
        <v>94.017875671386705</v>
      </c>
      <c r="EN6107">
        <v>96.514892578125</v>
      </c>
      <c r="EO6107">
        <v>97.011917114257798</v>
      </c>
      <c r="EP6107">
        <v>98.514892578125</v>
      </c>
      <c r="EQ6107">
        <v>98.011917114257798</v>
      </c>
      <c r="ER6107">
        <v>97.508934020995994</v>
      </c>
      <c r="ES6107">
        <v>94.508934020995994</v>
      </c>
      <c r="ET6107">
        <v>90.502975463867102</v>
      </c>
      <c r="EU6107">
        <v>88.005958557128906</v>
      </c>
      <c r="EV6107">
        <v>84.502975463867102</v>
      </c>
      <c r="EW6107">
        <v>82</v>
      </c>
      <c r="EX6107">
        <v>80.497024536132798</v>
      </c>
      <c r="EY6107">
        <v>0.14954619109630499</v>
      </c>
      <c r="EZ6107">
        <v>1.12315863370895E-2</v>
      </c>
      <c r="FA6107">
        <v>1.12315863370895E-2</v>
      </c>
      <c r="FB6107">
        <v>0</v>
      </c>
      <c r="FC6107">
        <v>0</v>
      </c>
    </row>
    <row r="6108" spans="1:159" x14ac:dyDescent="0.25">
      <c r="A6108" t="s">
        <v>40</v>
      </c>
      <c r="B6108" t="s">
        <v>10</v>
      </c>
      <c r="C6108" t="s">
        <v>74</v>
      </c>
      <c r="D6108" s="13" t="s">
        <v>171</v>
      </c>
      <c r="I6108">
        <v>0</v>
      </c>
      <c r="EA6108">
        <v>0</v>
      </c>
      <c r="EB6108">
        <v>0</v>
      </c>
      <c r="EC6108">
        <v>0</v>
      </c>
      <c r="ED6108">
        <v>0</v>
      </c>
      <c r="EE6108">
        <v>0</v>
      </c>
      <c r="EF6108">
        <v>0</v>
      </c>
      <c r="EG6108">
        <v>0</v>
      </c>
      <c r="EH6108">
        <v>0</v>
      </c>
      <c r="EI6108">
        <v>0</v>
      </c>
      <c r="EJ6108">
        <v>0</v>
      </c>
      <c r="EK6108">
        <v>0</v>
      </c>
      <c r="EL6108">
        <v>0</v>
      </c>
      <c r="EM6108">
        <v>0</v>
      </c>
      <c r="EN6108">
        <v>0</v>
      </c>
      <c r="EO6108">
        <v>0</v>
      </c>
      <c r="EP6108">
        <v>0</v>
      </c>
      <c r="EQ6108">
        <v>0</v>
      </c>
      <c r="ER6108">
        <v>0</v>
      </c>
      <c r="ES6108">
        <v>0</v>
      </c>
      <c r="ET6108">
        <v>0</v>
      </c>
      <c r="EU6108">
        <v>0</v>
      </c>
      <c r="EV6108">
        <v>0</v>
      </c>
      <c r="EW6108">
        <v>0</v>
      </c>
      <c r="EX6108">
        <v>0</v>
      </c>
      <c r="FB6108">
        <v>0</v>
      </c>
      <c r="FC6108">
        <v>1</v>
      </c>
    </row>
    <row r="6109" spans="1:159" x14ac:dyDescent="0.25">
      <c r="A6109" t="s">
        <v>40</v>
      </c>
      <c r="B6109" t="s">
        <v>10</v>
      </c>
      <c r="C6109" t="s">
        <v>83</v>
      </c>
      <c r="D6109" s="13" t="s">
        <v>171</v>
      </c>
      <c r="I6109">
        <v>0</v>
      </c>
      <c r="EA6109">
        <v>0</v>
      </c>
      <c r="EB6109">
        <v>0</v>
      </c>
      <c r="EC6109">
        <v>0</v>
      </c>
      <c r="ED6109">
        <v>0</v>
      </c>
      <c r="EE6109">
        <v>0</v>
      </c>
      <c r="EF6109">
        <v>0</v>
      </c>
      <c r="EG6109">
        <v>0</v>
      </c>
      <c r="EH6109">
        <v>0</v>
      </c>
      <c r="EI6109">
        <v>0</v>
      </c>
      <c r="EJ6109">
        <v>0</v>
      </c>
      <c r="EK6109">
        <v>0</v>
      </c>
      <c r="EL6109">
        <v>0</v>
      </c>
      <c r="EM6109">
        <v>0</v>
      </c>
      <c r="EN6109">
        <v>0</v>
      </c>
      <c r="EO6109">
        <v>0</v>
      </c>
      <c r="EP6109">
        <v>0</v>
      </c>
      <c r="EQ6109">
        <v>0</v>
      </c>
      <c r="ER6109">
        <v>0</v>
      </c>
      <c r="ES6109">
        <v>0</v>
      </c>
      <c r="ET6109">
        <v>0</v>
      </c>
      <c r="EU6109">
        <v>0</v>
      </c>
      <c r="EV6109">
        <v>0</v>
      </c>
      <c r="EW6109">
        <v>0</v>
      </c>
      <c r="EX6109">
        <v>0</v>
      </c>
      <c r="FB6109">
        <v>0</v>
      </c>
      <c r="FC6109">
        <v>1</v>
      </c>
    </row>
    <row r="6110" spans="1:159" x14ac:dyDescent="0.25">
      <c r="A6110" t="s">
        <v>40</v>
      </c>
      <c r="B6110" t="s">
        <v>10</v>
      </c>
      <c r="C6110" t="s">
        <v>73</v>
      </c>
      <c r="D6110" s="13" t="s">
        <v>171</v>
      </c>
      <c r="I6110">
        <v>0</v>
      </c>
      <c r="EA6110">
        <v>0</v>
      </c>
      <c r="EB6110">
        <v>0</v>
      </c>
      <c r="EC6110">
        <v>0</v>
      </c>
      <c r="ED6110">
        <v>0</v>
      </c>
      <c r="EE6110">
        <v>0</v>
      </c>
      <c r="EF6110">
        <v>0</v>
      </c>
      <c r="EG6110">
        <v>0</v>
      </c>
      <c r="EH6110">
        <v>0</v>
      </c>
      <c r="EI6110">
        <v>0</v>
      </c>
      <c r="EJ6110">
        <v>0</v>
      </c>
      <c r="EK6110">
        <v>0</v>
      </c>
      <c r="EL6110">
        <v>0</v>
      </c>
      <c r="EM6110">
        <v>0</v>
      </c>
      <c r="EN6110">
        <v>0</v>
      </c>
      <c r="EO6110">
        <v>0</v>
      </c>
      <c r="EP6110">
        <v>0</v>
      </c>
      <c r="EQ6110">
        <v>0</v>
      </c>
      <c r="ER6110">
        <v>0</v>
      </c>
      <c r="ES6110">
        <v>0</v>
      </c>
      <c r="ET6110">
        <v>0</v>
      </c>
      <c r="EU6110">
        <v>0</v>
      </c>
      <c r="EV6110">
        <v>0</v>
      </c>
      <c r="EW6110">
        <v>0</v>
      </c>
      <c r="EX6110">
        <v>0</v>
      </c>
      <c r="FB6110">
        <v>0</v>
      </c>
      <c r="FC6110">
        <v>1</v>
      </c>
    </row>
    <row r="6111" spans="1:159" x14ac:dyDescent="0.25">
      <c r="A6111" t="s">
        <v>40</v>
      </c>
      <c r="B6111" t="s">
        <v>10</v>
      </c>
      <c r="C6111" t="s">
        <v>81</v>
      </c>
      <c r="D6111" s="13" t="s">
        <v>171</v>
      </c>
      <c r="I6111">
        <v>0</v>
      </c>
      <c r="EA6111">
        <v>0</v>
      </c>
      <c r="EB6111">
        <v>0</v>
      </c>
      <c r="EC6111">
        <v>0</v>
      </c>
      <c r="ED6111">
        <v>0</v>
      </c>
      <c r="EE6111">
        <v>0</v>
      </c>
      <c r="EF6111">
        <v>0</v>
      </c>
      <c r="EG6111">
        <v>0</v>
      </c>
      <c r="EH6111">
        <v>0</v>
      </c>
      <c r="EI6111">
        <v>0</v>
      </c>
      <c r="EJ6111">
        <v>0</v>
      </c>
      <c r="EK6111">
        <v>0</v>
      </c>
      <c r="EL6111">
        <v>0</v>
      </c>
      <c r="EM6111">
        <v>0</v>
      </c>
      <c r="EN6111">
        <v>0</v>
      </c>
      <c r="EO6111">
        <v>0</v>
      </c>
      <c r="EP6111">
        <v>0</v>
      </c>
      <c r="EQ6111">
        <v>0</v>
      </c>
      <c r="ER6111">
        <v>0</v>
      </c>
      <c r="ES6111">
        <v>0</v>
      </c>
      <c r="ET6111">
        <v>0</v>
      </c>
      <c r="EU6111">
        <v>0</v>
      </c>
      <c r="EV6111">
        <v>0</v>
      </c>
      <c r="EW6111">
        <v>0</v>
      </c>
      <c r="EX6111">
        <v>0</v>
      </c>
      <c r="FB6111">
        <v>0</v>
      </c>
      <c r="FC6111">
        <v>1</v>
      </c>
    </row>
    <row r="6112" spans="1:159" x14ac:dyDescent="0.25">
      <c r="A6112" t="s">
        <v>40</v>
      </c>
      <c r="B6112" t="s">
        <v>10</v>
      </c>
      <c r="C6112" t="s">
        <v>82</v>
      </c>
      <c r="D6112" s="13" t="s">
        <v>171</v>
      </c>
      <c r="I6112">
        <v>0</v>
      </c>
      <c r="EA6112">
        <v>0</v>
      </c>
      <c r="EB6112">
        <v>0</v>
      </c>
      <c r="EC6112">
        <v>0</v>
      </c>
      <c r="ED6112">
        <v>0</v>
      </c>
      <c r="EE6112">
        <v>0</v>
      </c>
      <c r="EF6112">
        <v>0</v>
      </c>
      <c r="EG6112">
        <v>0</v>
      </c>
      <c r="EH6112">
        <v>0</v>
      </c>
      <c r="EI6112">
        <v>0</v>
      </c>
      <c r="EJ6112">
        <v>0</v>
      </c>
      <c r="EK6112">
        <v>0</v>
      </c>
      <c r="EL6112">
        <v>0</v>
      </c>
      <c r="EM6112">
        <v>0</v>
      </c>
      <c r="EN6112">
        <v>0</v>
      </c>
      <c r="EO6112">
        <v>0</v>
      </c>
      <c r="EP6112">
        <v>0</v>
      </c>
      <c r="EQ6112">
        <v>0</v>
      </c>
      <c r="ER6112">
        <v>0</v>
      </c>
      <c r="ES6112">
        <v>0</v>
      </c>
      <c r="ET6112">
        <v>0</v>
      </c>
      <c r="EU6112">
        <v>0</v>
      </c>
      <c r="EV6112">
        <v>0</v>
      </c>
      <c r="EW6112">
        <v>0</v>
      </c>
      <c r="EX6112">
        <v>0</v>
      </c>
      <c r="FB6112">
        <v>0</v>
      </c>
      <c r="FC6112">
        <v>1</v>
      </c>
    </row>
    <row r="6113" spans="1:159" x14ac:dyDescent="0.25">
      <c r="A6113" t="s">
        <v>40</v>
      </c>
      <c r="B6113" t="s">
        <v>10</v>
      </c>
      <c r="C6113" t="s">
        <v>87</v>
      </c>
      <c r="D6113" s="13" t="s">
        <v>171</v>
      </c>
      <c r="I6113">
        <v>0</v>
      </c>
      <c r="EA6113">
        <v>0</v>
      </c>
      <c r="EB6113">
        <v>0</v>
      </c>
      <c r="EC6113">
        <v>0</v>
      </c>
      <c r="ED6113">
        <v>0</v>
      </c>
      <c r="EE6113">
        <v>0</v>
      </c>
      <c r="EF6113">
        <v>0</v>
      </c>
      <c r="EG6113">
        <v>0</v>
      </c>
      <c r="EH6113">
        <v>0</v>
      </c>
      <c r="EI6113">
        <v>0</v>
      </c>
      <c r="EJ6113">
        <v>0</v>
      </c>
      <c r="EK6113">
        <v>0</v>
      </c>
      <c r="EL6113">
        <v>0</v>
      </c>
      <c r="EM6113">
        <v>0</v>
      </c>
      <c r="EN6113">
        <v>0</v>
      </c>
      <c r="EO6113">
        <v>0</v>
      </c>
      <c r="EP6113">
        <v>0</v>
      </c>
      <c r="EQ6113">
        <v>0</v>
      </c>
      <c r="ER6113">
        <v>0</v>
      </c>
      <c r="ES6113">
        <v>0</v>
      </c>
      <c r="ET6113">
        <v>0</v>
      </c>
      <c r="EU6113">
        <v>0</v>
      </c>
      <c r="EV6113">
        <v>0</v>
      </c>
      <c r="EW6113">
        <v>0</v>
      </c>
      <c r="EX6113">
        <v>0</v>
      </c>
      <c r="FB6113">
        <v>0</v>
      </c>
      <c r="FC6113">
        <v>1</v>
      </c>
    </row>
    <row r="6114" spans="1:159" x14ac:dyDescent="0.25">
      <c r="A6114" t="s">
        <v>40</v>
      </c>
      <c r="B6114" t="s">
        <v>10</v>
      </c>
      <c r="C6114" t="s">
        <v>85</v>
      </c>
      <c r="D6114" s="13" t="s">
        <v>171</v>
      </c>
      <c r="I6114">
        <v>0</v>
      </c>
      <c r="EA6114">
        <v>0</v>
      </c>
      <c r="EB6114">
        <v>0</v>
      </c>
      <c r="EC6114">
        <v>0</v>
      </c>
      <c r="ED6114">
        <v>0</v>
      </c>
      <c r="EE6114">
        <v>0</v>
      </c>
      <c r="EF6114">
        <v>0</v>
      </c>
      <c r="EG6114">
        <v>0</v>
      </c>
      <c r="EH6114">
        <v>0</v>
      </c>
      <c r="EI6114">
        <v>0</v>
      </c>
      <c r="EJ6114">
        <v>0</v>
      </c>
      <c r="EK6114">
        <v>0</v>
      </c>
      <c r="EL6114">
        <v>0</v>
      </c>
      <c r="EM6114">
        <v>0</v>
      </c>
      <c r="EN6114">
        <v>0</v>
      </c>
      <c r="EO6114">
        <v>0</v>
      </c>
      <c r="EP6114">
        <v>0</v>
      </c>
      <c r="EQ6114">
        <v>0</v>
      </c>
      <c r="ER6114">
        <v>0</v>
      </c>
      <c r="ES6114">
        <v>0</v>
      </c>
      <c r="ET6114">
        <v>0</v>
      </c>
      <c r="EU6114">
        <v>0</v>
      </c>
      <c r="EV6114">
        <v>0</v>
      </c>
      <c r="EW6114">
        <v>0</v>
      </c>
      <c r="EX6114">
        <v>0</v>
      </c>
      <c r="FB6114">
        <v>0</v>
      </c>
      <c r="FC6114">
        <v>1</v>
      </c>
    </row>
    <row r="6115" spans="1:159" x14ac:dyDescent="0.25">
      <c r="A6115" t="s">
        <v>40</v>
      </c>
      <c r="B6115" t="s">
        <v>10</v>
      </c>
      <c r="C6115" t="s">
        <v>86</v>
      </c>
      <c r="D6115" s="13" t="s">
        <v>171</v>
      </c>
      <c r="I6115">
        <v>0</v>
      </c>
      <c r="EA6115">
        <v>0</v>
      </c>
      <c r="EB6115">
        <v>0</v>
      </c>
      <c r="EC6115">
        <v>0</v>
      </c>
      <c r="ED6115">
        <v>0</v>
      </c>
      <c r="EE6115">
        <v>0</v>
      </c>
      <c r="EF6115">
        <v>0</v>
      </c>
      <c r="EG6115">
        <v>0</v>
      </c>
      <c r="EH6115">
        <v>0</v>
      </c>
      <c r="EI6115">
        <v>0</v>
      </c>
      <c r="EJ6115">
        <v>0</v>
      </c>
      <c r="EK6115">
        <v>0</v>
      </c>
      <c r="EL6115">
        <v>0</v>
      </c>
      <c r="EM6115">
        <v>0</v>
      </c>
      <c r="EN6115">
        <v>0</v>
      </c>
      <c r="EO6115">
        <v>0</v>
      </c>
      <c r="EP6115">
        <v>0</v>
      </c>
      <c r="EQ6115">
        <v>0</v>
      </c>
      <c r="ER6115">
        <v>0</v>
      </c>
      <c r="ES6115">
        <v>0</v>
      </c>
      <c r="ET6115">
        <v>0</v>
      </c>
      <c r="EU6115">
        <v>0</v>
      </c>
      <c r="EV6115">
        <v>0</v>
      </c>
      <c r="EW6115">
        <v>0</v>
      </c>
      <c r="EX6115">
        <v>0</v>
      </c>
      <c r="FB6115">
        <v>0</v>
      </c>
      <c r="FC6115">
        <v>1</v>
      </c>
    </row>
    <row r="6116" spans="1:159" x14ac:dyDescent="0.25">
      <c r="A6116" t="s">
        <v>40</v>
      </c>
      <c r="B6116" t="s">
        <v>10</v>
      </c>
      <c r="C6116" t="s">
        <v>76</v>
      </c>
      <c r="D6116" s="13" t="s">
        <v>171</v>
      </c>
      <c r="I6116">
        <v>0</v>
      </c>
      <c r="EA6116">
        <v>0</v>
      </c>
      <c r="EB6116">
        <v>0</v>
      </c>
      <c r="EC6116">
        <v>0</v>
      </c>
      <c r="ED6116">
        <v>0</v>
      </c>
      <c r="EE6116">
        <v>0</v>
      </c>
      <c r="EF6116">
        <v>0</v>
      </c>
      <c r="EG6116">
        <v>0</v>
      </c>
      <c r="EH6116">
        <v>0</v>
      </c>
      <c r="EI6116">
        <v>0</v>
      </c>
      <c r="EJ6116">
        <v>0</v>
      </c>
      <c r="EK6116">
        <v>0</v>
      </c>
      <c r="EL6116">
        <v>0</v>
      </c>
      <c r="EM6116">
        <v>0</v>
      </c>
      <c r="EN6116">
        <v>0</v>
      </c>
      <c r="EO6116">
        <v>0</v>
      </c>
      <c r="EP6116">
        <v>0</v>
      </c>
      <c r="EQ6116">
        <v>0</v>
      </c>
      <c r="ER6116">
        <v>0</v>
      </c>
      <c r="ES6116">
        <v>0</v>
      </c>
      <c r="ET6116">
        <v>0</v>
      </c>
      <c r="EU6116">
        <v>0</v>
      </c>
      <c r="EV6116">
        <v>0</v>
      </c>
      <c r="EW6116">
        <v>0</v>
      </c>
      <c r="EX6116">
        <v>0</v>
      </c>
      <c r="FB6116">
        <v>0</v>
      </c>
      <c r="FC6116">
        <v>1</v>
      </c>
    </row>
    <row r="6117" spans="1:159" x14ac:dyDescent="0.25">
      <c r="A6117" t="s">
        <v>40</v>
      </c>
      <c r="B6117" t="s">
        <v>10</v>
      </c>
      <c r="C6117" t="s">
        <v>75</v>
      </c>
      <c r="D6117" s="13" t="s">
        <v>171</v>
      </c>
      <c r="I6117">
        <v>0</v>
      </c>
      <c r="EA6117">
        <v>0</v>
      </c>
      <c r="EB6117">
        <v>0</v>
      </c>
      <c r="EC6117">
        <v>0</v>
      </c>
      <c r="ED6117">
        <v>0</v>
      </c>
      <c r="EE6117">
        <v>0</v>
      </c>
      <c r="EF6117">
        <v>0</v>
      </c>
      <c r="EG6117">
        <v>0</v>
      </c>
      <c r="EH6117">
        <v>0</v>
      </c>
      <c r="EI6117">
        <v>0</v>
      </c>
      <c r="EJ6117">
        <v>0</v>
      </c>
      <c r="EK6117">
        <v>0</v>
      </c>
      <c r="EL6117">
        <v>0</v>
      </c>
      <c r="EM6117">
        <v>0</v>
      </c>
      <c r="EN6117">
        <v>0</v>
      </c>
      <c r="EO6117">
        <v>0</v>
      </c>
      <c r="EP6117">
        <v>0</v>
      </c>
      <c r="EQ6117">
        <v>0</v>
      </c>
      <c r="ER6117">
        <v>0</v>
      </c>
      <c r="ES6117">
        <v>0</v>
      </c>
      <c r="ET6117">
        <v>0</v>
      </c>
      <c r="EU6117">
        <v>0</v>
      </c>
      <c r="EV6117">
        <v>0</v>
      </c>
      <c r="EW6117">
        <v>0</v>
      </c>
      <c r="EX6117">
        <v>0</v>
      </c>
      <c r="FB6117">
        <v>0</v>
      </c>
      <c r="FC6117">
        <v>1</v>
      </c>
    </row>
    <row r="6118" spans="1:159" x14ac:dyDescent="0.25">
      <c r="A6118" t="s">
        <v>40</v>
      </c>
      <c r="B6118" t="s">
        <v>10</v>
      </c>
      <c r="C6118" t="s">
        <v>77</v>
      </c>
      <c r="D6118" s="13" t="s">
        <v>171</v>
      </c>
      <c r="I6118">
        <v>0</v>
      </c>
      <c r="EA6118">
        <v>0</v>
      </c>
      <c r="EB6118">
        <v>0</v>
      </c>
      <c r="EC6118">
        <v>0</v>
      </c>
      <c r="ED6118">
        <v>0</v>
      </c>
      <c r="EE6118">
        <v>0</v>
      </c>
      <c r="EF6118">
        <v>0</v>
      </c>
      <c r="EG6118">
        <v>0</v>
      </c>
      <c r="EH6118">
        <v>0</v>
      </c>
      <c r="EI6118">
        <v>0</v>
      </c>
      <c r="EJ6118">
        <v>0</v>
      </c>
      <c r="EK6118">
        <v>0</v>
      </c>
      <c r="EL6118">
        <v>0</v>
      </c>
      <c r="EM6118">
        <v>0</v>
      </c>
      <c r="EN6118">
        <v>0</v>
      </c>
      <c r="EO6118">
        <v>0</v>
      </c>
      <c r="EP6118">
        <v>0</v>
      </c>
      <c r="EQ6118">
        <v>0</v>
      </c>
      <c r="ER6118">
        <v>0</v>
      </c>
      <c r="ES6118">
        <v>0</v>
      </c>
      <c r="ET6118">
        <v>0</v>
      </c>
      <c r="EU6118">
        <v>0</v>
      </c>
      <c r="EV6118">
        <v>0</v>
      </c>
      <c r="EW6118">
        <v>0</v>
      </c>
      <c r="EX6118">
        <v>0</v>
      </c>
      <c r="FB6118">
        <v>0</v>
      </c>
      <c r="FC6118">
        <v>1</v>
      </c>
    </row>
    <row r="6119" spans="1:159" x14ac:dyDescent="0.25">
      <c r="A6119" t="s">
        <v>40</v>
      </c>
      <c r="B6119" t="s">
        <v>10</v>
      </c>
      <c r="C6119" t="s">
        <v>84</v>
      </c>
      <c r="D6119" s="13" t="s">
        <v>171</v>
      </c>
      <c r="I6119">
        <v>0</v>
      </c>
      <c r="EA6119">
        <v>0</v>
      </c>
      <c r="EB6119">
        <v>0</v>
      </c>
      <c r="EC6119">
        <v>0</v>
      </c>
      <c r="ED6119">
        <v>0</v>
      </c>
      <c r="EE6119">
        <v>0</v>
      </c>
      <c r="EF6119">
        <v>0</v>
      </c>
      <c r="EG6119">
        <v>0</v>
      </c>
      <c r="EH6119">
        <v>0</v>
      </c>
      <c r="EI6119">
        <v>0</v>
      </c>
      <c r="EJ6119">
        <v>0</v>
      </c>
      <c r="EK6119">
        <v>0</v>
      </c>
      <c r="EL6119">
        <v>0</v>
      </c>
      <c r="EM6119">
        <v>0</v>
      </c>
      <c r="EN6119">
        <v>0</v>
      </c>
      <c r="EO6119">
        <v>0</v>
      </c>
      <c r="EP6119">
        <v>0</v>
      </c>
      <c r="EQ6119">
        <v>0</v>
      </c>
      <c r="ER6119">
        <v>0</v>
      </c>
      <c r="ES6119">
        <v>0</v>
      </c>
      <c r="ET6119">
        <v>0</v>
      </c>
      <c r="EU6119">
        <v>0</v>
      </c>
      <c r="EV6119">
        <v>0</v>
      </c>
      <c r="EW6119">
        <v>0</v>
      </c>
      <c r="EX6119">
        <v>0</v>
      </c>
      <c r="FB6119">
        <v>0</v>
      </c>
      <c r="FC6119">
        <v>1</v>
      </c>
    </row>
    <row r="6120" spans="1:159" x14ac:dyDescent="0.25">
      <c r="A6120" t="s">
        <v>40</v>
      </c>
      <c r="B6120" t="s">
        <v>10</v>
      </c>
      <c r="C6120" t="s">
        <v>72</v>
      </c>
      <c r="D6120" s="13" t="s">
        <v>171</v>
      </c>
      <c r="I6120">
        <v>0</v>
      </c>
      <c r="EA6120">
        <v>0</v>
      </c>
      <c r="EB6120">
        <v>0</v>
      </c>
      <c r="EC6120">
        <v>0</v>
      </c>
      <c r="ED6120">
        <v>0</v>
      </c>
      <c r="EE6120">
        <v>0</v>
      </c>
      <c r="EF6120">
        <v>0</v>
      </c>
      <c r="EG6120">
        <v>0</v>
      </c>
      <c r="EH6120">
        <v>0</v>
      </c>
      <c r="EI6120">
        <v>0</v>
      </c>
      <c r="EJ6120">
        <v>0</v>
      </c>
      <c r="EK6120">
        <v>0</v>
      </c>
      <c r="EL6120">
        <v>0</v>
      </c>
      <c r="EM6120">
        <v>0</v>
      </c>
      <c r="EN6120">
        <v>0</v>
      </c>
      <c r="EO6120">
        <v>0</v>
      </c>
      <c r="EP6120">
        <v>0</v>
      </c>
      <c r="EQ6120">
        <v>0</v>
      </c>
      <c r="ER6120">
        <v>0</v>
      </c>
      <c r="ES6120">
        <v>0</v>
      </c>
      <c r="ET6120">
        <v>0</v>
      </c>
      <c r="EU6120">
        <v>0</v>
      </c>
      <c r="EV6120">
        <v>0</v>
      </c>
      <c r="EW6120">
        <v>0</v>
      </c>
      <c r="EX6120">
        <v>0</v>
      </c>
      <c r="FB6120">
        <v>0</v>
      </c>
      <c r="FC6120">
        <v>1</v>
      </c>
    </row>
    <row r="6121" spans="1:159" x14ac:dyDescent="0.25">
      <c r="A6121" t="s">
        <v>40</v>
      </c>
      <c r="B6121" t="s">
        <v>10</v>
      </c>
      <c r="C6121" t="s">
        <v>80</v>
      </c>
      <c r="D6121" s="13" t="s">
        <v>171</v>
      </c>
      <c r="I6121">
        <v>0</v>
      </c>
      <c r="EA6121">
        <v>0</v>
      </c>
      <c r="EB6121">
        <v>0</v>
      </c>
      <c r="EC6121">
        <v>0</v>
      </c>
      <c r="ED6121">
        <v>0</v>
      </c>
      <c r="EE6121">
        <v>0</v>
      </c>
      <c r="EF6121">
        <v>0</v>
      </c>
      <c r="EG6121">
        <v>0</v>
      </c>
      <c r="EH6121">
        <v>0</v>
      </c>
      <c r="EI6121">
        <v>0</v>
      </c>
      <c r="EJ6121">
        <v>0</v>
      </c>
      <c r="EK6121">
        <v>0</v>
      </c>
      <c r="EL6121">
        <v>0</v>
      </c>
      <c r="EM6121">
        <v>0</v>
      </c>
      <c r="EN6121">
        <v>0</v>
      </c>
      <c r="EO6121">
        <v>0</v>
      </c>
      <c r="EP6121">
        <v>0</v>
      </c>
      <c r="EQ6121">
        <v>0</v>
      </c>
      <c r="ER6121">
        <v>0</v>
      </c>
      <c r="ES6121">
        <v>0</v>
      </c>
      <c r="ET6121">
        <v>0</v>
      </c>
      <c r="EU6121">
        <v>0</v>
      </c>
      <c r="EV6121">
        <v>0</v>
      </c>
      <c r="EW6121">
        <v>0</v>
      </c>
      <c r="EX6121">
        <v>0</v>
      </c>
      <c r="FB6121">
        <v>0</v>
      </c>
      <c r="FC6121">
        <v>1</v>
      </c>
    </row>
    <row r="6122" spans="1:159" x14ac:dyDescent="0.25">
      <c r="A6122" t="s">
        <v>40</v>
      </c>
      <c r="B6122" t="s">
        <v>11</v>
      </c>
      <c r="C6122" t="s">
        <v>78</v>
      </c>
      <c r="D6122" s="13" t="s">
        <v>171</v>
      </c>
      <c r="I6122">
        <v>0</v>
      </c>
      <c r="EA6122">
        <v>0</v>
      </c>
      <c r="EB6122">
        <v>0</v>
      </c>
      <c r="EC6122">
        <v>0</v>
      </c>
      <c r="ED6122">
        <v>0</v>
      </c>
      <c r="EE6122">
        <v>0</v>
      </c>
      <c r="EF6122">
        <v>0</v>
      </c>
      <c r="EG6122">
        <v>0</v>
      </c>
      <c r="EH6122">
        <v>0</v>
      </c>
      <c r="EI6122">
        <v>0</v>
      </c>
      <c r="EJ6122">
        <v>0</v>
      </c>
      <c r="EK6122">
        <v>0</v>
      </c>
      <c r="EL6122">
        <v>0</v>
      </c>
      <c r="EM6122">
        <v>0</v>
      </c>
      <c r="EN6122">
        <v>0</v>
      </c>
      <c r="EO6122">
        <v>0</v>
      </c>
      <c r="EP6122">
        <v>0</v>
      </c>
      <c r="EQ6122">
        <v>0</v>
      </c>
      <c r="ER6122">
        <v>0</v>
      </c>
      <c r="ES6122">
        <v>0</v>
      </c>
      <c r="ET6122">
        <v>0</v>
      </c>
      <c r="EU6122">
        <v>0</v>
      </c>
      <c r="EV6122">
        <v>0</v>
      </c>
      <c r="EW6122">
        <v>0</v>
      </c>
      <c r="EX6122">
        <v>0</v>
      </c>
      <c r="FB6122">
        <v>0</v>
      </c>
      <c r="FC6122">
        <v>1</v>
      </c>
    </row>
    <row r="6123" spans="1:159" x14ac:dyDescent="0.25">
      <c r="A6123" t="s">
        <v>40</v>
      </c>
      <c r="B6123" t="s">
        <v>11</v>
      </c>
      <c r="C6123" t="s">
        <v>79</v>
      </c>
      <c r="D6123" s="13" t="s">
        <v>171</v>
      </c>
      <c r="I6123">
        <v>0</v>
      </c>
      <c r="EA6123">
        <v>0</v>
      </c>
      <c r="EB6123">
        <v>0</v>
      </c>
      <c r="EC6123">
        <v>0</v>
      </c>
      <c r="ED6123">
        <v>0</v>
      </c>
      <c r="EE6123">
        <v>0</v>
      </c>
      <c r="EF6123">
        <v>0</v>
      </c>
      <c r="EG6123">
        <v>0</v>
      </c>
      <c r="EH6123">
        <v>0</v>
      </c>
      <c r="EI6123">
        <v>0</v>
      </c>
      <c r="EJ6123">
        <v>0</v>
      </c>
      <c r="EK6123">
        <v>0</v>
      </c>
      <c r="EL6123">
        <v>0</v>
      </c>
      <c r="EM6123">
        <v>0</v>
      </c>
      <c r="EN6123">
        <v>0</v>
      </c>
      <c r="EO6123">
        <v>0</v>
      </c>
      <c r="EP6123">
        <v>0</v>
      </c>
      <c r="EQ6123">
        <v>0</v>
      </c>
      <c r="ER6123">
        <v>0</v>
      </c>
      <c r="ES6123">
        <v>0</v>
      </c>
      <c r="ET6123">
        <v>0</v>
      </c>
      <c r="EU6123">
        <v>0</v>
      </c>
      <c r="EV6123">
        <v>0</v>
      </c>
      <c r="EW6123">
        <v>0</v>
      </c>
      <c r="EX6123">
        <v>0</v>
      </c>
      <c r="FB6123">
        <v>0</v>
      </c>
      <c r="FC6123">
        <v>1</v>
      </c>
    </row>
    <row r="6124" spans="1:159" x14ac:dyDescent="0.25">
      <c r="A6124" t="s">
        <v>40</v>
      </c>
      <c r="B6124" t="s">
        <v>11</v>
      </c>
      <c r="C6124" t="s">
        <v>42</v>
      </c>
      <c r="D6124" s="13" t="s">
        <v>171</v>
      </c>
      <c r="E6124" s="25">
        <v>18</v>
      </c>
      <c r="F6124">
        <v>20</v>
      </c>
      <c r="G6124">
        <v>18</v>
      </c>
      <c r="H6124">
        <v>20</v>
      </c>
      <c r="I6124">
        <v>2147.5</v>
      </c>
      <c r="J6124">
        <v>56580</v>
      </c>
      <c r="K6124">
        <v>0.781069755554199</v>
      </c>
      <c r="L6124">
        <v>0.67468178272247303</v>
      </c>
      <c r="M6124">
        <v>0.63931268453598</v>
      </c>
      <c r="N6124">
        <v>0.58598500490188499</v>
      </c>
      <c r="O6124">
        <v>0.55150073766708296</v>
      </c>
      <c r="P6124">
        <v>0.57668083906173695</v>
      </c>
      <c r="Q6124">
        <v>0.63568246364593495</v>
      </c>
      <c r="R6124">
        <v>0.68354892730712802</v>
      </c>
      <c r="S6124">
        <v>0.62199091911315896</v>
      </c>
      <c r="T6124">
        <v>0.56858074665069502</v>
      </c>
      <c r="U6124">
        <v>0.56411212682723899</v>
      </c>
      <c r="V6124">
        <v>0.59277993440627996</v>
      </c>
      <c r="W6124">
        <v>0.69243359565734797</v>
      </c>
      <c r="X6124">
        <v>0.852006435394287</v>
      </c>
      <c r="Y6124">
        <v>1.13586413860321</v>
      </c>
      <c r="Z6124">
        <v>1.4671313762664699</v>
      </c>
      <c r="AA6124">
        <v>1.80584836006164</v>
      </c>
      <c r="AB6124">
        <v>2.1230771541595401</v>
      </c>
      <c r="AC6124">
        <v>2.0944232940673801</v>
      </c>
      <c r="AD6124">
        <v>1.8177359104156401</v>
      </c>
      <c r="AE6124">
        <v>1.54056560993194</v>
      </c>
      <c r="AF6124">
        <v>1.26403164863586</v>
      </c>
      <c r="AG6124">
        <v>1.0261883735656701</v>
      </c>
      <c r="AH6124">
        <v>0.81705039739608698</v>
      </c>
      <c r="AI6124">
        <v>9.4160158187150903E-3</v>
      </c>
      <c r="AJ6124">
        <v>-2.2296793758869098E-2</v>
      </c>
      <c r="AK6124">
        <v>6.8033072166144796E-3</v>
      </c>
      <c r="AL6124">
        <v>-3.7339064292609601E-3</v>
      </c>
      <c r="AM6124">
        <v>-8.6140437051653793E-3</v>
      </c>
      <c r="AN6124">
        <v>-2.7942573651671401E-3</v>
      </c>
      <c r="AO6124">
        <v>1.23026631772518E-2</v>
      </c>
      <c r="AP6124">
        <v>1.26198688521981E-2</v>
      </c>
      <c r="AQ6124">
        <v>1.69817153364419E-2</v>
      </c>
      <c r="AR6124">
        <v>-1.3399320654571001E-2</v>
      </c>
      <c r="AS6124">
        <v>-2.4497760459780599E-2</v>
      </c>
      <c r="AT6124">
        <v>-2.8738517314195602E-2</v>
      </c>
      <c r="AU6124">
        <v>-1.1854659765958699E-2</v>
      </c>
      <c r="AV6124">
        <v>-3.9233569987118201E-3</v>
      </c>
      <c r="AW6124">
        <v>2.48731989413499E-2</v>
      </c>
      <c r="AX6124">
        <v>5.5728632956743199E-2</v>
      </c>
      <c r="AY6124">
        <v>3.9642587304115198E-2</v>
      </c>
      <c r="AZ6124">
        <v>0.264477908611297</v>
      </c>
      <c r="BA6124">
        <v>0.20500719547271701</v>
      </c>
      <c r="BB6124">
        <v>0.10601099580526301</v>
      </c>
      <c r="BC6124">
        <v>-4.4745273888111101E-2</v>
      </c>
      <c r="BD6124">
        <v>-6.0894101858139003E-2</v>
      </c>
      <c r="BE6124">
        <v>-3.45368012785911E-2</v>
      </c>
      <c r="BF6124">
        <v>-4.1990716010332101E-2</v>
      </c>
      <c r="BG6124">
        <v>4.3465938419103602E-2</v>
      </c>
      <c r="BH6124">
        <v>9.9187223240733095E-3</v>
      </c>
      <c r="BI6124">
        <v>3.6320764571428202E-2</v>
      </c>
      <c r="BJ6124">
        <v>2.16414295136928E-2</v>
      </c>
      <c r="BK6124">
        <v>1.14385960623621E-2</v>
      </c>
      <c r="BL6124">
        <v>1.5338907949626401E-2</v>
      </c>
      <c r="BM6124">
        <v>2.9415046796202601E-2</v>
      </c>
      <c r="BN6124">
        <v>3.0262330546975101E-2</v>
      </c>
      <c r="BO6124">
        <v>3.5521104931831297E-2</v>
      </c>
      <c r="BP6124">
        <v>6.7974692210554999E-3</v>
      </c>
      <c r="BQ6124">
        <v>-3.1303181312978198E-3</v>
      </c>
      <c r="BR6124">
        <v>-5.6645455770194496E-3</v>
      </c>
      <c r="BS6124">
        <v>1.45856207236647E-2</v>
      </c>
      <c r="BT6124">
        <v>2.7077609673142398E-2</v>
      </c>
      <c r="BU6124">
        <v>6.0896053910255397E-2</v>
      </c>
      <c r="BV6124">
        <v>9.4805575907230294E-2</v>
      </c>
      <c r="BW6124">
        <v>8.1880584359169006E-2</v>
      </c>
      <c r="BX6124">
        <v>0.30853477120399397</v>
      </c>
      <c r="BY6124">
        <v>0.24744379520416199</v>
      </c>
      <c r="BZ6124">
        <v>0.14410075545310899</v>
      </c>
      <c r="CA6124">
        <v>-8.8991038501262595E-3</v>
      </c>
      <c r="CB6124">
        <v>-2.6811862364411299E-2</v>
      </c>
      <c r="CC6124">
        <v>-3.8319041486829502E-3</v>
      </c>
      <c r="CD6124">
        <v>-1.45327523350715E-2</v>
      </c>
      <c r="CE6124">
        <v>7.7515862882137201E-2</v>
      </c>
      <c r="CF6124">
        <v>4.2134236544370603E-2</v>
      </c>
      <c r="CG6124">
        <v>6.5838225185871097E-2</v>
      </c>
      <c r="CH6124">
        <v>4.7016765922307899E-2</v>
      </c>
      <c r="CI6124">
        <v>3.1491234898567103E-2</v>
      </c>
      <c r="CJ6124">
        <v>3.3472072333097402E-2</v>
      </c>
      <c r="CK6124">
        <v>4.6527430415153503E-2</v>
      </c>
      <c r="CL6124">
        <v>4.7904793173074701E-2</v>
      </c>
      <c r="CM6124">
        <v>5.4060496389865799E-2</v>
      </c>
      <c r="CN6124">
        <v>2.6994260028004601E-2</v>
      </c>
      <c r="CO6124">
        <v>1.8237123265862399E-2</v>
      </c>
      <c r="CP6124">
        <v>1.74094252288341E-2</v>
      </c>
      <c r="CQ6124">
        <v>4.1025903075933401E-2</v>
      </c>
      <c r="CR6124">
        <v>5.8078575879335403E-2</v>
      </c>
      <c r="CS6124">
        <v>9.6918910741806003E-2</v>
      </c>
      <c r="CT6124">
        <v>0.13388252258300701</v>
      </c>
      <c r="CU6124">
        <v>0.124118581414222</v>
      </c>
      <c r="CV6124">
        <v>0.35259163379669101</v>
      </c>
      <c r="CW6124">
        <v>0.28988039493560702</v>
      </c>
      <c r="CX6124">
        <v>0.18219050765037501</v>
      </c>
      <c r="CY6124">
        <v>2.6947066187858498E-2</v>
      </c>
      <c r="CZ6124">
        <v>7.2703771293163204E-3</v>
      </c>
      <c r="DA6124">
        <v>2.6872990652918802E-2</v>
      </c>
      <c r="DB6124">
        <v>1.29252113401889E-2</v>
      </c>
      <c r="DC6124">
        <v>2.0700883120298299E-2</v>
      </c>
      <c r="DD6124">
        <v>1.9585642963647801E-2</v>
      </c>
      <c r="DE6124">
        <v>1.7945339903235401E-2</v>
      </c>
      <c r="DF6124">
        <v>1.5427108854055399E-2</v>
      </c>
      <c r="DG6124">
        <v>1.2191139161586701E-2</v>
      </c>
      <c r="DH6124">
        <v>1.1024181731045199E-2</v>
      </c>
      <c r="DI6124">
        <v>1.04035902768373E-2</v>
      </c>
      <c r="DJ6124">
        <v>1.0725854896008901E-2</v>
      </c>
      <c r="DK6124">
        <v>1.1271148920059201E-2</v>
      </c>
      <c r="DL6124">
        <v>1.2278776615858E-2</v>
      </c>
      <c r="DM6124">
        <v>1.29904821515083E-2</v>
      </c>
      <c r="DN6124">
        <v>1.4027978293597599E-2</v>
      </c>
      <c r="DO6124">
        <v>1.6074549406766801E-2</v>
      </c>
      <c r="DP6124">
        <v>1.8847249448299401E-2</v>
      </c>
      <c r="DQ6124">
        <v>2.1900340914726198E-2</v>
      </c>
      <c r="DR6124">
        <v>2.37570945173501E-2</v>
      </c>
      <c r="DS6124">
        <v>2.5678878650069199E-2</v>
      </c>
      <c r="DT6124">
        <v>2.6784678921103401E-2</v>
      </c>
      <c r="DU6124">
        <v>2.5799619033932599E-2</v>
      </c>
      <c r="DV6124">
        <v>2.3156927898526102E-2</v>
      </c>
      <c r="DW6124">
        <v>2.1792924031615198E-2</v>
      </c>
      <c r="DX6124">
        <v>2.0720530301332401E-2</v>
      </c>
      <c r="DY6124">
        <v>1.8667250871658301E-2</v>
      </c>
      <c r="DZ6124">
        <v>1.66932567954063E-2</v>
      </c>
      <c r="EA6124">
        <v>59.904422760009702</v>
      </c>
      <c r="EB6124">
        <v>59.4578857421875</v>
      </c>
      <c r="EC6124">
        <v>58.016586303710902</v>
      </c>
      <c r="ED6124">
        <v>57.832443237304602</v>
      </c>
      <c r="EE6124">
        <v>56.033439636230398</v>
      </c>
      <c r="EF6124">
        <v>55.261917114257798</v>
      </c>
      <c r="EG6124">
        <v>55.720909118652301</v>
      </c>
      <c r="EH6124">
        <v>58.409389495849602</v>
      </c>
      <c r="EI6124">
        <v>65.263916015625</v>
      </c>
      <c r="EJ6124">
        <v>71.656303405761705</v>
      </c>
      <c r="EK6124">
        <v>79.652603149414006</v>
      </c>
      <c r="EL6124">
        <v>86.388595581054602</v>
      </c>
      <c r="EM6124">
        <v>91.105354309082003</v>
      </c>
      <c r="EN6124">
        <v>95.950309753417898</v>
      </c>
      <c r="EO6124">
        <v>98.7086181640625</v>
      </c>
      <c r="EP6124">
        <v>100.106185913085</v>
      </c>
      <c r="EQ6124">
        <v>98.003288269042898</v>
      </c>
      <c r="ER6124">
        <v>94.155982971191406</v>
      </c>
      <c r="ES6124">
        <v>87.880096435546804</v>
      </c>
      <c r="ET6124">
        <v>81.6220703125</v>
      </c>
      <c r="EU6124">
        <v>74.835578918457003</v>
      </c>
      <c r="EV6124">
        <v>70.994522094726506</v>
      </c>
      <c r="EW6124">
        <v>67.945068359375</v>
      </c>
      <c r="EX6124">
        <v>65.1807861328125</v>
      </c>
      <c r="EY6124">
        <v>0.195170432329177</v>
      </c>
      <c r="EZ6124">
        <v>1.46032068878412E-2</v>
      </c>
      <c r="FA6124">
        <v>1.46032068878412E-2</v>
      </c>
      <c r="FB6124">
        <v>0</v>
      </c>
      <c r="FC6124">
        <v>0</v>
      </c>
    </row>
    <row r="6125" spans="1:159" x14ac:dyDescent="0.25">
      <c r="A6125" t="s">
        <v>40</v>
      </c>
      <c r="B6125" t="s">
        <v>11</v>
      </c>
      <c r="C6125" t="s">
        <v>74</v>
      </c>
      <c r="D6125" s="13" t="s">
        <v>171</v>
      </c>
      <c r="I6125">
        <v>0</v>
      </c>
      <c r="EA6125">
        <v>0</v>
      </c>
      <c r="EB6125">
        <v>0</v>
      </c>
      <c r="EC6125">
        <v>0</v>
      </c>
      <c r="ED6125">
        <v>0</v>
      </c>
      <c r="EE6125">
        <v>0</v>
      </c>
      <c r="EF6125">
        <v>0</v>
      </c>
      <c r="EG6125">
        <v>0</v>
      </c>
      <c r="EH6125">
        <v>0</v>
      </c>
      <c r="EI6125">
        <v>0</v>
      </c>
      <c r="EJ6125">
        <v>0</v>
      </c>
      <c r="EK6125">
        <v>0</v>
      </c>
      <c r="EL6125">
        <v>0</v>
      </c>
      <c r="EM6125">
        <v>0</v>
      </c>
      <c r="EN6125">
        <v>0</v>
      </c>
      <c r="EO6125">
        <v>0</v>
      </c>
      <c r="EP6125">
        <v>0</v>
      </c>
      <c r="EQ6125">
        <v>0</v>
      </c>
      <c r="ER6125">
        <v>0</v>
      </c>
      <c r="ES6125">
        <v>0</v>
      </c>
      <c r="ET6125">
        <v>0</v>
      </c>
      <c r="EU6125">
        <v>0</v>
      </c>
      <c r="EV6125">
        <v>0</v>
      </c>
      <c r="EW6125">
        <v>0</v>
      </c>
      <c r="EX6125">
        <v>0</v>
      </c>
      <c r="FB6125">
        <v>0</v>
      </c>
      <c r="FC6125">
        <v>1</v>
      </c>
    </row>
    <row r="6126" spans="1:159" x14ac:dyDescent="0.25">
      <c r="A6126" t="s">
        <v>40</v>
      </c>
      <c r="B6126" t="s">
        <v>11</v>
      </c>
      <c r="C6126" t="s">
        <v>83</v>
      </c>
      <c r="D6126" s="13" t="s">
        <v>171</v>
      </c>
      <c r="I6126">
        <v>0</v>
      </c>
      <c r="EA6126">
        <v>0</v>
      </c>
      <c r="EB6126">
        <v>0</v>
      </c>
      <c r="EC6126">
        <v>0</v>
      </c>
      <c r="ED6126">
        <v>0</v>
      </c>
      <c r="EE6126">
        <v>0</v>
      </c>
      <c r="EF6126">
        <v>0</v>
      </c>
      <c r="EG6126">
        <v>0</v>
      </c>
      <c r="EH6126">
        <v>0</v>
      </c>
      <c r="EI6126">
        <v>0</v>
      </c>
      <c r="EJ6126">
        <v>0</v>
      </c>
      <c r="EK6126">
        <v>0</v>
      </c>
      <c r="EL6126">
        <v>0</v>
      </c>
      <c r="EM6126">
        <v>0</v>
      </c>
      <c r="EN6126">
        <v>0</v>
      </c>
      <c r="EO6126">
        <v>0</v>
      </c>
      <c r="EP6126">
        <v>0</v>
      </c>
      <c r="EQ6126">
        <v>0</v>
      </c>
      <c r="ER6126">
        <v>0</v>
      </c>
      <c r="ES6126">
        <v>0</v>
      </c>
      <c r="ET6126">
        <v>0</v>
      </c>
      <c r="EU6126">
        <v>0</v>
      </c>
      <c r="EV6126">
        <v>0</v>
      </c>
      <c r="EW6126">
        <v>0</v>
      </c>
      <c r="EX6126">
        <v>0</v>
      </c>
      <c r="FB6126">
        <v>0</v>
      </c>
      <c r="FC6126">
        <v>1</v>
      </c>
    </row>
    <row r="6127" spans="1:159" x14ac:dyDescent="0.25">
      <c r="A6127" t="s">
        <v>40</v>
      </c>
      <c r="B6127" t="s">
        <v>11</v>
      </c>
      <c r="C6127" t="s">
        <v>73</v>
      </c>
      <c r="D6127" s="13" t="s">
        <v>171</v>
      </c>
      <c r="I6127">
        <v>0</v>
      </c>
      <c r="EA6127">
        <v>0</v>
      </c>
      <c r="EB6127">
        <v>0</v>
      </c>
      <c r="EC6127">
        <v>0</v>
      </c>
      <c r="ED6127">
        <v>0</v>
      </c>
      <c r="EE6127">
        <v>0</v>
      </c>
      <c r="EF6127">
        <v>0</v>
      </c>
      <c r="EG6127">
        <v>0</v>
      </c>
      <c r="EH6127">
        <v>0</v>
      </c>
      <c r="EI6127">
        <v>0</v>
      </c>
      <c r="EJ6127">
        <v>0</v>
      </c>
      <c r="EK6127">
        <v>0</v>
      </c>
      <c r="EL6127">
        <v>0</v>
      </c>
      <c r="EM6127">
        <v>0</v>
      </c>
      <c r="EN6127">
        <v>0</v>
      </c>
      <c r="EO6127">
        <v>0</v>
      </c>
      <c r="EP6127">
        <v>0</v>
      </c>
      <c r="EQ6127">
        <v>0</v>
      </c>
      <c r="ER6127">
        <v>0</v>
      </c>
      <c r="ES6127">
        <v>0</v>
      </c>
      <c r="ET6127">
        <v>0</v>
      </c>
      <c r="EU6127">
        <v>0</v>
      </c>
      <c r="EV6127">
        <v>0</v>
      </c>
      <c r="EW6127">
        <v>0</v>
      </c>
      <c r="EX6127">
        <v>0</v>
      </c>
      <c r="FB6127">
        <v>0</v>
      </c>
      <c r="FC6127">
        <v>1</v>
      </c>
    </row>
    <row r="6128" spans="1:159" x14ac:dyDescent="0.25">
      <c r="A6128" t="s">
        <v>40</v>
      </c>
      <c r="B6128" t="s">
        <v>11</v>
      </c>
      <c r="C6128" t="s">
        <v>81</v>
      </c>
      <c r="D6128" s="13" t="s">
        <v>171</v>
      </c>
      <c r="I6128">
        <v>0</v>
      </c>
      <c r="EA6128">
        <v>0</v>
      </c>
      <c r="EB6128">
        <v>0</v>
      </c>
      <c r="EC6128">
        <v>0</v>
      </c>
      <c r="ED6128">
        <v>0</v>
      </c>
      <c r="EE6128">
        <v>0</v>
      </c>
      <c r="EF6128">
        <v>0</v>
      </c>
      <c r="EG6128">
        <v>0</v>
      </c>
      <c r="EH6128">
        <v>0</v>
      </c>
      <c r="EI6128">
        <v>0</v>
      </c>
      <c r="EJ6128">
        <v>0</v>
      </c>
      <c r="EK6128">
        <v>0</v>
      </c>
      <c r="EL6128">
        <v>0</v>
      </c>
      <c r="EM6128">
        <v>0</v>
      </c>
      <c r="EN6128">
        <v>0</v>
      </c>
      <c r="EO6128">
        <v>0</v>
      </c>
      <c r="EP6128">
        <v>0</v>
      </c>
      <c r="EQ6128">
        <v>0</v>
      </c>
      <c r="ER6128">
        <v>0</v>
      </c>
      <c r="ES6128">
        <v>0</v>
      </c>
      <c r="ET6128">
        <v>0</v>
      </c>
      <c r="EU6128">
        <v>0</v>
      </c>
      <c r="EV6128">
        <v>0</v>
      </c>
      <c r="EW6128">
        <v>0</v>
      </c>
      <c r="EX6128">
        <v>0</v>
      </c>
      <c r="FB6128">
        <v>0</v>
      </c>
      <c r="FC6128">
        <v>1</v>
      </c>
    </row>
    <row r="6129" spans="1:159" x14ac:dyDescent="0.25">
      <c r="A6129" t="s">
        <v>40</v>
      </c>
      <c r="B6129" t="s">
        <v>11</v>
      </c>
      <c r="C6129" t="s">
        <v>82</v>
      </c>
      <c r="D6129" s="13" t="s">
        <v>171</v>
      </c>
      <c r="I6129">
        <v>0</v>
      </c>
      <c r="EA6129">
        <v>0</v>
      </c>
      <c r="EB6129">
        <v>0</v>
      </c>
      <c r="EC6129">
        <v>0</v>
      </c>
      <c r="ED6129">
        <v>0</v>
      </c>
      <c r="EE6129">
        <v>0</v>
      </c>
      <c r="EF6129">
        <v>0</v>
      </c>
      <c r="EG6129">
        <v>0</v>
      </c>
      <c r="EH6129">
        <v>0</v>
      </c>
      <c r="EI6129">
        <v>0</v>
      </c>
      <c r="EJ6129">
        <v>0</v>
      </c>
      <c r="EK6129">
        <v>0</v>
      </c>
      <c r="EL6129">
        <v>0</v>
      </c>
      <c r="EM6129">
        <v>0</v>
      </c>
      <c r="EN6129">
        <v>0</v>
      </c>
      <c r="EO6129">
        <v>0</v>
      </c>
      <c r="EP6129">
        <v>0</v>
      </c>
      <c r="EQ6129">
        <v>0</v>
      </c>
      <c r="ER6129">
        <v>0</v>
      </c>
      <c r="ES6129">
        <v>0</v>
      </c>
      <c r="ET6129">
        <v>0</v>
      </c>
      <c r="EU6129">
        <v>0</v>
      </c>
      <c r="EV6129">
        <v>0</v>
      </c>
      <c r="EW6129">
        <v>0</v>
      </c>
      <c r="EX6129">
        <v>0</v>
      </c>
      <c r="FB6129">
        <v>0</v>
      </c>
      <c r="FC6129">
        <v>1</v>
      </c>
    </row>
    <row r="6130" spans="1:159" x14ac:dyDescent="0.25">
      <c r="A6130" t="s">
        <v>40</v>
      </c>
      <c r="B6130" t="s">
        <v>11</v>
      </c>
      <c r="C6130" t="s">
        <v>87</v>
      </c>
      <c r="D6130" s="13" t="s">
        <v>171</v>
      </c>
      <c r="I6130">
        <v>0</v>
      </c>
      <c r="EA6130">
        <v>0</v>
      </c>
      <c r="EB6130">
        <v>0</v>
      </c>
      <c r="EC6130">
        <v>0</v>
      </c>
      <c r="ED6130">
        <v>0</v>
      </c>
      <c r="EE6130">
        <v>0</v>
      </c>
      <c r="EF6130">
        <v>0</v>
      </c>
      <c r="EG6130">
        <v>0</v>
      </c>
      <c r="EH6130">
        <v>0</v>
      </c>
      <c r="EI6130">
        <v>0</v>
      </c>
      <c r="EJ6130">
        <v>0</v>
      </c>
      <c r="EK6130">
        <v>0</v>
      </c>
      <c r="EL6130">
        <v>0</v>
      </c>
      <c r="EM6130">
        <v>0</v>
      </c>
      <c r="EN6130">
        <v>0</v>
      </c>
      <c r="EO6130">
        <v>0</v>
      </c>
      <c r="EP6130">
        <v>0</v>
      </c>
      <c r="EQ6130">
        <v>0</v>
      </c>
      <c r="ER6130">
        <v>0</v>
      </c>
      <c r="ES6130">
        <v>0</v>
      </c>
      <c r="ET6130">
        <v>0</v>
      </c>
      <c r="EU6130">
        <v>0</v>
      </c>
      <c r="EV6130">
        <v>0</v>
      </c>
      <c r="EW6130">
        <v>0</v>
      </c>
      <c r="EX6130">
        <v>0</v>
      </c>
      <c r="FB6130">
        <v>0</v>
      </c>
      <c r="FC6130">
        <v>1</v>
      </c>
    </row>
    <row r="6131" spans="1:159" x14ac:dyDescent="0.25">
      <c r="A6131" t="s">
        <v>40</v>
      </c>
      <c r="B6131" t="s">
        <v>11</v>
      </c>
      <c r="C6131" t="s">
        <v>85</v>
      </c>
      <c r="D6131" s="13" t="s">
        <v>171</v>
      </c>
      <c r="I6131">
        <v>0</v>
      </c>
      <c r="EA6131">
        <v>0</v>
      </c>
      <c r="EB6131">
        <v>0</v>
      </c>
      <c r="EC6131">
        <v>0</v>
      </c>
      <c r="ED6131">
        <v>0</v>
      </c>
      <c r="EE6131">
        <v>0</v>
      </c>
      <c r="EF6131">
        <v>0</v>
      </c>
      <c r="EG6131">
        <v>0</v>
      </c>
      <c r="EH6131">
        <v>0</v>
      </c>
      <c r="EI6131">
        <v>0</v>
      </c>
      <c r="EJ6131">
        <v>0</v>
      </c>
      <c r="EK6131">
        <v>0</v>
      </c>
      <c r="EL6131">
        <v>0</v>
      </c>
      <c r="EM6131">
        <v>0</v>
      </c>
      <c r="EN6131">
        <v>0</v>
      </c>
      <c r="EO6131">
        <v>0</v>
      </c>
      <c r="EP6131">
        <v>0</v>
      </c>
      <c r="EQ6131">
        <v>0</v>
      </c>
      <c r="ER6131">
        <v>0</v>
      </c>
      <c r="ES6131">
        <v>0</v>
      </c>
      <c r="ET6131">
        <v>0</v>
      </c>
      <c r="EU6131">
        <v>0</v>
      </c>
      <c r="EV6131">
        <v>0</v>
      </c>
      <c r="EW6131">
        <v>0</v>
      </c>
      <c r="EX6131">
        <v>0</v>
      </c>
      <c r="FB6131">
        <v>0</v>
      </c>
      <c r="FC6131">
        <v>1</v>
      </c>
    </row>
    <row r="6132" spans="1:159" x14ac:dyDescent="0.25">
      <c r="A6132" t="s">
        <v>40</v>
      </c>
      <c r="B6132" t="s">
        <v>11</v>
      </c>
      <c r="C6132" t="s">
        <v>86</v>
      </c>
      <c r="D6132" s="13" t="s">
        <v>171</v>
      </c>
      <c r="I6132">
        <v>0</v>
      </c>
      <c r="EA6132">
        <v>0</v>
      </c>
      <c r="EB6132">
        <v>0</v>
      </c>
      <c r="EC6132">
        <v>0</v>
      </c>
      <c r="ED6132">
        <v>0</v>
      </c>
      <c r="EE6132">
        <v>0</v>
      </c>
      <c r="EF6132">
        <v>0</v>
      </c>
      <c r="EG6132">
        <v>0</v>
      </c>
      <c r="EH6132">
        <v>0</v>
      </c>
      <c r="EI6132">
        <v>0</v>
      </c>
      <c r="EJ6132">
        <v>0</v>
      </c>
      <c r="EK6132">
        <v>0</v>
      </c>
      <c r="EL6132">
        <v>0</v>
      </c>
      <c r="EM6132">
        <v>0</v>
      </c>
      <c r="EN6132">
        <v>0</v>
      </c>
      <c r="EO6132">
        <v>0</v>
      </c>
      <c r="EP6132">
        <v>0</v>
      </c>
      <c r="EQ6132">
        <v>0</v>
      </c>
      <c r="ER6132">
        <v>0</v>
      </c>
      <c r="ES6132">
        <v>0</v>
      </c>
      <c r="ET6132">
        <v>0</v>
      </c>
      <c r="EU6132">
        <v>0</v>
      </c>
      <c r="EV6132">
        <v>0</v>
      </c>
      <c r="EW6132">
        <v>0</v>
      </c>
      <c r="EX6132">
        <v>0</v>
      </c>
      <c r="FB6132">
        <v>0</v>
      </c>
      <c r="FC6132">
        <v>1</v>
      </c>
    </row>
    <row r="6133" spans="1:159" x14ac:dyDescent="0.25">
      <c r="A6133" t="s">
        <v>40</v>
      </c>
      <c r="B6133" t="s">
        <v>11</v>
      </c>
      <c r="C6133" t="s">
        <v>76</v>
      </c>
      <c r="D6133" s="13" t="s">
        <v>171</v>
      </c>
      <c r="I6133">
        <v>0</v>
      </c>
      <c r="EA6133">
        <v>0</v>
      </c>
      <c r="EB6133">
        <v>0</v>
      </c>
      <c r="EC6133">
        <v>0</v>
      </c>
      <c r="ED6133">
        <v>0</v>
      </c>
      <c r="EE6133">
        <v>0</v>
      </c>
      <c r="EF6133">
        <v>0</v>
      </c>
      <c r="EG6133">
        <v>0</v>
      </c>
      <c r="EH6133">
        <v>0</v>
      </c>
      <c r="EI6133">
        <v>0</v>
      </c>
      <c r="EJ6133">
        <v>0</v>
      </c>
      <c r="EK6133">
        <v>0</v>
      </c>
      <c r="EL6133">
        <v>0</v>
      </c>
      <c r="EM6133">
        <v>0</v>
      </c>
      <c r="EN6133">
        <v>0</v>
      </c>
      <c r="EO6133">
        <v>0</v>
      </c>
      <c r="EP6133">
        <v>0</v>
      </c>
      <c r="EQ6133">
        <v>0</v>
      </c>
      <c r="ER6133">
        <v>0</v>
      </c>
      <c r="ES6133">
        <v>0</v>
      </c>
      <c r="ET6133">
        <v>0</v>
      </c>
      <c r="EU6133">
        <v>0</v>
      </c>
      <c r="EV6133">
        <v>0</v>
      </c>
      <c r="EW6133">
        <v>0</v>
      </c>
      <c r="EX6133">
        <v>0</v>
      </c>
      <c r="FB6133">
        <v>0</v>
      </c>
      <c r="FC6133">
        <v>1</v>
      </c>
    </row>
    <row r="6134" spans="1:159" x14ac:dyDescent="0.25">
      <c r="A6134" t="s">
        <v>40</v>
      </c>
      <c r="B6134" t="s">
        <v>11</v>
      </c>
      <c r="C6134" t="s">
        <v>75</v>
      </c>
      <c r="D6134" s="13" t="s">
        <v>171</v>
      </c>
      <c r="I6134">
        <v>0</v>
      </c>
      <c r="EA6134">
        <v>0</v>
      </c>
      <c r="EB6134">
        <v>0</v>
      </c>
      <c r="EC6134">
        <v>0</v>
      </c>
      <c r="ED6134">
        <v>0</v>
      </c>
      <c r="EE6134">
        <v>0</v>
      </c>
      <c r="EF6134">
        <v>0</v>
      </c>
      <c r="EG6134">
        <v>0</v>
      </c>
      <c r="EH6134">
        <v>0</v>
      </c>
      <c r="EI6134">
        <v>0</v>
      </c>
      <c r="EJ6134">
        <v>0</v>
      </c>
      <c r="EK6134">
        <v>0</v>
      </c>
      <c r="EL6134">
        <v>0</v>
      </c>
      <c r="EM6134">
        <v>0</v>
      </c>
      <c r="EN6134">
        <v>0</v>
      </c>
      <c r="EO6134">
        <v>0</v>
      </c>
      <c r="EP6134">
        <v>0</v>
      </c>
      <c r="EQ6134">
        <v>0</v>
      </c>
      <c r="ER6134">
        <v>0</v>
      </c>
      <c r="ES6134">
        <v>0</v>
      </c>
      <c r="ET6134">
        <v>0</v>
      </c>
      <c r="EU6134">
        <v>0</v>
      </c>
      <c r="EV6134">
        <v>0</v>
      </c>
      <c r="EW6134">
        <v>0</v>
      </c>
      <c r="EX6134">
        <v>0</v>
      </c>
      <c r="FB6134">
        <v>0</v>
      </c>
      <c r="FC6134">
        <v>1</v>
      </c>
    </row>
    <row r="6135" spans="1:159" x14ac:dyDescent="0.25">
      <c r="A6135" t="s">
        <v>40</v>
      </c>
      <c r="B6135" t="s">
        <v>11</v>
      </c>
      <c r="C6135" t="s">
        <v>77</v>
      </c>
      <c r="D6135" s="13" t="s">
        <v>171</v>
      </c>
      <c r="I6135">
        <v>0</v>
      </c>
      <c r="EA6135">
        <v>0</v>
      </c>
      <c r="EB6135">
        <v>0</v>
      </c>
      <c r="EC6135">
        <v>0</v>
      </c>
      <c r="ED6135">
        <v>0</v>
      </c>
      <c r="EE6135">
        <v>0</v>
      </c>
      <c r="EF6135">
        <v>0</v>
      </c>
      <c r="EG6135">
        <v>0</v>
      </c>
      <c r="EH6135">
        <v>0</v>
      </c>
      <c r="EI6135">
        <v>0</v>
      </c>
      <c r="EJ6135">
        <v>0</v>
      </c>
      <c r="EK6135">
        <v>0</v>
      </c>
      <c r="EL6135">
        <v>0</v>
      </c>
      <c r="EM6135">
        <v>0</v>
      </c>
      <c r="EN6135">
        <v>0</v>
      </c>
      <c r="EO6135">
        <v>0</v>
      </c>
      <c r="EP6135">
        <v>0</v>
      </c>
      <c r="EQ6135">
        <v>0</v>
      </c>
      <c r="ER6135">
        <v>0</v>
      </c>
      <c r="ES6135">
        <v>0</v>
      </c>
      <c r="ET6135">
        <v>0</v>
      </c>
      <c r="EU6135">
        <v>0</v>
      </c>
      <c r="EV6135">
        <v>0</v>
      </c>
      <c r="EW6135">
        <v>0</v>
      </c>
      <c r="EX6135">
        <v>0</v>
      </c>
      <c r="FB6135">
        <v>0</v>
      </c>
      <c r="FC6135">
        <v>1</v>
      </c>
    </row>
    <row r="6136" spans="1:159" x14ac:dyDescent="0.25">
      <c r="A6136" t="s">
        <v>40</v>
      </c>
      <c r="B6136" t="s">
        <v>11</v>
      </c>
      <c r="C6136" t="s">
        <v>84</v>
      </c>
      <c r="D6136" s="13" t="s">
        <v>171</v>
      </c>
      <c r="I6136">
        <v>0</v>
      </c>
      <c r="EA6136">
        <v>0</v>
      </c>
      <c r="EB6136">
        <v>0</v>
      </c>
      <c r="EC6136">
        <v>0</v>
      </c>
      <c r="ED6136">
        <v>0</v>
      </c>
      <c r="EE6136">
        <v>0</v>
      </c>
      <c r="EF6136">
        <v>0</v>
      </c>
      <c r="EG6136">
        <v>0</v>
      </c>
      <c r="EH6136">
        <v>0</v>
      </c>
      <c r="EI6136">
        <v>0</v>
      </c>
      <c r="EJ6136">
        <v>0</v>
      </c>
      <c r="EK6136">
        <v>0</v>
      </c>
      <c r="EL6136">
        <v>0</v>
      </c>
      <c r="EM6136">
        <v>0</v>
      </c>
      <c r="EN6136">
        <v>0</v>
      </c>
      <c r="EO6136">
        <v>0</v>
      </c>
      <c r="EP6136">
        <v>0</v>
      </c>
      <c r="EQ6136">
        <v>0</v>
      </c>
      <c r="ER6136">
        <v>0</v>
      </c>
      <c r="ES6136">
        <v>0</v>
      </c>
      <c r="ET6136">
        <v>0</v>
      </c>
      <c r="EU6136">
        <v>0</v>
      </c>
      <c r="EV6136">
        <v>0</v>
      </c>
      <c r="EW6136">
        <v>0</v>
      </c>
      <c r="EX6136">
        <v>0</v>
      </c>
      <c r="FB6136">
        <v>0</v>
      </c>
      <c r="FC6136">
        <v>1</v>
      </c>
    </row>
    <row r="6137" spans="1:159" x14ac:dyDescent="0.25">
      <c r="A6137" t="s">
        <v>40</v>
      </c>
      <c r="B6137" t="s">
        <v>11</v>
      </c>
      <c r="C6137" t="s">
        <v>72</v>
      </c>
      <c r="D6137" s="13" t="s">
        <v>171</v>
      </c>
      <c r="I6137">
        <v>0</v>
      </c>
      <c r="EA6137">
        <v>0</v>
      </c>
      <c r="EB6137">
        <v>0</v>
      </c>
      <c r="EC6137">
        <v>0</v>
      </c>
      <c r="ED6137">
        <v>0</v>
      </c>
      <c r="EE6137">
        <v>0</v>
      </c>
      <c r="EF6137">
        <v>0</v>
      </c>
      <c r="EG6137">
        <v>0</v>
      </c>
      <c r="EH6137">
        <v>0</v>
      </c>
      <c r="EI6137">
        <v>0</v>
      </c>
      <c r="EJ6137">
        <v>0</v>
      </c>
      <c r="EK6137">
        <v>0</v>
      </c>
      <c r="EL6137">
        <v>0</v>
      </c>
      <c r="EM6137">
        <v>0</v>
      </c>
      <c r="EN6137">
        <v>0</v>
      </c>
      <c r="EO6137">
        <v>0</v>
      </c>
      <c r="EP6137">
        <v>0</v>
      </c>
      <c r="EQ6137">
        <v>0</v>
      </c>
      <c r="ER6137">
        <v>0</v>
      </c>
      <c r="ES6137">
        <v>0</v>
      </c>
      <c r="ET6137">
        <v>0</v>
      </c>
      <c r="EU6137">
        <v>0</v>
      </c>
      <c r="EV6137">
        <v>0</v>
      </c>
      <c r="EW6137">
        <v>0</v>
      </c>
      <c r="EX6137">
        <v>0</v>
      </c>
      <c r="FB6137">
        <v>0</v>
      </c>
      <c r="FC6137">
        <v>1</v>
      </c>
    </row>
    <row r="6138" spans="1:159" x14ac:dyDescent="0.25">
      <c r="A6138" t="s">
        <v>40</v>
      </c>
      <c r="B6138" t="s">
        <v>11</v>
      </c>
      <c r="C6138" t="s">
        <v>80</v>
      </c>
      <c r="D6138" s="13" t="s">
        <v>171</v>
      </c>
      <c r="I6138">
        <v>0</v>
      </c>
      <c r="EA6138">
        <v>0</v>
      </c>
      <c r="EB6138">
        <v>0</v>
      </c>
      <c r="EC6138">
        <v>0</v>
      </c>
      <c r="ED6138">
        <v>0</v>
      </c>
      <c r="EE6138">
        <v>0</v>
      </c>
      <c r="EF6138">
        <v>0</v>
      </c>
      <c r="EG6138">
        <v>0</v>
      </c>
      <c r="EH6138">
        <v>0</v>
      </c>
      <c r="EI6138">
        <v>0</v>
      </c>
      <c r="EJ6138">
        <v>0</v>
      </c>
      <c r="EK6138">
        <v>0</v>
      </c>
      <c r="EL6138">
        <v>0</v>
      </c>
      <c r="EM6138">
        <v>0</v>
      </c>
      <c r="EN6138">
        <v>0</v>
      </c>
      <c r="EO6138">
        <v>0</v>
      </c>
      <c r="EP6138">
        <v>0</v>
      </c>
      <c r="EQ6138">
        <v>0</v>
      </c>
      <c r="ER6138">
        <v>0</v>
      </c>
      <c r="ES6138">
        <v>0</v>
      </c>
      <c r="ET6138">
        <v>0</v>
      </c>
      <c r="EU6138">
        <v>0</v>
      </c>
      <c r="EV6138">
        <v>0</v>
      </c>
      <c r="EW6138">
        <v>0</v>
      </c>
      <c r="EX6138">
        <v>0</v>
      </c>
      <c r="FB6138">
        <v>0</v>
      </c>
      <c r="FC6138">
        <v>1</v>
      </c>
    </row>
    <row r="6139" spans="1:159" x14ac:dyDescent="0.25">
      <c r="A6139" t="s">
        <v>40</v>
      </c>
      <c r="B6139" t="s">
        <v>32</v>
      </c>
      <c r="C6139" t="s">
        <v>78</v>
      </c>
      <c r="D6139" s="13" t="s">
        <v>171</v>
      </c>
      <c r="I6139">
        <v>0</v>
      </c>
      <c r="EA6139">
        <v>0</v>
      </c>
      <c r="EB6139">
        <v>0</v>
      </c>
      <c r="EC6139">
        <v>0</v>
      </c>
      <c r="ED6139">
        <v>0</v>
      </c>
      <c r="EE6139">
        <v>0</v>
      </c>
      <c r="EF6139">
        <v>0</v>
      </c>
      <c r="EG6139">
        <v>0</v>
      </c>
      <c r="EH6139">
        <v>0</v>
      </c>
      <c r="EI6139">
        <v>0</v>
      </c>
      <c r="EJ6139">
        <v>0</v>
      </c>
      <c r="EK6139">
        <v>0</v>
      </c>
      <c r="EL6139">
        <v>0</v>
      </c>
      <c r="EM6139">
        <v>0</v>
      </c>
      <c r="EN6139">
        <v>0</v>
      </c>
      <c r="EO6139">
        <v>0</v>
      </c>
      <c r="EP6139">
        <v>0</v>
      </c>
      <c r="EQ6139">
        <v>0</v>
      </c>
      <c r="ER6139">
        <v>0</v>
      </c>
      <c r="ES6139">
        <v>0</v>
      </c>
      <c r="ET6139">
        <v>0</v>
      </c>
      <c r="EU6139">
        <v>0</v>
      </c>
      <c r="EV6139">
        <v>0</v>
      </c>
      <c r="EW6139">
        <v>0</v>
      </c>
      <c r="EX6139">
        <v>0</v>
      </c>
      <c r="FB6139">
        <v>0</v>
      </c>
      <c r="FC6139">
        <v>1</v>
      </c>
    </row>
    <row r="6140" spans="1:159" x14ac:dyDescent="0.25">
      <c r="A6140" t="s">
        <v>40</v>
      </c>
      <c r="B6140" t="s">
        <v>32</v>
      </c>
      <c r="C6140" t="s">
        <v>79</v>
      </c>
      <c r="D6140" s="13" t="s">
        <v>171</v>
      </c>
      <c r="I6140">
        <v>0</v>
      </c>
      <c r="CE6140" s="20"/>
      <c r="EA6140">
        <v>0</v>
      </c>
      <c r="EB6140">
        <v>0</v>
      </c>
      <c r="EC6140">
        <v>0</v>
      </c>
      <c r="ED6140">
        <v>0</v>
      </c>
      <c r="EE6140">
        <v>0</v>
      </c>
      <c r="EF6140">
        <v>0</v>
      </c>
      <c r="EG6140">
        <v>0</v>
      </c>
      <c r="EH6140">
        <v>0</v>
      </c>
      <c r="EI6140">
        <v>0</v>
      </c>
      <c r="EJ6140">
        <v>0</v>
      </c>
      <c r="EK6140">
        <v>0</v>
      </c>
      <c r="EL6140">
        <v>0</v>
      </c>
      <c r="EM6140">
        <v>0</v>
      </c>
      <c r="EN6140">
        <v>0</v>
      </c>
      <c r="EO6140">
        <v>0</v>
      </c>
      <c r="EP6140">
        <v>0</v>
      </c>
      <c r="EQ6140">
        <v>0</v>
      </c>
      <c r="ER6140">
        <v>0</v>
      </c>
      <c r="ES6140">
        <v>0</v>
      </c>
      <c r="ET6140">
        <v>0</v>
      </c>
      <c r="EU6140">
        <v>0</v>
      </c>
      <c r="EV6140">
        <v>0</v>
      </c>
      <c r="EW6140">
        <v>0</v>
      </c>
      <c r="EX6140">
        <v>0</v>
      </c>
      <c r="FB6140">
        <v>0</v>
      </c>
      <c r="FC6140">
        <v>1</v>
      </c>
    </row>
    <row r="6141" spans="1:159" x14ac:dyDescent="0.25">
      <c r="A6141" t="s">
        <v>40</v>
      </c>
      <c r="B6141" t="s">
        <v>32</v>
      </c>
      <c r="C6141" t="s">
        <v>42</v>
      </c>
      <c r="D6141" s="13" t="s">
        <v>171</v>
      </c>
      <c r="E6141" s="25">
        <v>18</v>
      </c>
      <c r="F6141">
        <v>20</v>
      </c>
      <c r="G6141">
        <v>18</v>
      </c>
      <c r="H6141">
        <v>20</v>
      </c>
      <c r="I6141">
        <v>9046.5</v>
      </c>
      <c r="J6141">
        <v>56580</v>
      </c>
      <c r="K6141">
        <v>0.81357967853546098</v>
      </c>
      <c r="L6141">
        <v>0.71976923942565896</v>
      </c>
      <c r="M6141">
        <v>0.65250921249389604</v>
      </c>
      <c r="N6141">
        <v>0.60748678445815996</v>
      </c>
      <c r="O6141">
        <v>0.59633052349090498</v>
      </c>
      <c r="P6141">
        <v>0.61997687816619795</v>
      </c>
      <c r="Q6141">
        <v>0.67659217119216897</v>
      </c>
      <c r="R6141">
        <v>0.68975365161895696</v>
      </c>
      <c r="S6141">
        <v>0.55471128225326505</v>
      </c>
      <c r="T6141">
        <v>0.51634269952774003</v>
      </c>
      <c r="U6141">
        <v>0.51769268512725797</v>
      </c>
      <c r="V6141">
        <v>0.56992357969284002</v>
      </c>
      <c r="W6141">
        <v>0.68595451116561801</v>
      </c>
      <c r="X6141">
        <v>0.86382424831390303</v>
      </c>
      <c r="Y6141">
        <v>1.12733054161071</v>
      </c>
      <c r="Z6141">
        <v>1.45557105541229</v>
      </c>
      <c r="AA6141">
        <v>1.8070422410964899</v>
      </c>
      <c r="AB6141">
        <v>2.1107599735260001</v>
      </c>
      <c r="AC6141">
        <v>2.15248250961303</v>
      </c>
      <c r="AD6141">
        <v>1.9278362989425599</v>
      </c>
      <c r="AE6141">
        <v>1.72803366184234</v>
      </c>
      <c r="AF6141">
        <v>1.5051673650741499</v>
      </c>
      <c r="AG6141">
        <v>1.25383937358856</v>
      </c>
      <c r="AH6141">
        <v>1.01758432388305</v>
      </c>
      <c r="AI6141">
        <v>-3.2233265228569499E-3</v>
      </c>
      <c r="AJ6141">
        <v>4.4873348088003597E-4</v>
      </c>
      <c r="AK6141">
        <v>-5.1842536777257898E-4</v>
      </c>
      <c r="AL6141">
        <v>-6.5380325540900196E-3</v>
      </c>
      <c r="AM6141">
        <v>-4.4851112179458098E-3</v>
      </c>
      <c r="AN6141">
        <v>-3.5428598057478601E-3</v>
      </c>
      <c r="AO6141">
        <v>-4.9395798705518202E-3</v>
      </c>
      <c r="AP6141">
        <v>7.3901861906051601E-3</v>
      </c>
      <c r="AQ6141">
        <v>-9.1806398704648001E-3</v>
      </c>
      <c r="AR6141">
        <v>-5.9536648914217897E-3</v>
      </c>
      <c r="AS6141">
        <v>-6.6390451975166702E-3</v>
      </c>
      <c r="AT6141">
        <v>-4.1243736632168198E-3</v>
      </c>
      <c r="AU6141">
        <v>4.96843690052628E-3</v>
      </c>
      <c r="AV6141">
        <v>-3.5075510386377499E-3</v>
      </c>
      <c r="AW6141">
        <v>1.2343565933406299E-2</v>
      </c>
      <c r="AX6141">
        <v>-2.1955601405352302E-3</v>
      </c>
      <c r="AY6141">
        <v>-7.6217427849769497E-3</v>
      </c>
      <c r="AZ6141">
        <v>9.7730025649070698E-2</v>
      </c>
      <c r="BA6141">
        <v>6.8140409886837006E-2</v>
      </c>
      <c r="BB6141">
        <v>1.6127434791996999E-3</v>
      </c>
      <c r="BC6141">
        <v>-7.9420596361160195E-2</v>
      </c>
      <c r="BD6141">
        <v>-3.1543433666229199E-2</v>
      </c>
      <c r="BE6141">
        <v>-6.3193347305059398E-3</v>
      </c>
      <c r="BF6141">
        <v>-1.3594131916761299E-2</v>
      </c>
      <c r="BG6141">
        <v>1.0011506266891901E-2</v>
      </c>
      <c r="BH6141">
        <v>1.2651616707444101E-2</v>
      </c>
      <c r="BI6141">
        <v>1.0290202684700401E-2</v>
      </c>
      <c r="BJ6141">
        <v>3.0639830511063298E-3</v>
      </c>
      <c r="BK6141">
        <v>3.80223081447184E-3</v>
      </c>
      <c r="BL6141">
        <v>4.1798460297286502E-3</v>
      </c>
      <c r="BM6141">
        <v>2.9039110522717198E-3</v>
      </c>
      <c r="BN6141">
        <v>1.5951691195368701E-2</v>
      </c>
      <c r="BO6141">
        <v>-3.3721001818776098E-4</v>
      </c>
      <c r="BP6141">
        <v>3.9376378990709704E-3</v>
      </c>
      <c r="BQ6141">
        <v>3.6720628850161999E-3</v>
      </c>
      <c r="BR6141">
        <v>7.3820194229483596E-3</v>
      </c>
      <c r="BS6141">
        <v>1.8008252605795801E-2</v>
      </c>
      <c r="BT6141">
        <v>1.13227581605315E-2</v>
      </c>
      <c r="BU6141">
        <v>2.9013894498348201E-2</v>
      </c>
      <c r="BV6141">
        <v>1.6165133565664201E-2</v>
      </c>
      <c r="BW6141">
        <v>1.24148549512028E-2</v>
      </c>
      <c r="BX6141">
        <v>0.118249371647834</v>
      </c>
      <c r="BY6141">
        <v>8.7851695716381004E-2</v>
      </c>
      <c r="BZ6141">
        <v>1.9746435806155201E-2</v>
      </c>
      <c r="CA6141">
        <v>-6.1607304960489197E-2</v>
      </c>
      <c r="CB6141">
        <v>-1.46529339253902E-2</v>
      </c>
      <c r="CC6141">
        <v>9.1439681127667392E-3</v>
      </c>
      <c r="CD6141">
        <v>3.3580182935111198E-4</v>
      </c>
      <c r="CE6141">
        <v>2.32463385909795E-2</v>
      </c>
      <c r="CF6141">
        <v>2.4854499846696802E-2</v>
      </c>
      <c r="CG6141">
        <v>2.1098829805850899E-2</v>
      </c>
      <c r="CH6141">
        <v>1.26659981906414E-2</v>
      </c>
      <c r="CI6141">
        <v>1.20895728468894E-2</v>
      </c>
      <c r="CJ6141">
        <v>1.19025520980358E-2</v>
      </c>
      <c r="CK6141">
        <v>1.0747401975095199E-2</v>
      </c>
      <c r="CL6141">
        <v>2.4513196200132301E-2</v>
      </c>
      <c r="CM6141">
        <v>8.5062198340892705E-3</v>
      </c>
      <c r="CN6141">
        <v>1.3828940689563699E-2</v>
      </c>
      <c r="CO6141">
        <v>1.3983170501887699E-2</v>
      </c>
      <c r="CP6141">
        <v>1.88884120434522E-2</v>
      </c>
      <c r="CQ6141">
        <v>3.1048068776726698E-2</v>
      </c>
      <c r="CR6141">
        <v>2.61530671268701E-2</v>
      </c>
      <c r="CS6141">
        <v>4.5684222131967503E-2</v>
      </c>
      <c r="CT6141">
        <v>3.4525826573371797E-2</v>
      </c>
      <c r="CU6141">
        <v>3.24514508247375E-2</v>
      </c>
      <c r="CV6141">
        <v>0.13876871764659801</v>
      </c>
      <c r="CW6141">
        <v>0.107562981545925</v>
      </c>
      <c r="CX6141">
        <v>3.7880126386880798E-2</v>
      </c>
      <c r="CY6141">
        <v>-4.3794013559818198E-2</v>
      </c>
      <c r="CZ6141">
        <v>2.2375674452632601E-3</v>
      </c>
      <c r="DA6141">
        <v>2.4607270956039401E-2</v>
      </c>
      <c r="DB6141">
        <v>1.42657356336712E-2</v>
      </c>
      <c r="DC6141">
        <v>8.0462070181965793E-3</v>
      </c>
      <c r="DD6141">
        <v>7.4188262224197301E-3</v>
      </c>
      <c r="DE6141">
        <v>6.5711792558431599E-3</v>
      </c>
      <c r="DF6141">
        <v>5.83761092275381E-3</v>
      </c>
      <c r="DG6141">
        <v>5.0383461639285001E-3</v>
      </c>
      <c r="DH6141">
        <v>4.6950718387961301E-3</v>
      </c>
      <c r="DI6141">
        <v>4.7685038298368402E-3</v>
      </c>
      <c r="DJ6141">
        <v>5.2050254307687196E-3</v>
      </c>
      <c r="DK6141">
        <v>5.37642370909452E-3</v>
      </c>
      <c r="DL6141">
        <v>6.0134851373732003E-3</v>
      </c>
      <c r="DM6141">
        <v>6.2687085010111297E-3</v>
      </c>
      <c r="DN6141">
        <v>6.9953901693224898E-3</v>
      </c>
      <c r="DO6141">
        <v>7.9276449978351506E-3</v>
      </c>
      <c r="DP6141">
        <v>9.01618786156177E-3</v>
      </c>
      <c r="DQ6141">
        <v>1.0134840384125701E-2</v>
      </c>
      <c r="DR6141">
        <v>1.1162509210407699E-2</v>
      </c>
      <c r="DS6141">
        <v>1.21813863515853E-2</v>
      </c>
      <c r="DT6141">
        <v>1.2474876828491599E-2</v>
      </c>
      <c r="DU6141">
        <v>1.1983609758317399E-2</v>
      </c>
      <c r="DV6141">
        <v>1.10245021060109E-2</v>
      </c>
      <c r="DW6141">
        <v>1.08297113329172E-2</v>
      </c>
      <c r="DX6141">
        <v>1.02686956524848E-2</v>
      </c>
      <c r="DY6141">
        <v>9.40102059394121E-3</v>
      </c>
      <c r="DZ6141">
        <v>8.4687983617186494E-3</v>
      </c>
      <c r="EA6141">
        <v>70.842605590820298</v>
      </c>
      <c r="EB6141">
        <v>69.444999694824205</v>
      </c>
      <c r="EC6141">
        <v>67.521369934082003</v>
      </c>
      <c r="ED6141">
        <v>66.737403869628906</v>
      </c>
      <c r="EE6141">
        <v>66.466255187988196</v>
      </c>
      <c r="EF6141">
        <v>64.275566101074205</v>
      </c>
      <c r="EG6141">
        <v>64.0184326171875</v>
      </c>
      <c r="EH6141">
        <v>66.490074157714801</v>
      </c>
      <c r="EI6141">
        <v>71.867469787597599</v>
      </c>
      <c r="EJ6141">
        <v>77.652565002441406</v>
      </c>
      <c r="EK6141">
        <v>84.017906188964801</v>
      </c>
      <c r="EL6141">
        <v>89.002349853515597</v>
      </c>
      <c r="EM6141">
        <v>92.909500122070298</v>
      </c>
      <c r="EN6141">
        <v>95.972625732421804</v>
      </c>
      <c r="EO6141">
        <v>97.975532531738196</v>
      </c>
      <c r="EP6141">
        <v>98.741157531738196</v>
      </c>
      <c r="EQ6141">
        <v>98.698783874511705</v>
      </c>
      <c r="ER6141">
        <v>96.732795715332003</v>
      </c>
      <c r="ES6141">
        <v>91.262619018554602</v>
      </c>
      <c r="ET6141">
        <v>86.379089355468693</v>
      </c>
      <c r="EU6141">
        <v>82.221328735351506</v>
      </c>
      <c r="EV6141">
        <v>79.563583374023395</v>
      </c>
      <c r="EW6141">
        <v>77.318527221679602</v>
      </c>
      <c r="EX6141">
        <v>75.297882080078097</v>
      </c>
      <c r="EY6141">
        <v>9.0568512678146307E-2</v>
      </c>
      <c r="EZ6141">
        <v>6.8375524133443798E-3</v>
      </c>
      <c r="FA6141">
        <v>6.8375524133443798E-3</v>
      </c>
      <c r="FB6141">
        <v>0</v>
      </c>
      <c r="FC6141">
        <v>0</v>
      </c>
    </row>
    <row r="6142" spans="1:159" x14ac:dyDescent="0.25">
      <c r="A6142" t="s">
        <v>40</v>
      </c>
      <c r="B6142" t="s">
        <v>32</v>
      </c>
      <c r="C6142" t="s">
        <v>74</v>
      </c>
      <c r="D6142" s="13" t="s">
        <v>171</v>
      </c>
      <c r="I6142">
        <v>0</v>
      </c>
      <c r="EA6142">
        <v>0</v>
      </c>
      <c r="EB6142">
        <v>0</v>
      </c>
      <c r="EC6142">
        <v>0</v>
      </c>
      <c r="ED6142">
        <v>0</v>
      </c>
      <c r="EE6142">
        <v>0</v>
      </c>
      <c r="EF6142">
        <v>0</v>
      </c>
      <c r="EG6142">
        <v>0</v>
      </c>
      <c r="EH6142">
        <v>0</v>
      </c>
      <c r="EI6142">
        <v>0</v>
      </c>
      <c r="EJ6142">
        <v>0</v>
      </c>
      <c r="EK6142">
        <v>0</v>
      </c>
      <c r="EL6142">
        <v>0</v>
      </c>
      <c r="EM6142">
        <v>0</v>
      </c>
      <c r="EN6142">
        <v>0</v>
      </c>
      <c r="EO6142">
        <v>0</v>
      </c>
      <c r="EP6142">
        <v>0</v>
      </c>
      <c r="EQ6142">
        <v>0</v>
      </c>
      <c r="ER6142">
        <v>0</v>
      </c>
      <c r="ES6142">
        <v>0</v>
      </c>
      <c r="ET6142">
        <v>0</v>
      </c>
      <c r="EU6142">
        <v>0</v>
      </c>
      <c r="EV6142">
        <v>0</v>
      </c>
      <c r="EW6142">
        <v>0</v>
      </c>
      <c r="EX6142">
        <v>0</v>
      </c>
      <c r="FB6142">
        <v>0</v>
      </c>
      <c r="FC6142">
        <v>1</v>
      </c>
    </row>
    <row r="6143" spans="1:159" x14ac:dyDescent="0.25">
      <c r="A6143" t="s">
        <v>40</v>
      </c>
      <c r="B6143" t="s">
        <v>32</v>
      </c>
      <c r="C6143" t="s">
        <v>83</v>
      </c>
      <c r="D6143" s="13" t="s">
        <v>171</v>
      </c>
      <c r="I6143">
        <v>0</v>
      </c>
      <c r="EA6143">
        <v>0</v>
      </c>
      <c r="EB6143">
        <v>0</v>
      </c>
      <c r="EC6143">
        <v>0</v>
      </c>
      <c r="ED6143">
        <v>0</v>
      </c>
      <c r="EE6143">
        <v>0</v>
      </c>
      <c r="EF6143">
        <v>0</v>
      </c>
      <c r="EG6143">
        <v>0</v>
      </c>
      <c r="EH6143">
        <v>0</v>
      </c>
      <c r="EI6143">
        <v>0</v>
      </c>
      <c r="EJ6143">
        <v>0</v>
      </c>
      <c r="EK6143">
        <v>0</v>
      </c>
      <c r="EL6143">
        <v>0</v>
      </c>
      <c r="EM6143">
        <v>0</v>
      </c>
      <c r="EN6143">
        <v>0</v>
      </c>
      <c r="EO6143">
        <v>0</v>
      </c>
      <c r="EP6143">
        <v>0</v>
      </c>
      <c r="EQ6143">
        <v>0</v>
      </c>
      <c r="ER6143">
        <v>0</v>
      </c>
      <c r="ES6143">
        <v>0</v>
      </c>
      <c r="ET6143">
        <v>0</v>
      </c>
      <c r="EU6143">
        <v>0</v>
      </c>
      <c r="EV6143">
        <v>0</v>
      </c>
      <c r="EW6143">
        <v>0</v>
      </c>
      <c r="EX6143">
        <v>0</v>
      </c>
      <c r="FB6143">
        <v>0</v>
      </c>
      <c r="FC6143">
        <v>1</v>
      </c>
    </row>
    <row r="6144" spans="1:159" x14ac:dyDescent="0.25">
      <c r="A6144" t="s">
        <v>40</v>
      </c>
      <c r="B6144" t="s">
        <v>32</v>
      </c>
      <c r="C6144" t="s">
        <v>73</v>
      </c>
      <c r="D6144" s="13" t="s">
        <v>171</v>
      </c>
      <c r="I6144">
        <v>0</v>
      </c>
      <c r="EA6144">
        <v>0</v>
      </c>
      <c r="EB6144">
        <v>0</v>
      </c>
      <c r="EC6144">
        <v>0</v>
      </c>
      <c r="ED6144">
        <v>0</v>
      </c>
      <c r="EE6144">
        <v>0</v>
      </c>
      <c r="EF6144">
        <v>0</v>
      </c>
      <c r="EG6144">
        <v>0</v>
      </c>
      <c r="EH6144">
        <v>0</v>
      </c>
      <c r="EI6144">
        <v>0</v>
      </c>
      <c r="EJ6144">
        <v>0</v>
      </c>
      <c r="EK6144">
        <v>0</v>
      </c>
      <c r="EL6144">
        <v>0</v>
      </c>
      <c r="EM6144">
        <v>0</v>
      </c>
      <c r="EN6144">
        <v>0</v>
      </c>
      <c r="EO6144">
        <v>0</v>
      </c>
      <c r="EP6144">
        <v>0</v>
      </c>
      <c r="EQ6144">
        <v>0</v>
      </c>
      <c r="ER6144">
        <v>0</v>
      </c>
      <c r="ES6144">
        <v>0</v>
      </c>
      <c r="ET6144">
        <v>0</v>
      </c>
      <c r="EU6144">
        <v>0</v>
      </c>
      <c r="EV6144">
        <v>0</v>
      </c>
      <c r="EW6144">
        <v>0</v>
      </c>
      <c r="EX6144">
        <v>0</v>
      </c>
      <c r="FB6144">
        <v>0</v>
      </c>
      <c r="FC6144">
        <v>1</v>
      </c>
    </row>
    <row r="6145" spans="1:159" x14ac:dyDescent="0.25">
      <c r="A6145" t="s">
        <v>40</v>
      </c>
      <c r="B6145" t="s">
        <v>32</v>
      </c>
      <c r="C6145" t="s">
        <v>81</v>
      </c>
      <c r="D6145" s="13" t="s">
        <v>171</v>
      </c>
      <c r="I6145">
        <v>0</v>
      </c>
      <c r="EA6145">
        <v>0</v>
      </c>
      <c r="EB6145">
        <v>0</v>
      </c>
      <c r="EC6145">
        <v>0</v>
      </c>
      <c r="ED6145">
        <v>0</v>
      </c>
      <c r="EE6145">
        <v>0</v>
      </c>
      <c r="EF6145">
        <v>0</v>
      </c>
      <c r="EG6145">
        <v>0</v>
      </c>
      <c r="EH6145">
        <v>0</v>
      </c>
      <c r="EI6145">
        <v>0</v>
      </c>
      <c r="EJ6145">
        <v>0</v>
      </c>
      <c r="EK6145">
        <v>0</v>
      </c>
      <c r="EL6145">
        <v>0</v>
      </c>
      <c r="EM6145">
        <v>0</v>
      </c>
      <c r="EN6145">
        <v>0</v>
      </c>
      <c r="EO6145">
        <v>0</v>
      </c>
      <c r="EP6145">
        <v>0</v>
      </c>
      <c r="EQ6145">
        <v>0</v>
      </c>
      <c r="ER6145">
        <v>0</v>
      </c>
      <c r="ES6145">
        <v>0</v>
      </c>
      <c r="ET6145">
        <v>0</v>
      </c>
      <c r="EU6145">
        <v>0</v>
      </c>
      <c r="EV6145">
        <v>0</v>
      </c>
      <c r="EW6145">
        <v>0</v>
      </c>
      <c r="EX6145">
        <v>0</v>
      </c>
      <c r="FB6145">
        <v>0</v>
      </c>
      <c r="FC6145">
        <v>1</v>
      </c>
    </row>
    <row r="6146" spans="1:159" x14ac:dyDescent="0.25">
      <c r="A6146" t="s">
        <v>40</v>
      </c>
      <c r="B6146" t="s">
        <v>32</v>
      </c>
      <c r="C6146" t="s">
        <v>82</v>
      </c>
      <c r="D6146" s="13" t="s">
        <v>171</v>
      </c>
      <c r="I6146">
        <v>0</v>
      </c>
      <c r="EA6146">
        <v>0</v>
      </c>
      <c r="EB6146">
        <v>0</v>
      </c>
      <c r="EC6146">
        <v>0</v>
      </c>
      <c r="ED6146">
        <v>0</v>
      </c>
      <c r="EE6146">
        <v>0</v>
      </c>
      <c r="EF6146">
        <v>0</v>
      </c>
      <c r="EG6146">
        <v>0</v>
      </c>
      <c r="EH6146">
        <v>0</v>
      </c>
      <c r="EI6146">
        <v>0</v>
      </c>
      <c r="EJ6146">
        <v>0</v>
      </c>
      <c r="EK6146">
        <v>0</v>
      </c>
      <c r="EL6146">
        <v>0</v>
      </c>
      <c r="EM6146">
        <v>0</v>
      </c>
      <c r="EN6146">
        <v>0</v>
      </c>
      <c r="EO6146">
        <v>0</v>
      </c>
      <c r="EP6146">
        <v>0</v>
      </c>
      <c r="EQ6146">
        <v>0</v>
      </c>
      <c r="ER6146">
        <v>0</v>
      </c>
      <c r="ES6146">
        <v>0</v>
      </c>
      <c r="ET6146">
        <v>0</v>
      </c>
      <c r="EU6146">
        <v>0</v>
      </c>
      <c r="EV6146">
        <v>0</v>
      </c>
      <c r="EW6146">
        <v>0</v>
      </c>
      <c r="EX6146">
        <v>0</v>
      </c>
      <c r="FB6146">
        <v>0</v>
      </c>
      <c r="FC6146">
        <v>1</v>
      </c>
    </row>
    <row r="6147" spans="1:159" x14ac:dyDescent="0.25">
      <c r="A6147" t="s">
        <v>40</v>
      </c>
      <c r="B6147" t="s">
        <v>32</v>
      </c>
      <c r="C6147" t="s">
        <v>87</v>
      </c>
      <c r="D6147" s="13" t="s">
        <v>171</v>
      </c>
      <c r="I6147">
        <v>0</v>
      </c>
      <c r="EA6147">
        <v>0</v>
      </c>
      <c r="EB6147">
        <v>0</v>
      </c>
      <c r="EC6147">
        <v>0</v>
      </c>
      <c r="ED6147">
        <v>0</v>
      </c>
      <c r="EE6147">
        <v>0</v>
      </c>
      <c r="EF6147">
        <v>0</v>
      </c>
      <c r="EG6147">
        <v>0</v>
      </c>
      <c r="EH6147">
        <v>0</v>
      </c>
      <c r="EI6147">
        <v>0</v>
      </c>
      <c r="EJ6147">
        <v>0</v>
      </c>
      <c r="EK6147">
        <v>0</v>
      </c>
      <c r="EL6147">
        <v>0</v>
      </c>
      <c r="EM6147">
        <v>0</v>
      </c>
      <c r="EN6147">
        <v>0</v>
      </c>
      <c r="EO6147">
        <v>0</v>
      </c>
      <c r="EP6147">
        <v>0</v>
      </c>
      <c r="EQ6147">
        <v>0</v>
      </c>
      <c r="ER6147">
        <v>0</v>
      </c>
      <c r="ES6147">
        <v>0</v>
      </c>
      <c r="ET6147">
        <v>0</v>
      </c>
      <c r="EU6147">
        <v>0</v>
      </c>
      <c r="EV6147">
        <v>0</v>
      </c>
      <c r="EW6147">
        <v>0</v>
      </c>
      <c r="EX6147">
        <v>0</v>
      </c>
      <c r="FB6147">
        <v>0</v>
      </c>
      <c r="FC6147">
        <v>1</v>
      </c>
    </row>
    <row r="6148" spans="1:159" x14ac:dyDescent="0.25">
      <c r="A6148" t="s">
        <v>40</v>
      </c>
      <c r="B6148" t="s">
        <v>32</v>
      </c>
      <c r="C6148" t="s">
        <v>85</v>
      </c>
      <c r="D6148" s="13" t="s">
        <v>171</v>
      </c>
      <c r="I6148">
        <v>0</v>
      </c>
      <c r="EA6148">
        <v>0</v>
      </c>
      <c r="EB6148">
        <v>0</v>
      </c>
      <c r="EC6148">
        <v>0</v>
      </c>
      <c r="ED6148">
        <v>0</v>
      </c>
      <c r="EE6148">
        <v>0</v>
      </c>
      <c r="EF6148">
        <v>0</v>
      </c>
      <c r="EG6148">
        <v>0</v>
      </c>
      <c r="EH6148">
        <v>0</v>
      </c>
      <c r="EI6148">
        <v>0</v>
      </c>
      <c r="EJ6148">
        <v>0</v>
      </c>
      <c r="EK6148">
        <v>0</v>
      </c>
      <c r="EL6148">
        <v>0</v>
      </c>
      <c r="EM6148">
        <v>0</v>
      </c>
      <c r="EN6148">
        <v>0</v>
      </c>
      <c r="EO6148">
        <v>0</v>
      </c>
      <c r="EP6148">
        <v>0</v>
      </c>
      <c r="EQ6148">
        <v>0</v>
      </c>
      <c r="ER6148">
        <v>0</v>
      </c>
      <c r="ES6148">
        <v>0</v>
      </c>
      <c r="ET6148">
        <v>0</v>
      </c>
      <c r="EU6148">
        <v>0</v>
      </c>
      <c r="EV6148">
        <v>0</v>
      </c>
      <c r="EW6148">
        <v>0</v>
      </c>
      <c r="EX6148">
        <v>0</v>
      </c>
      <c r="FB6148">
        <v>0</v>
      </c>
      <c r="FC6148">
        <v>1</v>
      </c>
    </row>
    <row r="6149" spans="1:159" x14ac:dyDescent="0.25">
      <c r="A6149" t="s">
        <v>40</v>
      </c>
      <c r="B6149" t="s">
        <v>32</v>
      </c>
      <c r="C6149" t="s">
        <v>86</v>
      </c>
      <c r="D6149" s="13" t="s">
        <v>171</v>
      </c>
      <c r="I6149">
        <v>0</v>
      </c>
      <c r="EA6149">
        <v>0</v>
      </c>
      <c r="EB6149">
        <v>0</v>
      </c>
      <c r="EC6149">
        <v>0</v>
      </c>
      <c r="ED6149">
        <v>0</v>
      </c>
      <c r="EE6149">
        <v>0</v>
      </c>
      <c r="EF6149">
        <v>0</v>
      </c>
      <c r="EG6149">
        <v>0</v>
      </c>
      <c r="EH6149">
        <v>0</v>
      </c>
      <c r="EI6149">
        <v>0</v>
      </c>
      <c r="EJ6149">
        <v>0</v>
      </c>
      <c r="EK6149">
        <v>0</v>
      </c>
      <c r="EL6149">
        <v>0</v>
      </c>
      <c r="EM6149">
        <v>0</v>
      </c>
      <c r="EN6149">
        <v>0</v>
      </c>
      <c r="EO6149">
        <v>0</v>
      </c>
      <c r="EP6149">
        <v>0</v>
      </c>
      <c r="EQ6149">
        <v>0</v>
      </c>
      <c r="ER6149">
        <v>0</v>
      </c>
      <c r="ES6149">
        <v>0</v>
      </c>
      <c r="ET6149">
        <v>0</v>
      </c>
      <c r="EU6149">
        <v>0</v>
      </c>
      <c r="EV6149">
        <v>0</v>
      </c>
      <c r="EW6149">
        <v>0</v>
      </c>
      <c r="EX6149">
        <v>0</v>
      </c>
      <c r="FB6149">
        <v>0</v>
      </c>
      <c r="FC6149">
        <v>1</v>
      </c>
    </row>
    <row r="6150" spans="1:159" x14ac:dyDescent="0.25">
      <c r="A6150" t="s">
        <v>40</v>
      </c>
      <c r="B6150" t="s">
        <v>32</v>
      </c>
      <c r="C6150" t="s">
        <v>76</v>
      </c>
      <c r="D6150" s="13" t="s">
        <v>171</v>
      </c>
      <c r="I6150">
        <v>0</v>
      </c>
      <c r="EA6150">
        <v>0</v>
      </c>
      <c r="EB6150">
        <v>0</v>
      </c>
      <c r="EC6150">
        <v>0</v>
      </c>
      <c r="ED6150">
        <v>0</v>
      </c>
      <c r="EE6150">
        <v>0</v>
      </c>
      <c r="EF6150">
        <v>0</v>
      </c>
      <c r="EG6150">
        <v>0</v>
      </c>
      <c r="EH6150">
        <v>0</v>
      </c>
      <c r="EI6150">
        <v>0</v>
      </c>
      <c r="EJ6150">
        <v>0</v>
      </c>
      <c r="EK6150">
        <v>0</v>
      </c>
      <c r="EL6150">
        <v>0</v>
      </c>
      <c r="EM6150">
        <v>0</v>
      </c>
      <c r="EN6150">
        <v>0</v>
      </c>
      <c r="EO6150">
        <v>0</v>
      </c>
      <c r="EP6150">
        <v>0</v>
      </c>
      <c r="EQ6150">
        <v>0</v>
      </c>
      <c r="ER6150">
        <v>0</v>
      </c>
      <c r="ES6150">
        <v>0</v>
      </c>
      <c r="ET6150">
        <v>0</v>
      </c>
      <c r="EU6150">
        <v>0</v>
      </c>
      <c r="EV6150">
        <v>0</v>
      </c>
      <c r="EW6150">
        <v>0</v>
      </c>
      <c r="EX6150">
        <v>0</v>
      </c>
      <c r="FB6150">
        <v>0</v>
      </c>
      <c r="FC6150">
        <v>1</v>
      </c>
    </row>
    <row r="6151" spans="1:159" x14ac:dyDescent="0.25">
      <c r="A6151" t="s">
        <v>40</v>
      </c>
      <c r="B6151" t="s">
        <v>32</v>
      </c>
      <c r="C6151" t="s">
        <v>75</v>
      </c>
      <c r="D6151" s="13" t="s">
        <v>171</v>
      </c>
      <c r="I6151">
        <v>0</v>
      </c>
      <c r="EA6151">
        <v>0</v>
      </c>
      <c r="EB6151">
        <v>0</v>
      </c>
      <c r="EC6151">
        <v>0</v>
      </c>
      <c r="ED6151">
        <v>0</v>
      </c>
      <c r="EE6151">
        <v>0</v>
      </c>
      <c r="EF6151">
        <v>0</v>
      </c>
      <c r="EG6151">
        <v>0</v>
      </c>
      <c r="EH6151">
        <v>0</v>
      </c>
      <c r="EI6151">
        <v>0</v>
      </c>
      <c r="EJ6151">
        <v>0</v>
      </c>
      <c r="EK6151">
        <v>0</v>
      </c>
      <c r="EL6151">
        <v>0</v>
      </c>
      <c r="EM6151">
        <v>0</v>
      </c>
      <c r="EN6151">
        <v>0</v>
      </c>
      <c r="EO6151">
        <v>0</v>
      </c>
      <c r="EP6151">
        <v>0</v>
      </c>
      <c r="EQ6151">
        <v>0</v>
      </c>
      <c r="ER6151">
        <v>0</v>
      </c>
      <c r="ES6151">
        <v>0</v>
      </c>
      <c r="ET6151">
        <v>0</v>
      </c>
      <c r="EU6151">
        <v>0</v>
      </c>
      <c r="EV6151">
        <v>0</v>
      </c>
      <c r="EW6151">
        <v>0</v>
      </c>
      <c r="EX6151">
        <v>0</v>
      </c>
      <c r="FB6151">
        <v>0</v>
      </c>
      <c r="FC6151">
        <v>1</v>
      </c>
    </row>
    <row r="6152" spans="1:159" x14ac:dyDescent="0.25">
      <c r="A6152" t="s">
        <v>40</v>
      </c>
      <c r="B6152" t="s">
        <v>32</v>
      </c>
      <c r="C6152" t="s">
        <v>77</v>
      </c>
      <c r="D6152" s="13" t="s">
        <v>171</v>
      </c>
      <c r="I6152">
        <v>0</v>
      </c>
      <c r="EA6152">
        <v>0</v>
      </c>
      <c r="EB6152">
        <v>0</v>
      </c>
      <c r="EC6152">
        <v>0</v>
      </c>
      <c r="ED6152">
        <v>0</v>
      </c>
      <c r="EE6152">
        <v>0</v>
      </c>
      <c r="EF6152">
        <v>0</v>
      </c>
      <c r="EG6152">
        <v>0</v>
      </c>
      <c r="EH6152">
        <v>0</v>
      </c>
      <c r="EI6152">
        <v>0</v>
      </c>
      <c r="EJ6152">
        <v>0</v>
      </c>
      <c r="EK6152">
        <v>0</v>
      </c>
      <c r="EL6152">
        <v>0</v>
      </c>
      <c r="EM6152">
        <v>0</v>
      </c>
      <c r="EN6152">
        <v>0</v>
      </c>
      <c r="EO6152">
        <v>0</v>
      </c>
      <c r="EP6152">
        <v>0</v>
      </c>
      <c r="EQ6152">
        <v>0</v>
      </c>
      <c r="ER6152">
        <v>0</v>
      </c>
      <c r="ES6152">
        <v>0</v>
      </c>
      <c r="ET6152">
        <v>0</v>
      </c>
      <c r="EU6152">
        <v>0</v>
      </c>
      <c r="EV6152">
        <v>0</v>
      </c>
      <c r="EW6152">
        <v>0</v>
      </c>
      <c r="EX6152">
        <v>0</v>
      </c>
      <c r="FB6152">
        <v>0</v>
      </c>
      <c r="FC6152">
        <v>1</v>
      </c>
    </row>
    <row r="6153" spans="1:159" x14ac:dyDescent="0.25">
      <c r="A6153" t="s">
        <v>40</v>
      </c>
      <c r="B6153" t="s">
        <v>32</v>
      </c>
      <c r="C6153" t="s">
        <v>84</v>
      </c>
      <c r="D6153" s="13" t="s">
        <v>171</v>
      </c>
      <c r="I6153">
        <v>0</v>
      </c>
      <c r="EA6153">
        <v>0</v>
      </c>
      <c r="EB6153">
        <v>0</v>
      </c>
      <c r="EC6153">
        <v>0</v>
      </c>
      <c r="ED6153">
        <v>0</v>
      </c>
      <c r="EE6153">
        <v>0</v>
      </c>
      <c r="EF6153">
        <v>0</v>
      </c>
      <c r="EG6153">
        <v>0</v>
      </c>
      <c r="EH6153">
        <v>0</v>
      </c>
      <c r="EI6153">
        <v>0</v>
      </c>
      <c r="EJ6153">
        <v>0</v>
      </c>
      <c r="EK6153">
        <v>0</v>
      </c>
      <c r="EL6153">
        <v>0</v>
      </c>
      <c r="EM6153">
        <v>0</v>
      </c>
      <c r="EN6153">
        <v>0</v>
      </c>
      <c r="EO6153">
        <v>0</v>
      </c>
      <c r="EP6153">
        <v>0</v>
      </c>
      <c r="EQ6153">
        <v>0</v>
      </c>
      <c r="ER6153">
        <v>0</v>
      </c>
      <c r="ES6153">
        <v>0</v>
      </c>
      <c r="ET6153">
        <v>0</v>
      </c>
      <c r="EU6153">
        <v>0</v>
      </c>
      <c r="EV6153">
        <v>0</v>
      </c>
      <c r="EW6153">
        <v>0</v>
      </c>
      <c r="EX6153">
        <v>0</v>
      </c>
      <c r="FB6153">
        <v>0</v>
      </c>
      <c r="FC6153">
        <v>1</v>
      </c>
    </row>
    <row r="6154" spans="1:159" x14ac:dyDescent="0.25">
      <c r="A6154" t="s">
        <v>40</v>
      </c>
      <c r="B6154" t="s">
        <v>32</v>
      </c>
      <c r="C6154" t="s">
        <v>72</v>
      </c>
      <c r="D6154" s="13" t="s">
        <v>171</v>
      </c>
      <c r="I6154">
        <v>0</v>
      </c>
      <c r="EA6154">
        <v>0</v>
      </c>
      <c r="EB6154">
        <v>0</v>
      </c>
      <c r="EC6154">
        <v>0</v>
      </c>
      <c r="ED6154">
        <v>0</v>
      </c>
      <c r="EE6154">
        <v>0</v>
      </c>
      <c r="EF6154">
        <v>0</v>
      </c>
      <c r="EG6154">
        <v>0</v>
      </c>
      <c r="EH6154">
        <v>0</v>
      </c>
      <c r="EI6154">
        <v>0</v>
      </c>
      <c r="EJ6154">
        <v>0</v>
      </c>
      <c r="EK6154">
        <v>0</v>
      </c>
      <c r="EL6154">
        <v>0</v>
      </c>
      <c r="EM6154">
        <v>0</v>
      </c>
      <c r="EN6154">
        <v>0</v>
      </c>
      <c r="EO6154">
        <v>0</v>
      </c>
      <c r="EP6154">
        <v>0</v>
      </c>
      <c r="EQ6154">
        <v>0</v>
      </c>
      <c r="ER6154">
        <v>0</v>
      </c>
      <c r="ES6154">
        <v>0</v>
      </c>
      <c r="ET6154">
        <v>0</v>
      </c>
      <c r="EU6154">
        <v>0</v>
      </c>
      <c r="EV6154">
        <v>0</v>
      </c>
      <c r="EW6154">
        <v>0</v>
      </c>
      <c r="EX6154">
        <v>0</v>
      </c>
      <c r="FB6154">
        <v>0</v>
      </c>
      <c r="FC6154">
        <v>1</v>
      </c>
    </row>
    <row r="6155" spans="1:159" x14ac:dyDescent="0.25">
      <c r="A6155" t="s">
        <v>40</v>
      </c>
      <c r="B6155" t="s">
        <v>32</v>
      </c>
      <c r="C6155" t="s">
        <v>80</v>
      </c>
      <c r="D6155" s="13" t="s">
        <v>171</v>
      </c>
      <c r="I6155">
        <v>0</v>
      </c>
      <c r="EA6155">
        <v>0</v>
      </c>
      <c r="EB6155">
        <v>0</v>
      </c>
      <c r="EC6155">
        <v>0</v>
      </c>
      <c r="ED6155">
        <v>0</v>
      </c>
      <c r="EE6155">
        <v>0</v>
      </c>
      <c r="EF6155">
        <v>0</v>
      </c>
      <c r="EG6155">
        <v>0</v>
      </c>
      <c r="EH6155">
        <v>0</v>
      </c>
      <c r="EI6155">
        <v>0</v>
      </c>
      <c r="EJ6155">
        <v>0</v>
      </c>
      <c r="EK6155">
        <v>0</v>
      </c>
      <c r="EL6155">
        <v>0</v>
      </c>
      <c r="EM6155">
        <v>0</v>
      </c>
      <c r="EN6155">
        <v>0</v>
      </c>
      <c r="EO6155">
        <v>0</v>
      </c>
      <c r="EP6155">
        <v>0</v>
      </c>
      <c r="EQ6155">
        <v>0</v>
      </c>
      <c r="ER6155">
        <v>0</v>
      </c>
      <c r="ES6155">
        <v>0</v>
      </c>
      <c r="ET6155">
        <v>0</v>
      </c>
      <c r="EU6155">
        <v>0</v>
      </c>
      <c r="EV6155">
        <v>0</v>
      </c>
      <c r="EW6155">
        <v>0</v>
      </c>
      <c r="EX6155">
        <v>0</v>
      </c>
      <c r="FB6155">
        <v>0</v>
      </c>
      <c r="FC6155">
        <v>1</v>
      </c>
    </row>
    <row r="6156" spans="1:159" x14ac:dyDescent="0.25">
      <c r="A6156" t="s">
        <v>40</v>
      </c>
      <c r="B6156" t="s">
        <v>12</v>
      </c>
      <c r="C6156" t="s">
        <v>78</v>
      </c>
      <c r="D6156" s="13" t="s">
        <v>171</v>
      </c>
      <c r="I6156">
        <v>0</v>
      </c>
      <c r="EA6156">
        <v>0</v>
      </c>
      <c r="EB6156">
        <v>0</v>
      </c>
      <c r="EC6156">
        <v>0</v>
      </c>
      <c r="ED6156">
        <v>0</v>
      </c>
      <c r="EE6156">
        <v>0</v>
      </c>
      <c r="EF6156">
        <v>0</v>
      </c>
      <c r="EG6156">
        <v>0</v>
      </c>
      <c r="EH6156">
        <v>0</v>
      </c>
      <c r="EI6156">
        <v>0</v>
      </c>
      <c r="EJ6156">
        <v>0</v>
      </c>
      <c r="EK6156">
        <v>0</v>
      </c>
      <c r="EL6156">
        <v>0</v>
      </c>
      <c r="EM6156">
        <v>0</v>
      </c>
      <c r="EN6156">
        <v>0</v>
      </c>
      <c r="EO6156">
        <v>0</v>
      </c>
      <c r="EP6156">
        <v>0</v>
      </c>
      <c r="EQ6156">
        <v>0</v>
      </c>
      <c r="ER6156">
        <v>0</v>
      </c>
      <c r="ES6156">
        <v>0</v>
      </c>
      <c r="ET6156">
        <v>0</v>
      </c>
      <c r="EU6156">
        <v>0</v>
      </c>
      <c r="EV6156">
        <v>0</v>
      </c>
      <c r="EW6156">
        <v>0</v>
      </c>
      <c r="EX6156">
        <v>0</v>
      </c>
      <c r="FB6156">
        <v>0</v>
      </c>
      <c r="FC6156">
        <v>1</v>
      </c>
    </row>
    <row r="6157" spans="1:159" x14ac:dyDescent="0.25">
      <c r="A6157" t="s">
        <v>40</v>
      </c>
      <c r="B6157" t="s">
        <v>12</v>
      </c>
      <c r="C6157" t="s">
        <v>79</v>
      </c>
      <c r="D6157" s="13" t="s">
        <v>171</v>
      </c>
      <c r="I6157">
        <v>0</v>
      </c>
      <c r="EA6157">
        <v>0</v>
      </c>
      <c r="EB6157">
        <v>0</v>
      </c>
      <c r="EC6157">
        <v>0</v>
      </c>
      <c r="ED6157">
        <v>0</v>
      </c>
      <c r="EE6157">
        <v>0</v>
      </c>
      <c r="EF6157">
        <v>0</v>
      </c>
      <c r="EG6157">
        <v>0</v>
      </c>
      <c r="EH6157">
        <v>0</v>
      </c>
      <c r="EI6157">
        <v>0</v>
      </c>
      <c r="EJ6157">
        <v>0</v>
      </c>
      <c r="EK6157">
        <v>0</v>
      </c>
      <c r="EL6157">
        <v>0</v>
      </c>
      <c r="EM6157">
        <v>0</v>
      </c>
      <c r="EN6157">
        <v>0</v>
      </c>
      <c r="EO6157">
        <v>0</v>
      </c>
      <c r="EP6157">
        <v>0</v>
      </c>
      <c r="EQ6157">
        <v>0</v>
      </c>
      <c r="ER6157">
        <v>0</v>
      </c>
      <c r="ES6157">
        <v>0</v>
      </c>
      <c r="ET6157">
        <v>0</v>
      </c>
      <c r="EU6157">
        <v>0</v>
      </c>
      <c r="EV6157">
        <v>0</v>
      </c>
      <c r="EW6157">
        <v>0</v>
      </c>
      <c r="EX6157">
        <v>0</v>
      </c>
      <c r="FB6157">
        <v>0</v>
      </c>
      <c r="FC6157">
        <v>1</v>
      </c>
    </row>
    <row r="6158" spans="1:159" x14ac:dyDescent="0.25">
      <c r="A6158" t="s">
        <v>40</v>
      </c>
      <c r="B6158" t="s">
        <v>12</v>
      </c>
      <c r="C6158" t="s">
        <v>42</v>
      </c>
      <c r="D6158" s="13" t="s">
        <v>171</v>
      </c>
      <c r="E6158" s="25">
        <v>18</v>
      </c>
      <c r="F6158">
        <v>20</v>
      </c>
      <c r="G6158">
        <v>18</v>
      </c>
      <c r="H6158">
        <v>20</v>
      </c>
      <c r="I6158">
        <v>6561.5</v>
      </c>
      <c r="J6158">
        <v>56580</v>
      </c>
      <c r="K6158">
        <v>0.84114831686019798</v>
      </c>
      <c r="L6158">
        <v>0.74889749288558904</v>
      </c>
      <c r="M6158">
        <v>0.68034344911575295</v>
      </c>
      <c r="N6158">
        <v>0.64013409614562899</v>
      </c>
      <c r="O6158">
        <v>0.63069927692413297</v>
      </c>
      <c r="P6158">
        <v>0.65458756685256902</v>
      </c>
      <c r="Q6158">
        <v>0.71410340070724398</v>
      </c>
      <c r="R6158">
        <v>0.73118609189987105</v>
      </c>
      <c r="S6158">
        <v>0.61169195175170799</v>
      </c>
      <c r="T6158">
        <v>0.54236555099487305</v>
      </c>
      <c r="U6158">
        <v>0.51590144634246804</v>
      </c>
      <c r="V6158">
        <v>0.55074679851531905</v>
      </c>
      <c r="W6158">
        <v>0.64752805233001698</v>
      </c>
      <c r="X6158">
        <v>0.80248117446899403</v>
      </c>
      <c r="Y6158">
        <v>0.99707746505737305</v>
      </c>
      <c r="Z6158">
        <v>1.27833807468414</v>
      </c>
      <c r="AA6158">
        <v>1.6098170280456501</v>
      </c>
      <c r="AB6158">
        <v>1.9184700250625599</v>
      </c>
      <c r="AC6158">
        <v>1.9846554994583101</v>
      </c>
      <c r="AD6158">
        <v>1.77265632152557</v>
      </c>
      <c r="AE6158">
        <v>1.6007212400436399</v>
      </c>
      <c r="AF6158">
        <v>1.4204241037368699</v>
      </c>
      <c r="AG6158">
        <v>1.19010257720947</v>
      </c>
      <c r="AH6158">
        <v>0.990267693996429</v>
      </c>
      <c r="AI6158">
        <v>-1.7184616997838E-2</v>
      </c>
      <c r="AJ6158">
        <v>-1.45029760897159E-2</v>
      </c>
      <c r="AK6158">
        <v>-1.7323829233646299E-2</v>
      </c>
      <c r="AL6158">
        <v>-1.6106728464364999E-2</v>
      </c>
      <c r="AM6158">
        <v>-5.9692100621759796E-3</v>
      </c>
      <c r="AN6158">
        <v>-6.4973603002726997E-3</v>
      </c>
      <c r="AO6158">
        <v>-1.52402017265558E-2</v>
      </c>
      <c r="AP6158">
        <v>-1.7669072374701399E-2</v>
      </c>
      <c r="AQ6158">
        <v>-1.6843978315591802E-2</v>
      </c>
      <c r="AR6158">
        <v>-1.4900549314916099E-2</v>
      </c>
      <c r="AS6158">
        <v>-1.9549382850527701E-2</v>
      </c>
      <c r="AT6158">
        <v>-2.99831442534923E-2</v>
      </c>
      <c r="AU6158">
        <v>-3.3171080052852603E-2</v>
      </c>
      <c r="AV6158">
        <v>-1.85363758355379E-2</v>
      </c>
      <c r="AW6158">
        <v>-3.55194211006164E-2</v>
      </c>
      <c r="AX6158">
        <v>-4.0162406861781998E-2</v>
      </c>
      <c r="AY6158">
        <v>-2.6295343413948999E-2</v>
      </c>
      <c r="AZ6158">
        <v>4.9702037125825799E-2</v>
      </c>
      <c r="BA6158">
        <v>4.8503171652555403E-2</v>
      </c>
      <c r="BB6158">
        <v>-2.1339004859328201E-2</v>
      </c>
      <c r="BC6158">
        <v>-8.9597322046756703E-2</v>
      </c>
      <c r="BD6158">
        <v>-4.1583538055419901E-2</v>
      </c>
      <c r="BE6158">
        <v>-2.80839521437883E-2</v>
      </c>
      <c r="BF6158">
        <v>-2.2619239985942799E-2</v>
      </c>
      <c r="BG6158">
        <v>1.3685673184227101E-4</v>
      </c>
      <c r="BH6158">
        <v>1.7424791585654001E-3</v>
      </c>
      <c r="BI6158">
        <v>-2.8853309340775E-3</v>
      </c>
      <c r="BJ6158">
        <v>-3.1787157058715799E-3</v>
      </c>
      <c r="BK6158">
        <v>5.5898921564221304E-3</v>
      </c>
      <c r="BL6158">
        <v>4.00061346590518E-3</v>
      </c>
      <c r="BM6158">
        <v>-4.8248884268105004E-3</v>
      </c>
      <c r="BN6158">
        <v>-6.8214847706258202E-3</v>
      </c>
      <c r="BO6158">
        <v>-5.0615887157618904E-3</v>
      </c>
      <c r="BP6158">
        <v>-2.6140436530113199E-3</v>
      </c>
      <c r="BQ6158">
        <v>-6.7379558458924198E-3</v>
      </c>
      <c r="BR6158">
        <v>-1.6094371676445E-2</v>
      </c>
      <c r="BS6158">
        <v>-1.7341837286949099E-2</v>
      </c>
      <c r="BT6158">
        <v>-9.2937744921073296E-4</v>
      </c>
      <c r="BU6158">
        <v>-1.62631049752235E-2</v>
      </c>
      <c r="BV6158">
        <v>-1.8825309351086599E-2</v>
      </c>
      <c r="BW6158">
        <v>-3.34026012569665E-3</v>
      </c>
      <c r="BX6158">
        <v>7.37153515219688E-2</v>
      </c>
      <c r="BY6158">
        <v>7.1569696068763705E-2</v>
      </c>
      <c r="BZ6158">
        <v>0</v>
      </c>
      <c r="CA6158">
        <v>-6.9053053855895899E-2</v>
      </c>
      <c r="CB6158">
        <v>-2.1985707804560599E-2</v>
      </c>
      <c r="CC6158">
        <v>-9.7525622695684398E-3</v>
      </c>
      <c r="CD6158">
        <v>-5.6655043736100101E-3</v>
      </c>
      <c r="CE6158">
        <v>1.7458330839872301E-2</v>
      </c>
      <c r="CF6158">
        <v>1.7987934872508E-2</v>
      </c>
      <c r="CG6158">
        <v>1.15531673654913E-2</v>
      </c>
      <c r="CH6158">
        <v>9.7492961212992599E-3</v>
      </c>
      <c r="CI6158">
        <v>1.7148993909358898E-2</v>
      </c>
      <c r="CJ6158">
        <v>1.44985876977443E-2</v>
      </c>
      <c r="CK6158">
        <v>5.5904248729348096E-3</v>
      </c>
      <c r="CL6158">
        <v>4.0261028334498397E-3</v>
      </c>
      <c r="CM6158">
        <v>6.7208008840680096E-3</v>
      </c>
      <c r="CN6158">
        <v>9.6724620088934794E-3</v>
      </c>
      <c r="CO6158">
        <v>6.0734711587429003E-3</v>
      </c>
      <c r="CP6158">
        <v>-2.2055997978895898E-3</v>
      </c>
      <c r="CQ6158">
        <v>-1.5125952195376099E-3</v>
      </c>
      <c r="CR6158">
        <v>1.6677619889378499E-2</v>
      </c>
      <c r="CS6158">
        <v>2.9932109173387198E-3</v>
      </c>
      <c r="CT6158">
        <v>2.51178862527012E-3</v>
      </c>
      <c r="CU6158">
        <v>1.9614823162555601E-2</v>
      </c>
      <c r="CV6158">
        <v>9.7728662192821503E-2</v>
      </c>
      <c r="CW6158">
        <v>9.4636216759681702E-2</v>
      </c>
      <c r="CX6158">
        <v>2.1339004859328201E-2</v>
      </c>
      <c r="CY6158">
        <v>-4.8508785665035199E-2</v>
      </c>
      <c r="CZ6158">
        <v>-2.3878787178546099E-3</v>
      </c>
      <c r="DA6158">
        <v>8.5788276046514494E-3</v>
      </c>
      <c r="DB6158">
        <v>1.1288232170045299E-2</v>
      </c>
      <c r="DC6158">
        <v>1.0530708357691701E-2</v>
      </c>
      <c r="DD6158">
        <v>9.8765352740883793E-3</v>
      </c>
      <c r="DE6158">
        <v>8.7779834866523708E-3</v>
      </c>
      <c r="DF6158">
        <v>7.8596733510494197E-3</v>
      </c>
      <c r="DG6158">
        <v>7.0274351164698601E-3</v>
      </c>
      <c r="DH6158">
        <v>6.3823149539530199E-3</v>
      </c>
      <c r="DI6158">
        <v>6.3320607878267704E-3</v>
      </c>
      <c r="DJ6158">
        <v>6.5948651172220698E-3</v>
      </c>
      <c r="DK6158">
        <v>7.1631842292845197E-3</v>
      </c>
      <c r="DL6158">
        <v>7.4696647934615603E-3</v>
      </c>
      <c r="DM6158">
        <v>7.7887945808470197E-3</v>
      </c>
      <c r="DN6158">
        <v>8.4437737241387298E-3</v>
      </c>
      <c r="DO6158">
        <v>9.6234958618879301E-3</v>
      </c>
      <c r="DP6158">
        <v>1.0704294778406599E-2</v>
      </c>
      <c r="DQ6158">
        <v>1.17070088163018E-2</v>
      </c>
      <c r="DR6158">
        <v>1.2972034513950299E-2</v>
      </c>
      <c r="DS6158">
        <v>1.39557002112269E-2</v>
      </c>
      <c r="DT6158">
        <v>1.4599057845771301E-2</v>
      </c>
      <c r="DU6158">
        <v>1.40234502032399E-2</v>
      </c>
      <c r="DV6158">
        <v>1.2973194010555701E-2</v>
      </c>
      <c r="DW6158">
        <v>1.2490027584135499E-2</v>
      </c>
      <c r="DX6158">
        <v>1.19146341457962E-2</v>
      </c>
      <c r="DY6158">
        <v>1.1144693940877901E-2</v>
      </c>
      <c r="DZ6158">
        <v>1.0307139717042399E-2</v>
      </c>
      <c r="EA6158">
        <v>71.945259094238196</v>
      </c>
      <c r="EB6158">
        <v>70.487556457519503</v>
      </c>
      <c r="EC6158">
        <v>68.835716247558494</v>
      </c>
      <c r="ED6158">
        <v>68.703910827636705</v>
      </c>
      <c r="EE6158">
        <v>67.606979370117102</v>
      </c>
      <c r="EF6158">
        <v>67.862365722656193</v>
      </c>
      <c r="EG6158">
        <v>67.853538513183494</v>
      </c>
      <c r="EH6158">
        <v>69.526985168457003</v>
      </c>
      <c r="EI6158">
        <v>75.073249816894503</v>
      </c>
      <c r="EJ6158">
        <v>81.290847778320298</v>
      </c>
      <c r="EK6158">
        <v>86.526618957519503</v>
      </c>
      <c r="EL6158">
        <v>90.857704162597599</v>
      </c>
      <c r="EM6158">
        <v>91.895729064941406</v>
      </c>
      <c r="EN6158">
        <v>94.420005798339801</v>
      </c>
      <c r="EO6158">
        <v>95.765342712402301</v>
      </c>
      <c r="EP6158">
        <v>96.574661254882798</v>
      </c>
      <c r="EQ6158">
        <v>96.378585815429602</v>
      </c>
      <c r="ER6158">
        <v>94.259040832519503</v>
      </c>
      <c r="ES6158">
        <v>88.939239501953097</v>
      </c>
      <c r="ET6158">
        <v>82.051292419433494</v>
      </c>
      <c r="EU6158">
        <v>81.013221740722599</v>
      </c>
      <c r="EV6158">
        <v>79.495986938476506</v>
      </c>
      <c r="EW6158">
        <v>76.780036926269503</v>
      </c>
      <c r="EX6158">
        <v>75.873916625976506</v>
      </c>
      <c r="EY6158">
        <v>0.11227710545062999</v>
      </c>
      <c r="EZ6158">
        <v>8.0145243555307302E-3</v>
      </c>
      <c r="FA6158">
        <v>8.0145243555307302E-3</v>
      </c>
      <c r="FB6158">
        <v>0</v>
      </c>
      <c r="FC6158">
        <v>0</v>
      </c>
    </row>
    <row r="6159" spans="1:159" x14ac:dyDescent="0.25">
      <c r="A6159" t="s">
        <v>40</v>
      </c>
      <c r="B6159" t="s">
        <v>12</v>
      </c>
      <c r="C6159" t="s">
        <v>74</v>
      </c>
      <c r="D6159" s="13" t="s">
        <v>171</v>
      </c>
      <c r="I6159">
        <v>0</v>
      </c>
      <c r="EA6159">
        <v>0</v>
      </c>
      <c r="EB6159">
        <v>0</v>
      </c>
      <c r="EC6159">
        <v>0</v>
      </c>
      <c r="ED6159">
        <v>0</v>
      </c>
      <c r="EE6159">
        <v>0</v>
      </c>
      <c r="EF6159">
        <v>0</v>
      </c>
      <c r="EG6159">
        <v>0</v>
      </c>
      <c r="EH6159">
        <v>0</v>
      </c>
      <c r="EI6159">
        <v>0</v>
      </c>
      <c r="EJ6159">
        <v>0</v>
      </c>
      <c r="EK6159">
        <v>0</v>
      </c>
      <c r="EL6159">
        <v>0</v>
      </c>
      <c r="EM6159">
        <v>0</v>
      </c>
      <c r="EN6159">
        <v>0</v>
      </c>
      <c r="EO6159">
        <v>0</v>
      </c>
      <c r="EP6159">
        <v>0</v>
      </c>
      <c r="EQ6159">
        <v>0</v>
      </c>
      <c r="ER6159">
        <v>0</v>
      </c>
      <c r="ES6159">
        <v>0</v>
      </c>
      <c r="ET6159">
        <v>0</v>
      </c>
      <c r="EU6159">
        <v>0</v>
      </c>
      <c r="EV6159">
        <v>0</v>
      </c>
      <c r="EW6159">
        <v>0</v>
      </c>
      <c r="EX6159">
        <v>0</v>
      </c>
      <c r="FB6159">
        <v>0</v>
      </c>
      <c r="FC6159">
        <v>1</v>
      </c>
    </row>
    <row r="6160" spans="1:159" x14ac:dyDescent="0.25">
      <c r="A6160" t="s">
        <v>40</v>
      </c>
      <c r="B6160" t="s">
        <v>12</v>
      </c>
      <c r="C6160" t="s">
        <v>83</v>
      </c>
      <c r="D6160" s="13" t="s">
        <v>171</v>
      </c>
      <c r="I6160">
        <v>0</v>
      </c>
      <c r="EA6160">
        <v>0</v>
      </c>
      <c r="EB6160">
        <v>0</v>
      </c>
      <c r="EC6160">
        <v>0</v>
      </c>
      <c r="ED6160">
        <v>0</v>
      </c>
      <c r="EE6160">
        <v>0</v>
      </c>
      <c r="EF6160">
        <v>0</v>
      </c>
      <c r="EG6160">
        <v>0</v>
      </c>
      <c r="EH6160">
        <v>0</v>
      </c>
      <c r="EI6160">
        <v>0</v>
      </c>
      <c r="EJ6160">
        <v>0</v>
      </c>
      <c r="EK6160">
        <v>0</v>
      </c>
      <c r="EL6160">
        <v>0</v>
      </c>
      <c r="EM6160">
        <v>0</v>
      </c>
      <c r="EN6160">
        <v>0</v>
      </c>
      <c r="EO6160">
        <v>0</v>
      </c>
      <c r="EP6160">
        <v>0</v>
      </c>
      <c r="EQ6160">
        <v>0</v>
      </c>
      <c r="ER6160">
        <v>0</v>
      </c>
      <c r="ES6160">
        <v>0</v>
      </c>
      <c r="ET6160">
        <v>0</v>
      </c>
      <c r="EU6160">
        <v>0</v>
      </c>
      <c r="EV6160">
        <v>0</v>
      </c>
      <c r="EW6160">
        <v>0</v>
      </c>
      <c r="EX6160">
        <v>0</v>
      </c>
      <c r="FB6160">
        <v>0</v>
      </c>
      <c r="FC6160">
        <v>1</v>
      </c>
    </row>
    <row r="6161" spans="1:159" x14ac:dyDescent="0.25">
      <c r="A6161" t="s">
        <v>40</v>
      </c>
      <c r="B6161" t="s">
        <v>12</v>
      </c>
      <c r="C6161" t="s">
        <v>73</v>
      </c>
      <c r="D6161" s="13" t="s">
        <v>171</v>
      </c>
      <c r="I6161">
        <v>0</v>
      </c>
      <c r="EA6161">
        <v>0</v>
      </c>
      <c r="EB6161">
        <v>0</v>
      </c>
      <c r="EC6161">
        <v>0</v>
      </c>
      <c r="ED6161">
        <v>0</v>
      </c>
      <c r="EE6161">
        <v>0</v>
      </c>
      <c r="EF6161">
        <v>0</v>
      </c>
      <c r="EG6161">
        <v>0</v>
      </c>
      <c r="EH6161">
        <v>0</v>
      </c>
      <c r="EI6161">
        <v>0</v>
      </c>
      <c r="EJ6161">
        <v>0</v>
      </c>
      <c r="EK6161">
        <v>0</v>
      </c>
      <c r="EL6161">
        <v>0</v>
      </c>
      <c r="EM6161">
        <v>0</v>
      </c>
      <c r="EN6161">
        <v>0</v>
      </c>
      <c r="EO6161">
        <v>0</v>
      </c>
      <c r="EP6161">
        <v>0</v>
      </c>
      <c r="EQ6161">
        <v>0</v>
      </c>
      <c r="ER6161">
        <v>0</v>
      </c>
      <c r="ES6161">
        <v>0</v>
      </c>
      <c r="ET6161">
        <v>0</v>
      </c>
      <c r="EU6161">
        <v>0</v>
      </c>
      <c r="EV6161">
        <v>0</v>
      </c>
      <c r="EW6161">
        <v>0</v>
      </c>
      <c r="EX6161">
        <v>0</v>
      </c>
      <c r="FB6161">
        <v>0</v>
      </c>
      <c r="FC6161">
        <v>1</v>
      </c>
    </row>
    <row r="6162" spans="1:159" x14ac:dyDescent="0.25">
      <c r="A6162" t="s">
        <v>40</v>
      </c>
      <c r="B6162" t="s">
        <v>12</v>
      </c>
      <c r="C6162" t="s">
        <v>81</v>
      </c>
      <c r="D6162" s="13" t="s">
        <v>171</v>
      </c>
      <c r="I6162">
        <v>0</v>
      </c>
      <c r="EA6162">
        <v>0</v>
      </c>
      <c r="EB6162">
        <v>0</v>
      </c>
      <c r="EC6162">
        <v>0</v>
      </c>
      <c r="ED6162">
        <v>0</v>
      </c>
      <c r="EE6162">
        <v>0</v>
      </c>
      <c r="EF6162">
        <v>0</v>
      </c>
      <c r="EG6162">
        <v>0</v>
      </c>
      <c r="EH6162">
        <v>0</v>
      </c>
      <c r="EI6162">
        <v>0</v>
      </c>
      <c r="EJ6162">
        <v>0</v>
      </c>
      <c r="EK6162">
        <v>0</v>
      </c>
      <c r="EL6162">
        <v>0</v>
      </c>
      <c r="EM6162">
        <v>0</v>
      </c>
      <c r="EN6162">
        <v>0</v>
      </c>
      <c r="EO6162">
        <v>0</v>
      </c>
      <c r="EP6162">
        <v>0</v>
      </c>
      <c r="EQ6162">
        <v>0</v>
      </c>
      <c r="ER6162">
        <v>0</v>
      </c>
      <c r="ES6162">
        <v>0</v>
      </c>
      <c r="ET6162">
        <v>0</v>
      </c>
      <c r="EU6162">
        <v>0</v>
      </c>
      <c r="EV6162">
        <v>0</v>
      </c>
      <c r="EW6162">
        <v>0</v>
      </c>
      <c r="EX6162">
        <v>0</v>
      </c>
      <c r="FB6162">
        <v>0</v>
      </c>
      <c r="FC6162">
        <v>1</v>
      </c>
    </row>
    <row r="6163" spans="1:159" x14ac:dyDescent="0.25">
      <c r="A6163" t="s">
        <v>40</v>
      </c>
      <c r="B6163" t="s">
        <v>12</v>
      </c>
      <c r="C6163" t="s">
        <v>82</v>
      </c>
      <c r="D6163" s="13" t="s">
        <v>171</v>
      </c>
      <c r="I6163">
        <v>0</v>
      </c>
      <c r="EA6163">
        <v>0</v>
      </c>
      <c r="EB6163">
        <v>0</v>
      </c>
      <c r="EC6163">
        <v>0</v>
      </c>
      <c r="ED6163">
        <v>0</v>
      </c>
      <c r="EE6163">
        <v>0</v>
      </c>
      <c r="EF6163">
        <v>0</v>
      </c>
      <c r="EG6163">
        <v>0</v>
      </c>
      <c r="EH6163">
        <v>0</v>
      </c>
      <c r="EI6163">
        <v>0</v>
      </c>
      <c r="EJ6163">
        <v>0</v>
      </c>
      <c r="EK6163">
        <v>0</v>
      </c>
      <c r="EL6163">
        <v>0</v>
      </c>
      <c r="EM6163">
        <v>0</v>
      </c>
      <c r="EN6163">
        <v>0</v>
      </c>
      <c r="EO6163">
        <v>0</v>
      </c>
      <c r="EP6163">
        <v>0</v>
      </c>
      <c r="EQ6163">
        <v>0</v>
      </c>
      <c r="ER6163">
        <v>0</v>
      </c>
      <c r="ES6163">
        <v>0</v>
      </c>
      <c r="ET6163">
        <v>0</v>
      </c>
      <c r="EU6163">
        <v>0</v>
      </c>
      <c r="EV6163">
        <v>0</v>
      </c>
      <c r="EW6163">
        <v>0</v>
      </c>
      <c r="EX6163">
        <v>0</v>
      </c>
      <c r="FB6163">
        <v>0</v>
      </c>
      <c r="FC6163">
        <v>1</v>
      </c>
    </row>
    <row r="6164" spans="1:159" x14ac:dyDescent="0.25">
      <c r="A6164" t="s">
        <v>40</v>
      </c>
      <c r="B6164" t="s">
        <v>12</v>
      </c>
      <c r="C6164" t="s">
        <v>87</v>
      </c>
      <c r="D6164" s="13" t="s">
        <v>171</v>
      </c>
      <c r="I6164">
        <v>0</v>
      </c>
      <c r="EA6164">
        <v>0</v>
      </c>
      <c r="EB6164">
        <v>0</v>
      </c>
      <c r="EC6164">
        <v>0</v>
      </c>
      <c r="ED6164">
        <v>0</v>
      </c>
      <c r="EE6164">
        <v>0</v>
      </c>
      <c r="EF6164">
        <v>0</v>
      </c>
      <c r="EG6164">
        <v>0</v>
      </c>
      <c r="EH6164">
        <v>0</v>
      </c>
      <c r="EI6164">
        <v>0</v>
      </c>
      <c r="EJ6164">
        <v>0</v>
      </c>
      <c r="EK6164">
        <v>0</v>
      </c>
      <c r="EL6164">
        <v>0</v>
      </c>
      <c r="EM6164">
        <v>0</v>
      </c>
      <c r="EN6164">
        <v>0</v>
      </c>
      <c r="EO6164">
        <v>0</v>
      </c>
      <c r="EP6164">
        <v>0</v>
      </c>
      <c r="EQ6164">
        <v>0</v>
      </c>
      <c r="ER6164">
        <v>0</v>
      </c>
      <c r="ES6164">
        <v>0</v>
      </c>
      <c r="ET6164">
        <v>0</v>
      </c>
      <c r="EU6164">
        <v>0</v>
      </c>
      <c r="EV6164">
        <v>0</v>
      </c>
      <c r="EW6164">
        <v>0</v>
      </c>
      <c r="EX6164">
        <v>0</v>
      </c>
      <c r="FB6164">
        <v>0</v>
      </c>
      <c r="FC6164">
        <v>1</v>
      </c>
    </row>
    <row r="6165" spans="1:159" x14ac:dyDescent="0.25">
      <c r="A6165" t="s">
        <v>40</v>
      </c>
      <c r="B6165" t="s">
        <v>12</v>
      </c>
      <c r="C6165" t="s">
        <v>85</v>
      </c>
      <c r="D6165" s="13" t="s">
        <v>171</v>
      </c>
      <c r="I6165">
        <v>0</v>
      </c>
      <c r="EA6165">
        <v>0</v>
      </c>
      <c r="EB6165">
        <v>0</v>
      </c>
      <c r="EC6165">
        <v>0</v>
      </c>
      <c r="ED6165">
        <v>0</v>
      </c>
      <c r="EE6165">
        <v>0</v>
      </c>
      <c r="EF6165">
        <v>0</v>
      </c>
      <c r="EG6165">
        <v>0</v>
      </c>
      <c r="EH6165">
        <v>0</v>
      </c>
      <c r="EI6165">
        <v>0</v>
      </c>
      <c r="EJ6165">
        <v>0</v>
      </c>
      <c r="EK6165">
        <v>0</v>
      </c>
      <c r="EL6165">
        <v>0</v>
      </c>
      <c r="EM6165">
        <v>0</v>
      </c>
      <c r="EN6165">
        <v>0</v>
      </c>
      <c r="EO6165">
        <v>0</v>
      </c>
      <c r="EP6165">
        <v>0</v>
      </c>
      <c r="EQ6165">
        <v>0</v>
      </c>
      <c r="ER6165">
        <v>0</v>
      </c>
      <c r="ES6165">
        <v>0</v>
      </c>
      <c r="ET6165">
        <v>0</v>
      </c>
      <c r="EU6165">
        <v>0</v>
      </c>
      <c r="EV6165">
        <v>0</v>
      </c>
      <c r="EW6165">
        <v>0</v>
      </c>
      <c r="EX6165">
        <v>0</v>
      </c>
      <c r="FB6165">
        <v>0</v>
      </c>
      <c r="FC6165">
        <v>1</v>
      </c>
    </row>
    <row r="6166" spans="1:159" x14ac:dyDescent="0.25">
      <c r="A6166" t="s">
        <v>40</v>
      </c>
      <c r="B6166" t="s">
        <v>12</v>
      </c>
      <c r="C6166" t="s">
        <v>86</v>
      </c>
      <c r="D6166" s="13" t="s">
        <v>171</v>
      </c>
      <c r="I6166">
        <v>0</v>
      </c>
      <c r="EA6166">
        <v>0</v>
      </c>
      <c r="EB6166">
        <v>0</v>
      </c>
      <c r="EC6166">
        <v>0</v>
      </c>
      <c r="ED6166">
        <v>0</v>
      </c>
      <c r="EE6166">
        <v>0</v>
      </c>
      <c r="EF6166">
        <v>0</v>
      </c>
      <c r="EG6166">
        <v>0</v>
      </c>
      <c r="EH6166">
        <v>0</v>
      </c>
      <c r="EI6166">
        <v>0</v>
      </c>
      <c r="EJ6166">
        <v>0</v>
      </c>
      <c r="EK6166">
        <v>0</v>
      </c>
      <c r="EL6166">
        <v>0</v>
      </c>
      <c r="EM6166">
        <v>0</v>
      </c>
      <c r="EN6166">
        <v>0</v>
      </c>
      <c r="EO6166">
        <v>0</v>
      </c>
      <c r="EP6166">
        <v>0</v>
      </c>
      <c r="EQ6166">
        <v>0</v>
      </c>
      <c r="ER6166">
        <v>0</v>
      </c>
      <c r="ES6166">
        <v>0</v>
      </c>
      <c r="ET6166">
        <v>0</v>
      </c>
      <c r="EU6166">
        <v>0</v>
      </c>
      <c r="EV6166">
        <v>0</v>
      </c>
      <c r="EW6166">
        <v>0</v>
      </c>
      <c r="EX6166">
        <v>0</v>
      </c>
      <c r="FB6166">
        <v>0</v>
      </c>
      <c r="FC6166">
        <v>1</v>
      </c>
    </row>
    <row r="6167" spans="1:159" x14ac:dyDescent="0.25">
      <c r="A6167" t="s">
        <v>40</v>
      </c>
      <c r="B6167" t="s">
        <v>12</v>
      </c>
      <c r="C6167" t="s">
        <v>76</v>
      </c>
      <c r="D6167" s="13" t="s">
        <v>171</v>
      </c>
      <c r="I6167">
        <v>0</v>
      </c>
      <c r="EA6167">
        <v>0</v>
      </c>
      <c r="EB6167">
        <v>0</v>
      </c>
      <c r="EC6167">
        <v>0</v>
      </c>
      <c r="ED6167">
        <v>0</v>
      </c>
      <c r="EE6167">
        <v>0</v>
      </c>
      <c r="EF6167">
        <v>0</v>
      </c>
      <c r="EG6167">
        <v>0</v>
      </c>
      <c r="EH6167">
        <v>0</v>
      </c>
      <c r="EI6167">
        <v>0</v>
      </c>
      <c r="EJ6167">
        <v>0</v>
      </c>
      <c r="EK6167">
        <v>0</v>
      </c>
      <c r="EL6167">
        <v>0</v>
      </c>
      <c r="EM6167">
        <v>0</v>
      </c>
      <c r="EN6167">
        <v>0</v>
      </c>
      <c r="EO6167">
        <v>0</v>
      </c>
      <c r="EP6167">
        <v>0</v>
      </c>
      <c r="EQ6167">
        <v>0</v>
      </c>
      <c r="ER6167">
        <v>0</v>
      </c>
      <c r="ES6167">
        <v>0</v>
      </c>
      <c r="ET6167">
        <v>0</v>
      </c>
      <c r="EU6167">
        <v>0</v>
      </c>
      <c r="EV6167">
        <v>0</v>
      </c>
      <c r="EW6167">
        <v>0</v>
      </c>
      <c r="EX6167">
        <v>0</v>
      </c>
      <c r="FB6167">
        <v>0</v>
      </c>
      <c r="FC6167">
        <v>1</v>
      </c>
    </row>
    <row r="6168" spans="1:159" x14ac:dyDescent="0.25">
      <c r="A6168" t="s">
        <v>40</v>
      </c>
      <c r="B6168" t="s">
        <v>12</v>
      </c>
      <c r="C6168" t="s">
        <v>75</v>
      </c>
      <c r="D6168" s="13" t="s">
        <v>171</v>
      </c>
      <c r="I6168">
        <v>0</v>
      </c>
      <c r="EA6168">
        <v>0</v>
      </c>
      <c r="EB6168">
        <v>0</v>
      </c>
      <c r="EC6168">
        <v>0</v>
      </c>
      <c r="ED6168">
        <v>0</v>
      </c>
      <c r="EE6168">
        <v>0</v>
      </c>
      <c r="EF6168">
        <v>0</v>
      </c>
      <c r="EG6168">
        <v>0</v>
      </c>
      <c r="EH6168">
        <v>0</v>
      </c>
      <c r="EI6168">
        <v>0</v>
      </c>
      <c r="EJ6168">
        <v>0</v>
      </c>
      <c r="EK6168">
        <v>0</v>
      </c>
      <c r="EL6168">
        <v>0</v>
      </c>
      <c r="EM6168">
        <v>0</v>
      </c>
      <c r="EN6168">
        <v>0</v>
      </c>
      <c r="EO6168">
        <v>0</v>
      </c>
      <c r="EP6168">
        <v>0</v>
      </c>
      <c r="EQ6168">
        <v>0</v>
      </c>
      <c r="ER6168">
        <v>0</v>
      </c>
      <c r="ES6168">
        <v>0</v>
      </c>
      <c r="ET6168">
        <v>0</v>
      </c>
      <c r="EU6168">
        <v>0</v>
      </c>
      <c r="EV6168">
        <v>0</v>
      </c>
      <c r="EW6168">
        <v>0</v>
      </c>
      <c r="EX6168">
        <v>0</v>
      </c>
      <c r="FB6168">
        <v>0</v>
      </c>
      <c r="FC6168">
        <v>1</v>
      </c>
    </row>
    <row r="6169" spans="1:159" x14ac:dyDescent="0.25">
      <c r="A6169" t="s">
        <v>40</v>
      </c>
      <c r="B6169" t="s">
        <v>12</v>
      </c>
      <c r="C6169" t="s">
        <v>77</v>
      </c>
      <c r="D6169" s="13" t="s">
        <v>171</v>
      </c>
      <c r="I6169">
        <v>0</v>
      </c>
      <c r="EA6169">
        <v>0</v>
      </c>
      <c r="EB6169">
        <v>0</v>
      </c>
      <c r="EC6169">
        <v>0</v>
      </c>
      <c r="ED6169">
        <v>0</v>
      </c>
      <c r="EE6169">
        <v>0</v>
      </c>
      <c r="EF6169">
        <v>0</v>
      </c>
      <c r="EG6169">
        <v>0</v>
      </c>
      <c r="EH6169">
        <v>0</v>
      </c>
      <c r="EI6169">
        <v>0</v>
      </c>
      <c r="EJ6169">
        <v>0</v>
      </c>
      <c r="EK6169">
        <v>0</v>
      </c>
      <c r="EL6169">
        <v>0</v>
      </c>
      <c r="EM6169">
        <v>0</v>
      </c>
      <c r="EN6169">
        <v>0</v>
      </c>
      <c r="EO6169">
        <v>0</v>
      </c>
      <c r="EP6169">
        <v>0</v>
      </c>
      <c r="EQ6169">
        <v>0</v>
      </c>
      <c r="ER6169">
        <v>0</v>
      </c>
      <c r="ES6169">
        <v>0</v>
      </c>
      <c r="ET6169">
        <v>0</v>
      </c>
      <c r="EU6169">
        <v>0</v>
      </c>
      <c r="EV6169">
        <v>0</v>
      </c>
      <c r="EW6169">
        <v>0</v>
      </c>
      <c r="EX6169">
        <v>0</v>
      </c>
      <c r="FB6169">
        <v>0</v>
      </c>
      <c r="FC6169">
        <v>1</v>
      </c>
    </row>
    <row r="6170" spans="1:159" x14ac:dyDescent="0.25">
      <c r="A6170" t="s">
        <v>40</v>
      </c>
      <c r="B6170" t="s">
        <v>12</v>
      </c>
      <c r="C6170" t="s">
        <v>84</v>
      </c>
      <c r="D6170" s="13" t="s">
        <v>171</v>
      </c>
      <c r="I6170">
        <v>0</v>
      </c>
      <c r="EA6170">
        <v>0</v>
      </c>
      <c r="EB6170">
        <v>0</v>
      </c>
      <c r="EC6170">
        <v>0</v>
      </c>
      <c r="ED6170">
        <v>0</v>
      </c>
      <c r="EE6170">
        <v>0</v>
      </c>
      <c r="EF6170">
        <v>0</v>
      </c>
      <c r="EG6170">
        <v>0</v>
      </c>
      <c r="EH6170">
        <v>0</v>
      </c>
      <c r="EI6170">
        <v>0</v>
      </c>
      <c r="EJ6170">
        <v>0</v>
      </c>
      <c r="EK6170">
        <v>0</v>
      </c>
      <c r="EL6170">
        <v>0</v>
      </c>
      <c r="EM6170">
        <v>0</v>
      </c>
      <c r="EN6170">
        <v>0</v>
      </c>
      <c r="EO6170">
        <v>0</v>
      </c>
      <c r="EP6170">
        <v>0</v>
      </c>
      <c r="EQ6170">
        <v>0</v>
      </c>
      <c r="ER6170">
        <v>0</v>
      </c>
      <c r="ES6170">
        <v>0</v>
      </c>
      <c r="ET6170">
        <v>0</v>
      </c>
      <c r="EU6170">
        <v>0</v>
      </c>
      <c r="EV6170">
        <v>0</v>
      </c>
      <c r="EW6170">
        <v>0</v>
      </c>
      <c r="EX6170">
        <v>0</v>
      </c>
      <c r="FB6170">
        <v>0</v>
      </c>
      <c r="FC6170">
        <v>1</v>
      </c>
    </row>
    <row r="6171" spans="1:159" x14ac:dyDescent="0.25">
      <c r="A6171" t="s">
        <v>40</v>
      </c>
      <c r="B6171" t="s">
        <v>12</v>
      </c>
      <c r="C6171" t="s">
        <v>72</v>
      </c>
      <c r="D6171" s="13" t="s">
        <v>171</v>
      </c>
      <c r="I6171">
        <v>0</v>
      </c>
      <c r="EA6171">
        <v>0</v>
      </c>
      <c r="EB6171">
        <v>0</v>
      </c>
      <c r="EC6171">
        <v>0</v>
      </c>
      <c r="ED6171">
        <v>0</v>
      </c>
      <c r="EE6171">
        <v>0</v>
      </c>
      <c r="EF6171">
        <v>0</v>
      </c>
      <c r="EG6171">
        <v>0</v>
      </c>
      <c r="EH6171">
        <v>0</v>
      </c>
      <c r="EI6171">
        <v>0</v>
      </c>
      <c r="EJ6171">
        <v>0</v>
      </c>
      <c r="EK6171">
        <v>0</v>
      </c>
      <c r="EL6171">
        <v>0</v>
      </c>
      <c r="EM6171">
        <v>0</v>
      </c>
      <c r="EN6171">
        <v>0</v>
      </c>
      <c r="EO6171">
        <v>0</v>
      </c>
      <c r="EP6171">
        <v>0</v>
      </c>
      <c r="EQ6171">
        <v>0</v>
      </c>
      <c r="ER6171">
        <v>0</v>
      </c>
      <c r="ES6171">
        <v>0</v>
      </c>
      <c r="ET6171">
        <v>0</v>
      </c>
      <c r="EU6171">
        <v>0</v>
      </c>
      <c r="EV6171">
        <v>0</v>
      </c>
      <c r="EW6171">
        <v>0</v>
      </c>
      <c r="EX6171">
        <v>0</v>
      </c>
      <c r="FB6171">
        <v>0</v>
      </c>
      <c r="FC6171">
        <v>1</v>
      </c>
    </row>
    <row r="6172" spans="1:159" x14ac:dyDescent="0.25">
      <c r="A6172" t="s">
        <v>40</v>
      </c>
      <c r="B6172" t="s">
        <v>12</v>
      </c>
      <c r="C6172" t="s">
        <v>80</v>
      </c>
      <c r="D6172" s="13" t="s">
        <v>171</v>
      </c>
      <c r="I6172">
        <v>0</v>
      </c>
      <c r="EA6172">
        <v>0</v>
      </c>
      <c r="EB6172">
        <v>0</v>
      </c>
      <c r="EC6172">
        <v>0</v>
      </c>
      <c r="ED6172">
        <v>0</v>
      </c>
      <c r="EE6172">
        <v>0</v>
      </c>
      <c r="EF6172">
        <v>0</v>
      </c>
      <c r="EG6172">
        <v>0</v>
      </c>
      <c r="EH6172">
        <v>0</v>
      </c>
      <c r="EI6172">
        <v>0</v>
      </c>
      <c r="EJ6172">
        <v>0</v>
      </c>
      <c r="EK6172">
        <v>0</v>
      </c>
      <c r="EL6172">
        <v>0</v>
      </c>
      <c r="EM6172">
        <v>0</v>
      </c>
      <c r="EN6172">
        <v>0</v>
      </c>
      <c r="EO6172">
        <v>0</v>
      </c>
      <c r="EP6172">
        <v>0</v>
      </c>
      <c r="EQ6172">
        <v>0</v>
      </c>
      <c r="ER6172">
        <v>0</v>
      </c>
      <c r="ES6172">
        <v>0</v>
      </c>
      <c r="ET6172">
        <v>0</v>
      </c>
      <c r="EU6172">
        <v>0</v>
      </c>
      <c r="EV6172">
        <v>0</v>
      </c>
      <c r="EW6172">
        <v>0</v>
      </c>
      <c r="EX6172">
        <v>0</v>
      </c>
      <c r="FB6172">
        <v>0</v>
      </c>
      <c r="FC6172">
        <v>1</v>
      </c>
    </row>
    <row r="6173" spans="1:159" x14ac:dyDescent="0.25">
      <c r="A6173" t="s">
        <v>40</v>
      </c>
      <c r="B6173" t="s">
        <v>13</v>
      </c>
      <c r="C6173" t="s">
        <v>78</v>
      </c>
      <c r="D6173" s="13" t="s">
        <v>171</v>
      </c>
      <c r="I6173">
        <v>0</v>
      </c>
      <c r="EA6173">
        <v>0</v>
      </c>
      <c r="EB6173">
        <v>0</v>
      </c>
      <c r="EC6173">
        <v>0</v>
      </c>
      <c r="ED6173">
        <v>0</v>
      </c>
      <c r="EE6173">
        <v>0</v>
      </c>
      <c r="EF6173">
        <v>0</v>
      </c>
      <c r="EG6173">
        <v>0</v>
      </c>
      <c r="EH6173">
        <v>0</v>
      </c>
      <c r="EI6173">
        <v>0</v>
      </c>
      <c r="EJ6173">
        <v>0</v>
      </c>
      <c r="EK6173">
        <v>0</v>
      </c>
      <c r="EL6173">
        <v>0</v>
      </c>
      <c r="EM6173">
        <v>0</v>
      </c>
      <c r="EN6173">
        <v>0</v>
      </c>
      <c r="EO6173">
        <v>0</v>
      </c>
      <c r="EP6173">
        <v>0</v>
      </c>
      <c r="EQ6173">
        <v>0</v>
      </c>
      <c r="ER6173">
        <v>0</v>
      </c>
      <c r="ES6173">
        <v>0</v>
      </c>
      <c r="ET6173">
        <v>0</v>
      </c>
      <c r="EU6173">
        <v>0</v>
      </c>
      <c r="EV6173">
        <v>0</v>
      </c>
      <c r="EW6173">
        <v>0</v>
      </c>
      <c r="EX6173">
        <v>0</v>
      </c>
      <c r="FB6173">
        <v>0</v>
      </c>
      <c r="FC6173">
        <v>1</v>
      </c>
    </row>
    <row r="6174" spans="1:159" x14ac:dyDescent="0.25">
      <c r="A6174" t="s">
        <v>40</v>
      </c>
      <c r="B6174" t="s">
        <v>13</v>
      </c>
      <c r="C6174" t="s">
        <v>79</v>
      </c>
      <c r="D6174" s="13" t="s">
        <v>171</v>
      </c>
      <c r="I6174">
        <v>0</v>
      </c>
      <c r="EA6174">
        <v>0</v>
      </c>
      <c r="EB6174">
        <v>0</v>
      </c>
      <c r="EC6174">
        <v>0</v>
      </c>
      <c r="ED6174">
        <v>0</v>
      </c>
      <c r="EE6174">
        <v>0</v>
      </c>
      <c r="EF6174">
        <v>0</v>
      </c>
      <c r="EG6174">
        <v>0</v>
      </c>
      <c r="EH6174">
        <v>0</v>
      </c>
      <c r="EI6174">
        <v>0</v>
      </c>
      <c r="EJ6174">
        <v>0</v>
      </c>
      <c r="EK6174">
        <v>0</v>
      </c>
      <c r="EL6174">
        <v>0</v>
      </c>
      <c r="EM6174">
        <v>0</v>
      </c>
      <c r="EN6174">
        <v>0</v>
      </c>
      <c r="EO6174">
        <v>0</v>
      </c>
      <c r="EP6174">
        <v>0</v>
      </c>
      <c r="EQ6174">
        <v>0</v>
      </c>
      <c r="ER6174">
        <v>0</v>
      </c>
      <c r="ES6174">
        <v>0</v>
      </c>
      <c r="ET6174">
        <v>0</v>
      </c>
      <c r="EU6174">
        <v>0</v>
      </c>
      <c r="EV6174">
        <v>0</v>
      </c>
      <c r="EW6174">
        <v>0</v>
      </c>
      <c r="EX6174">
        <v>0</v>
      </c>
      <c r="FB6174">
        <v>0</v>
      </c>
      <c r="FC6174">
        <v>1</v>
      </c>
    </row>
    <row r="6175" spans="1:159" x14ac:dyDescent="0.25">
      <c r="A6175" t="s">
        <v>40</v>
      </c>
      <c r="B6175" t="s">
        <v>13</v>
      </c>
      <c r="C6175" t="s">
        <v>42</v>
      </c>
      <c r="D6175" s="13" t="s">
        <v>171</v>
      </c>
      <c r="E6175" s="25">
        <v>18</v>
      </c>
      <c r="F6175">
        <v>20</v>
      </c>
      <c r="G6175">
        <v>18</v>
      </c>
      <c r="H6175">
        <v>20</v>
      </c>
      <c r="I6175">
        <v>3805.5</v>
      </c>
      <c r="J6175">
        <v>56580</v>
      </c>
      <c r="K6175">
        <v>0.89277809858322099</v>
      </c>
      <c r="L6175">
        <v>0.78794348239898604</v>
      </c>
      <c r="M6175">
        <v>0.71621525287628096</v>
      </c>
      <c r="N6175">
        <v>0.67597937583923295</v>
      </c>
      <c r="O6175">
        <v>0.64818185567855802</v>
      </c>
      <c r="P6175">
        <v>0.65426230430603005</v>
      </c>
      <c r="Q6175">
        <v>0.69983828067779497</v>
      </c>
      <c r="R6175">
        <v>0.68398112058639504</v>
      </c>
      <c r="S6175">
        <v>0.56518453359603804</v>
      </c>
      <c r="T6175">
        <v>0.55557703971862704</v>
      </c>
      <c r="U6175">
        <v>0.57298928499221802</v>
      </c>
      <c r="V6175">
        <v>0.63728368282318104</v>
      </c>
      <c r="W6175">
        <v>0.77627074718475297</v>
      </c>
      <c r="X6175">
        <v>0.99995958805084195</v>
      </c>
      <c r="Y6175">
        <v>1.27998399734497</v>
      </c>
      <c r="Z6175">
        <v>1.66046118736267</v>
      </c>
      <c r="AA6175">
        <v>2.0394792556762602</v>
      </c>
      <c r="AB6175">
        <v>2.32370734214782</v>
      </c>
      <c r="AC6175">
        <v>2.35646152496337</v>
      </c>
      <c r="AD6175">
        <v>2.1601355075836102</v>
      </c>
      <c r="AE6175">
        <v>1.91450607776641</v>
      </c>
      <c r="AF6175">
        <v>1.6901732683181701</v>
      </c>
      <c r="AG6175">
        <v>1.4059256315231301</v>
      </c>
      <c r="AH6175">
        <v>1.1442166566848699</v>
      </c>
      <c r="AI6175">
        <v>-2.3747509345412199E-2</v>
      </c>
      <c r="AJ6175">
        <v>-1.7784241586923499E-2</v>
      </c>
      <c r="AK6175">
        <v>-1.7205879092216401E-2</v>
      </c>
      <c r="AL6175">
        <v>-1.70805510133504E-2</v>
      </c>
      <c r="AM6175">
        <v>-2.4153007194399799E-2</v>
      </c>
      <c r="AN6175">
        <v>-1.8892357125878299E-2</v>
      </c>
      <c r="AO6175">
        <v>-1.9213171908631899E-3</v>
      </c>
      <c r="AP6175">
        <v>-1.00019248202443E-2</v>
      </c>
      <c r="AQ6175">
        <v>-2.3783022537827402E-2</v>
      </c>
      <c r="AR6175">
        <v>-1.29315617959946E-3</v>
      </c>
      <c r="AS6175">
        <v>-8.6993956938385894E-3</v>
      </c>
      <c r="AT6175">
        <v>-1.7443524673581099E-2</v>
      </c>
      <c r="AU6175">
        <v>-1.3840013183653299E-2</v>
      </c>
      <c r="AV6175">
        <v>1.4749033143743799E-3</v>
      </c>
      <c r="AW6175">
        <v>-1.14575531333684E-2</v>
      </c>
      <c r="AX6175">
        <v>7.7396272681653404E-3</v>
      </c>
      <c r="AY6175">
        <v>2.8887091204523999E-2</v>
      </c>
      <c r="AZ6175">
        <v>0.117085859179496</v>
      </c>
      <c r="BA6175">
        <v>9.7656868398189503E-2</v>
      </c>
      <c r="BB6175">
        <v>4.1940834373235703E-2</v>
      </c>
      <c r="BC6175">
        <v>-0.11447714269161199</v>
      </c>
      <c r="BD6175">
        <v>-8.2646913826465607E-2</v>
      </c>
      <c r="BE6175">
        <v>-3.7018977105617502E-2</v>
      </c>
      <c r="BF6175">
        <v>-3.3798914402723299E-2</v>
      </c>
      <c r="BG6175">
        <v>-1.47386349271982E-3</v>
      </c>
      <c r="BH6175">
        <v>2.6255503762513299E-3</v>
      </c>
      <c r="BI6175">
        <v>1.4549433253705499E-3</v>
      </c>
      <c r="BJ6175">
        <v>-1.6056437743827701E-4</v>
      </c>
      <c r="BK6175">
        <v>-9.31972078979015E-3</v>
      </c>
      <c r="BL6175">
        <v>-5.5665415711700899E-3</v>
      </c>
      <c r="BM6175">
        <v>1.10725816339254E-2</v>
      </c>
      <c r="BN6175">
        <v>4.0694163180887604E-3</v>
      </c>
      <c r="BO6175">
        <v>-8.4163649007677997E-3</v>
      </c>
      <c r="BP6175">
        <v>1.5140891075134199E-2</v>
      </c>
      <c r="BQ6175">
        <v>9.7277341410517606E-3</v>
      </c>
      <c r="BR6175">
        <v>2.4179408792406299E-3</v>
      </c>
      <c r="BS6175">
        <v>8.4536038339137996E-3</v>
      </c>
      <c r="BT6175">
        <v>2.6413433253765099E-2</v>
      </c>
      <c r="BU6175">
        <v>1.6212457790970799E-2</v>
      </c>
      <c r="BV6175">
        <v>3.7608981132507303E-2</v>
      </c>
      <c r="BW6175">
        <v>6.0642439872026402E-2</v>
      </c>
      <c r="BX6175">
        <v>0.14992691576480799</v>
      </c>
      <c r="BY6175">
        <v>0.12935875356197299</v>
      </c>
      <c r="BZ6175">
        <v>7.1375198662280995E-2</v>
      </c>
      <c r="CA6175">
        <v>-8.5702531039714799E-2</v>
      </c>
      <c r="CB6175">
        <v>-5.5247388780117E-2</v>
      </c>
      <c r="CC6175">
        <v>-1.1601415462791901E-2</v>
      </c>
      <c r="CD6175">
        <v>-1.0677879676222799E-2</v>
      </c>
      <c r="CE6175">
        <v>2.07997821271419E-2</v>
      </c>
      <c r="CF6175">
        <v>2.3035341873764902E-2</v>
      </c>
      <c r="CG6175">
        <v>2.0115766674280101E-2</v>
      </c>
      <c r="CH6175">
        <v>1.67594235390424E-2</v>
      </c>
      <c r="CI6175">
        <v>5.5135651491582298E-3</v>
      </c>
      <c r="CJ6175">
        <v>7.7592730522155701E-3</v>
      </c>
      <c r="CK6175">
        <v>2.40664798766374E-2</v>
      </c>
      <c r="CL6175">
        <v>1.81407574564218E-2</v>
      </c>
      <c r="CM6175">
        <v>6.9502927362918802E-3</v>
      </c>
      <c r="CN6175">
        <v>3.1574938446283299E-2</v>
      </c>
      <c r="CO6175">
        <v>2.8154864907264699E-2</v>
      </c>
      <c r="CP6175">
        <v>2.22794059664011E-2</v>
      </c>
      <c r="CQ6175">
        <v>3.0747221782803501E-2</v>
      </c>
      <c r="CR6175">
        <v>5.1351964473724303E-2</v>
      </c>
      <c r="CS6175">
        <v>4.3882470577955197E-2</v>
      </c>
      <c r="CT6175">
        <v>6.7478336393833105E-2</v>
      </c>
      <c r="CU6175">
        <v>9.23977866768836E-2</v>
      </c>
      <c r="CV6175">
        <v>0.18276797235011999</v>
      </c>
      <c r="CW6175">
        <v>0.161060631275177</v>
      </c>
      <c r="CX6175">
        <v>0.100809566676616</v>
      </c>
      <c r="CY6175">
        <v>-5.6927915662527001E-2</v>
      </c>
      <c r="CZ6175">
        <v>-2.7847860008478099E-2</v>
      </c>
      <c r="DA6175">
        <v>1.38161452487111E-2</v>
      </c>
      <c r="DB6175">
        <v>1.24431559816002E-2</v>
      </c>
      <c r="DC6175">
        <v>1.35414153337478E-2</v>
      </c>
      <c r="DD6175">
        <v>1.24082723632454E-2</v>
      </c>
      <c r="DE6175">
        <v>1.13449748605489E-2</v>
      </c>
      <c r="DF6175">
        <v>1.0286621749401001E-2</v>
      </c>
      <c r="DG6175">
        <v>9.0179974213242496E-3</v>
      </c>
      <c r="DH6175">
        <v>8.1015201285481401E-3</v>
      </c>
      <c r="DI6175">
        <v>7.8997295349836297E-3</v>
      </c>
      <c r="DJ6175">
        <v>8.5547678172588296E-3</v>
      </c>
      <c r="DK6175">
        <v>9.3422643840312906E-3</v>
      </c>
      <c r="DL6175">
        <v>9.9911913275718602E-3</v>
      </c>
      <c r="DM6175">
        <v>1.12028997391462E-2</v>
      </c>
      <c r="DN6175">
        <v>1.2074913829565E-2</v>
      </c>
      <c r="DO6175">
        <v>1.35535569861531E-2</v>
      </c>
      <c r="DP6175">
        <v>1.5161549672484301E-2</v>
      </c>
      <c r="DQ6175">
        <v>1.6822172328829699E-2</v>
      </c>
      <c r="DR6175">
        <v>1.81592777371406E-2</v>
      </c>
      <c r="DS6175">
        <v>1.9305881112813901E-2</v>
      </c>
      <c r="DT6175">
        <v>1.9965944811701698E-2</v>
      </c>
      <c r="DU6175">
        <v>1.9273376092314699E-2</v>
      </c>
      <c r="DV6175">
        <v>1.7894823104143101E-2</v>
      </c>
      <c r="DW6175">
        <v>1.74937229603528E-2</v>
      </c>
      <c r="DX6175">
        <v>1.6657730564475001E-2</v>
      </c>
      <c r="DY6175">
        <v>1.5452779829502101E-2</v>
      </c>
      <c r="DZ6175">
        <v>1.4056591317057599E-2</v>
      </c>
      <c r="EA6175">
        <v>73.634262084960895</v>
      </c>
      <c r="EB6175">
        <v>72.853294372558494</v>
      </c>
      <c r="EC6175">
        <v>71.4224853515625</v>
      </c>
      <c r="ED6175">
        <v>69.778404235839801</v>
      </c>
      <c r="EE6175">
        <v>71.200088500976506</v>
      </c>
      <c r="EF6175">
        <v>66.846511840820298</v>
      </c>
      <c r="EG6175">
        <v>66.280120849609304</v>
      </c>
      <c r="EH6175">
        <v>68.210472106933494</v>
      </c>
      <c r="EI6175">
        <v>72.355880737304602</v>
      </c>
      <c r="EJ6175">
        <v>77.426361083984304</v>
      </c>
      <c r="EK6175">
        <v>84.06494140625</v>
      </c>
      <c r="EL6175">
        <v>88.779388427734304</v>
      </c>
      <c r="EM6175">
        <v>92.564140319824205</v>
      </c>
      <c r="EN6175">
        <v>95.843513488769503</v>
      </c>
      <c r="EO6175">
        <v>97.916603088378906</v>
      </c>
      <c r="EP6175">
        <v>99.200668334960895</v>
      </c>
      <c r="EQ6175">
        <v>99.202842712402301</v>
      </c>
      <c r="ER6175">
        <v>97.919052124023395</v>
      </c>
      <c r="ES6175">
        <v>92.705345153808494</v>
      </c>
      <c r="ET6175">
        <v>88.500144958495994</v>
      </c>
      <c r="EU6175">
        <v>84.141059875488196</v>
      </c>
      <c r="EV6175">
        <v>82.213981628417898</v>
      </c>
      <c r="EW6175">
        <v>80.786521911620994</v>
      </c>
      <c r="EX6175">
        <v>78.787033081054602</v>
      </c>
      <c r="EY6175">
        <v>0.14752165973186401</v>
      </c>
      <c r="EZ6175">
        <v>1.10066980123519E-2</v>
      </c>
      <c r="FA6175">
        <v>1.10066980123519E-2</v>
      </c>
      <c r="FB6175">
        <v>0</v>
      </c>
      <c r="FC6175">
        <v>0</v>
      </c>
    </row>
    <row r="6176" spans="1:159" x14ac:dyDescent="0.25">
      <c r="A6176" t="s">
        <v>40</v>
      </c>
      <c r="B6176" t="s">
        <v>13</v>
      </c>
      <c r="C6176" t="s">
        <v>74</v>
      </c>
      <c r="D6176" s="13" t="s">
        <v>171</v>
      </c>
      <c r="I6176">
        <v>0</v>
      </c>
      <c r="EA6176">
        <v>0</v>
      </c>
      <c r="EB6176">
        <v>0</v>
      </c>
      <c r="EC6176">
        <v>0</v>
      </c>
      <c r="ED6176">
        <v>0</v>
      </c>
      <c r="EE6176">
        <v>0</v>
      </c>
      <c r="EF6176">
        <v>0</v>
      </c>
      <c r="EG6176">
        <v>0</v>
      </c>
      <c r="EH6176">
        <v>0</v>
      </c>
      <c r="EI6176">
        <v>0</v>
      </c>
      <c r="EJ6176">
        <v>0</v>
      </c>
      <c r="EK6176">
        <v>0</v>
      </c>
      <c r="EL6176">
        <v>0</v>
      </c>
      <c r="EM6176">
        <v>0</v>
      </c>
      <c r="EN6176">
        <v>0</v>
      </c>
      <c r="EO6176">
        <v>0</v>
      </c>
      <c r="EP6176">
        <v>0</v>
      </c>
      <c r="EQ6176">
        <v>0</v>
      </c>
      <c r="ER6176">
        <v>0</v>
      </c>
      <c r="ES6176">
        <v>0</v>
      </c>
      <c r="ET6176">
        <v>0</v>
      </c>
      <c r="EU6176">
        <v>0</v>
      </c>
      <c r="EV6176">
        <v>0</v>
      </c>
      <c r="EW6176">
        <v>0</v>
      </c>
      <c r="EX6176">
        <v>0</v>
      </c>
      <c r="FB6176">
        <v>0</v>
      </c>
      <c r="FC6176">
        <v>1</v>
      </c>
    </row>
    <row r="6177" spans="1:159" x14ac:dyDescent="0.25">
      <c r="A6177" t="s">
        <v>40</v>
      </c>
      <c r="B6177" t="s">
        <v>13</v>
      </c>
      <c r="C6177" t="s">
        <v>83</v>
      </c>
      <c r="D6177" s="13" t="s">
        <v>171</v>
      </c>
      <c r="I6177">
        <v>0</v>
      </c>
      <c r="EA6177">
        <v>0</v>
      </c>
      <c r="EB6177">
        <v>0</v>
      </c>
      <c r="EC6177">
        <v>0</v>
      </c>
      <c r="ED6177">
        <v>0</v>
      </c>
      <c r="EE6177">
        <v>0</v>
      </c>
      <c r="EF6177">
        <v>0</v>
      </c>
      <c r="EG6177">
        <v>0</v>
      </c>
      <c r="EH6177">
        <v>0</v>
      </c>
      <c r="EI6177">
        <v>0</v>
      </c>
      <c r="EJ6177">
        <v>0</v>
      </c>
      <c r="EK6177">
        <v>0</v>
      </c>
      <c r="EL6177">
        <v>0</v>
      </c>
      <c r="EM6177">
        <v>0</v>
      </c>
      <c r="EN6177">
        <v>0</v>
      </c>
      <c r="EO6177">
        <v>0</v>
      </c>
      <c r="EP6177">
        <v>0</v>
      </c>
      <c r="EQ6177">
        <v>0</v>
      </c>
      <c r="ER6177">
        <v>0</v>
      </c>
      <c r="ES6177">
        <v>0</v>
      </c>
      <c r="ET6177">
        <v>0</v>
      </c>
      <c r="EU6177">
        <v>0</v>
      </c>
      <c r="EV6177">
        <v>0</v>
      </c>
      <c r="EW6177">
        <v>0</v>
      </c>
      <c r="EX6177">
        <v>0</v>
      </c>
      <c r="FB6177">
        <v>0</v>
      </c>
      <c r="FC6177">
        <v>1</v>
      </c>
    </row>
    <row r="6178" spans="1:159" x14ac:dyDescent="0.25">
      <c r="A6178" t="s">
        <v>40</v>
      </c>
      <c r="B6178" t="s">
        <v>13</v>
      </c>
      <c r="C6178" t="s">
        <v>73</v>
      </c>
      <c r="D6178" s="13" t="s">
        <v>171</v>
      </c>
      <c r="I6178">
        <v>0</v>
      </c>
      <c r="EA6178">
        <v>0</v>
      </c>
      <c r="EB6178">
        <v>0</v>
      </c>
      <c r="EC6178">
        <v>0</v>
      </c>
      <c r="ED6178">
        <v>0</v>
      </c>
      <c r="EE6178">
        <v>0</v>
      </c>
      <c r="EF6178">
        <v>0</v>
      </c>
      <c r="EG6178">
        <v>0</v>
      </c>
      <c r="EH6178">
        <v>0</v>
      </c>
      <c r="EI6178">
        <v>0</v>
      </c>
      <c r="EJ6178">
        <v>0</v>
      </c>
      <c r="EK6178">
        <v>0</v>
      </c>
      <c r="EL6178">
        <v>0</v>
      </c>
      <c r="EM6178">
        <v>0</v>
      </c>
      <c r="EN6178">
        <v>0</v>
      </c>
      <c r="EO6178">
        <v>0</v>
      </c>
      <c r="EP6178">
        <v>0</v>
      </c>
      <c r="EQ6178">
        <v>0</v>
      </c>
      <c r="ER6178">
        <v>0</v>
      </c>
      <c r="ES6178">
        <v>0</v>
      </c>
      <c r="ET6178">
        <v>0</v>
      </c>
      <c r="EU6178">
        <v>0</v>
      </c>
      <c r="EV6178">
        <v>0</v>
      </c>
      <c r="EW6178">
        <v>0</v>
      </c>
      <c r="EX6178">
        <v>0</v>
      </c>
      <c r="FB6178">
        <v>0</v>
      </c>
      <c r="FC6178">
        <v>1</v>
      </c>
    </row>
    <row r="6179" spans="1:159" x14ac:dyDescent="0.25">
      <c r="A6179" t="s">
        <v>40</v>
      </c>
      <c r="B6179" t="s">
        <v>13</v>
      </c>
      <c r="C6179" t="s">
        <v>81</v>
      </c>
      <c r="D6179" s="13" t="s">
        <v>171</v>
      </c>
      <c r="I6179">
        <v>0</v>
      </c>
      <c r="EA6179">
        <v>0</v>
      </c>
      <c r="EB6179">
        <v>0</v>
      </c>
      <c r="EC6179">
        <v>0</v>
      </c>
      <c r="ED6179">
        <v>0</v>
      </c>
      <c r="EE6179">
        <v>0</v>
      </c>
      <c r="EF6179">
        <v>0</v>
      </c>
      <c r="EG6179">
        <v>0</v>
      </c>
      <c r="EH6179">
        <v>0</v>
      </c>
      <c r="EI6179">
        <v>0</v>
      </c>
      <c r="EJ6179">
        <v>0</v>
      </c>
      <c r="EK6179">
        <v>0</v>
      </c>
      <c r="EL6179">
        <v>0</v>
      </c>
      <c r="EM6179">
        <v>0</v>
      </c>
      <c r="EN6179">
        <v>0</v>
      </c>
      <c r="EO6179">
        <v>0</v>
      </c>
      <c r="EP6179">
        <v>0</v>
      </c>
      <c r="EQ6179">
        <v>0</v>
      </c>
      <c r="ER6179">
        <v>0</v>
      </c>
      <c r="ES6179">
        <v>0</v>
      </c>
      <c r="ET6179">
        <v>0</v>
      </c>
      <c r="EU6179">
        <v>0</v>
      </c>
      <c r="EV6179">
        <v>0</v>
      </c>
      <c r="EW6179">
        <v>0</v>
      </c>
      <c r="EX6179">
        <v>0</v>
      </c>
      <c r="FB6179">
        <v>0</v>
      </c>
      <c r="FC6179">
        <v>1</v>
      </c>
    </row>
    <row r="6180" spans="1:159" x14ac:dyDescent="0.25">
      <c r="A6180" t="s">
        <v>40</v>
      </c>
      <c r="B6180" t="s">
        <v>13</v>
      </c>
      <c r="C6180" t="s">
        <v>82</v>
      </c>
      <c r="D6180" s="13" t="s">
        <v>171</v>
      </c>
      <c r="I6180">
        <v>0</v>
      </c>
      <c r="EA6180">
        <v>0</v>
      </c>
      <c r="EB6180">
        <v>0</v>
      </c>
      <c r="EC6180">
        <v>0</v>
      </c>
      <c r="ED6180">
        <v>0</v>
      </c>
      <c r="EE6180">
        <v>0</v>
      </c>
      <c r="EF6180">
        <v>0</v>
      </c>
      <c r="EG6180">
        <v>0</v>
      </c>
      <c r="EH6180">
        <v>0</v>
      </c>
      <c r="EI6180">
        <v>0</v>
      </c>
      <c r="EJ6180">
        <v>0</v>
      </c>
      <c r="EK6180">
        <v>0</v>
      </c>
      <c r="EL6180">
        <v>0</v>
      </c>
      <c r="EM6180">
        <v>0</v>
      </c>
      <c r="EN6180">
        <v>0</v>
      </c>
      <c r="EO6180">
        <v>0</v>
      </c>
      <c r="EP6180">
        <v>0</v>
      </c>
      <c r="EQ6180">
        <v>0</v>
      </c>
      <c r="ER6180">
        <v>0</v>
      </c>
      <c r="ES6180">
        <v>0</v>
      </c>
      <c r="ET6180">
        <v>0</v>
      </c>
      <c r="EU6180">
        <v>0</v>
      </c>
      <c r="EV6180">
        <v>0</v>
      </c>
      <c r="EW6180">
        <v>0</v>
      </c>
      <c r="EX6180">
        <v>0</v>
      </c>
      <c r="FB6180">
        <v>0</v>
      </c>
      <c r="FC6180">
        <v>1</v>
      </c>
    </row>
    <row r="6181" spans="1:159" x14ac:dyDescent="0.25">
      <c r="A6181" t="s">
        <v>40</v>
      </c>
      <c r="B6181" t="s">
        <v>13</v>
      </c>
      <c r="C6181" t="s">
        <v>87</v>
      </c>
      <c r="D6181" s="13" t="s">
        <v>171</v>
      </c>
      <c r="I6181">
        <v>0</v>
      </c>
      <c r="EA6181">
        <v>0</v>
      </c>
      <c r="EB6181">
        <v>0</v>
      </c>
      <c r="EC6181">
        <v>0</v>
      </c>
      <c r="ED6181">
        <v>0</v>
      </c>
      <c r="EE6181">
        <v>0</v>
      </c>
      <c r="EF6181">
        <v>0</v>
      </c>
      <c r="EG6181">
        <v>0</v>
      </c>
      <c r="EH6181">
        <v>0</v>
      </c>
      <c r="EI6181">
        <v>0</v>
      </c>
      <c r="EJ6181">
        <v>0</v>
      </c>
      <c r="EK6181">
        <v>0</v>
      </c>
      <c r="EL6181">
        <v>0</v>
      </c>
      <c r="EM6181">
        <v>0</v>
      </c>
      <c r="EN6181">
        <v>0</v>
      </c>
      <c r="EO6181">
        <v>0</v>
      </c>
      <c r="EP6181">
        <v>0</v>
      </c>
      <c r="EQ6181">
        <v>0</v>
      </c>
      <c r="ER6181">
        <v>0</v>
      </c>
      <c r="ES6181">
        <v>0</v>
      </c>
      <c r="ET6181">
        <v>0</v>
      </c>
      <c r="EU6181">
        <v>0</v>
      </c>
      <c r="EV6181">
        <v>0</v>
      </c>
      <c r="EW6181">
        <v>0</v>
      </c>
      <c r="EX6181">
        <v>0</v>
      </c>
      <c r="FB6181">
        <v>0</v>
      </c>
      <c r="FC6181">
        <v>1</v>
      </c>
    </row>
    <row r="6182" spans="1:159" x14ac:dyDescent="0.25">
      <c r="A6182" t="s">
        <v>40</v>
      </c>
      <c r="B6182" t="s">
        <v>13</v>
      </c>
      <c r="C6182" t="s">
        <v>85</v>
      </c>
      <c r="D6182" s="13" t="s">
        <v>171</v>
      </c>
      <c r="I6182">
        <v>0</v>
      </c>
      <c r="EA6182">
        <v>0</v>
      </c>
      <c r="EB6182">
        <v>0</v>
      </c>
      <c r="EC6182">
        <v>0</v>
      </c>
      <c r="ED6182">
        <v>0</v>
      </c>
      <c r="EE6182">
        <v>0</v>
      </c>
      <c r="EF6182">
        <v>0</v>
      </c>
      <c r="EG6182">
        <v>0</v>
      </c>
      <c r="EH6182">
        <v>0</v>
      </c>
      <c r="EI6182">
        <v>0</v>
      </c>
      <c r="EJ6182">
        <v>0</v>
      </c>
      <c r="EK6182">
        <v>0</v>
      </c>
      <c r="EL6182">
        <v>0</v>
      </c>
      <c r="EM6182">
        <v>0</v>
      </c>
      <c r="EN6182">
        <v>0</v>
      </c>
      <c r="EO6182">
        <v>0</v>
      </c>
      <c r="EP6182">
        <v>0</v>
      </c>
      <c r="EQ6182">
        <v>0</v>
      </c>
      <c r="ER6182">
        <v>0</v>
      </c>
      <c r="ES6182">
        <v>0</v>
      </c>
      <c r="ET6182">
        <v>0</v>
      </c>
      <c r="EU6182">
        <v>0</v>
      </c>
      <c r="EV6182">
        <v>0</v>
      </c>
      <c r="EW6182">
        <v>0</v>
      </c>
      <c r="EX6182">
        <v>0</v>
      </c>
      <c r="FB6182">
        <v>0</v>
      </c>
      <c r="FC6182">
        <v>1</v>
      </c>
    </row>
    <row r="6183" spans="1:159" x14ac:dyDescent="0.25">
      <c r="A6183" t="s">
        <v>40</v>
      </c>
      <c r="B6183" t="s">
        <v>13</v>
      </c>
      <c r="C6183" t="s">
        <v>86</v>
      </c>
      <c r="D6183" s="13" t="s">
        <v>171</v>
      </c>
      <c r="I6183">
        <v>0</v>
      </c>
      <c r="EA6183">
        <v>0</v>
      </c>
      <c r="EB6183">
        <v>0</v>
      </c>
      <c r="EC6183">
        <v>0</v>
      </c>
      <c r="ED6183">
        <v>0</v>
      </c>
      <c r="EE6183">
        <v>0</v>
      </c>
      <c r="EF6183">
        <v>0</v>
      </c>
      <c r="EG6183">
        <v>0</v>
      </c>
      <c r="EH6183">
        <v>0</v>
      </c>
      <c r="EI6183">
        <v>0</v>
      </c>
      <c r="EJ6183">
        <v>0</v>
      </c>
      <c r="EK6183">
        <v>0</v>
      </c>
      <c r="EL6183">
        <v>0</v>
      </c>
      <c r="EM6183">
        <v>0</v>
      </c>
      <c r="EN6183">
        <v>0</v>
      </c>
      <c r="EO6183">
        <v>0</v>
      </c>
      <c r="EP6183">
        <v>0</v>
      </c>
      <c r="EQ6183">
        <v>0</v>
      </c>
      <c r="ER6183">
        <v>0</v>
      </c>
      <c r="ES6183">
        <v>0</v>
      </c>
      <c r="ET6183">
        <v>0</v>
      </c>
      <c r="EU6183">
        <v>0</v>
      </c>
      <c r="EV6183">
        <v>0</v>
      </c>
      <c r="EW6183">
        <v>0</v>
      </c>
      <c r="EX6183">
        <v>0</v>
      </c>
      <c r="FB6183">
        <v>0</v>
      </c>
      <c r="FC6183">
        <v>1</v>
      </c>
    </row>
    <row r="6184" spans="1:159" x14ac:dyDescent="0.25">
      <c r="A6184" t="s">
        <v>40</v>
      </c>
      <c r="B6184" t="s">
        <v>13</v>
      </c>
      <c r="C6184" t="s">
        <v>76</v>
      </c>
      <c r="D6184" s="13" t="s">
        <v>171</v>
      </c>
      <c r="I6184">
        <v>0</v>
      </c>
      <c r="EA6184">
        <v>0</v>
      </c>
      <c r="EB6184">
        <v>0</v>
      </c>
      <c r="EC6184">
        <v>0</v>
      </c>
      <c r="ED6184">
        <v>0</v>
      </c>
      <c r="EE6184">
        <v>0</v>
      </c>
      <c r="EF6184">
        <v>0</v>
      </c>
      <c r="EG6184">
        <v>0</v>
      </c>
      <c r="EH6184">
        <v>0</v>
      </c>
      <c r="EI6184">
        <v>0</v>
      </c>
      <c r="EJ6184">
        <v>0</v>
      </c>
      <c r="EK6184">
        <v>0</v>
      </c>
      <c r="EL6184">
        <v>0</v>
      </c>
      <c r="EM6184">
        <v>0</v>
      </c>
      <c r="EN6184">
        <v>0</v>
      </c>
      <c r="EO6184">
        <v>0</v>
      </c>
      <c r="EP6184">
        <v>0</v>
      </c>
      <c r="EQ6184">
        <v>0</v>
      </c>
      <c r="ER6184">
        <v>0</v>
      </c>
      <c r="ES6184">
        <v>0</v>
      </c>
      <c r="ET6184">
        <v>0</v>
      </c>
      <c r="EU6184">
        <v>0</v>
      </c>
      <c r="EV6184">
        <v>0</v>
      </c>
      <c r="EW6184">
        <v>0</v>
      </c>
      <c r="EX6184">
        <v>0</v>
      </c>
      <c r="FB6184">
        <v>0</v>
      </c>
      <c r="FC6184">
        <v>1</v>
      </c>
    </row>
    <row r="6185" spans="1:159" x14ac:dyDescent="0.25">
      <c r="A6185" t="s">
        <v>40</v>
      </c>
      <c r="B6185" t="s">
        <v>13</v>
      </c>
      <c r="C6185" t="s">
        <v>75</v>
      </c>
      <c r="D6185" s="13" t="s">
        <v>171</v>
      </c>
      <c r="I6185">
        <v>0</v>
      </c>
      <c r="EA6185">
        <v>0</v>
      </c>
      <c r="EB6185">
        <v>0</v>
      </c>
      <c r="EC6185">
        <v>0</v>
      </c>
      <c r="ED6185">
        <v>0</v>
      </c>
      <c r="EE6185">
        <v>0</v>
      </c>
      <c r="EF6185">
        <v>0</v>
      </c>
      <c r="EG6185">
        <v>0</v>
      </c>
      <c r="EH6185">
        <v>0</v>
      </c>
      <c r="EI6185">
        <v>0</v>
      </c>
      <c r="EJ6185">
        <v>0</v>
      </c>
      <c r="EK6185">
        <v>0</v>
      </c>
      <c r="EL6185">
        <v>0</v>
      </c>
      <c r="EM6185">
        <v>0</v>
      </c>
      <c r="EN6185">
        <v>0</v>
      </c>
      <c r="EO6185">
        <v>0</v>
      </c>
      <c r="EP6185">
        <v>0</v>
      </c>
      <c r="EQ6185">
        <v>0</v>
      </c>
      <c r="ER6185">
        <v>0</v>
      </c>
      <c r="ES6185">
        <v>0</v>
      </c>
      <c r="ET6185">
        <v>0</v>
      </c>
      <c r="EU6185">
        <v>0</v>
      </c>
      <c r="EV6185">
        <v>0</v>
      </c>
      <c r="EW6185">
        <v>0</v>
      </c>
      <c r="EX6185">
        <v>0</v>
      </c>
      <c r="FB6185">
        <v>0</v>
      </c>
      <c r="FC6185">
        <v>1</v>
      </c>
    </row>
    <row r="6186" spans="1:159" x14ac:dyDescent="0.25">
      <c r="A6186" t="s">
        <v>40</v>
      </c>
      <c r="B6186" t="s">
        <v>13</v>
      </c>
      <c r="C6186" t="s">
        <v>77</v>
      </c>
      <c r="D6186" s="13" t="s">
        <v>171</v>
      </c>
      <c r="I6186">
        <v>0</v>
      </c>
      <c r="EA6186">
        <v>0</v>
      </c>
      <c r="EB6186">
        <v>0</v>
      </c>
      <c r="EC6186">
        <v>0</v>
      </c>
      <c r="ED6186">
        <v>0</v>
      </c>
      <c r="EE6186">
        <v>0</v>
      </c>
      <c r="EF6186">
        <v>0</v>
      </c>
      <c r="EG6186">
        <v>0</v>
      </c>
      <c r="EH6186">
        <v>0</v>
      </c>
      <c r="EI6186">
        <v>0</v>
      </c>
      <c r="EJ6186">
        <v>0</v>
      </c>
      <c r="EK6186">
        <v>0</v>
      </c>
      <c r="EL6186">
        <v>0</v>
      </c>
      <c r="EM6186">
        <v>0</v>
      </c>
      <c r="EN6186">
        <v>0</v>
      </c>
      <c r="EO6186">
        <v>0</v>
      </c>
      <c r="EP6186">
        <v>0</v>
      </c>
      <c r="EQ6186">
        <v>0</v>
      </c>
      <c r="ER6186">
        <v>0</v>
      </c>
      <c r="ES6186">
        <v>0</v>
      </c>
      <c r="ET6186">
        <v>0</v>
      </c>
      <c r="EU6186">
        <v>0</v>
      </c>
      <c r="EV6186">
        <v>0</v>
      </c>
      <c r="EW6186">
        <v>0</v>
      </c>
      <c r="EX6186">
        <v>0</v>
      </c>
      <c r="FB6186">
        <v>0</v>
      </c>
      <c r="FC6186">
        <v>1</v>
      </c>
    </row>
    <row r="6187" spans="1:159" x14ac:dyDescent="0.25">
      <c r="A6187" t="s">
        <v>40</v>
      </c>
      <c r="B6187" t="s">
        <v>13</v>
      </c>
      <c r="C6187" t="s">
        <v>84</v>
      </c>
      <c r="D6187" s="13" t="s">
        <v>171</v>
      </c>
      <c r="I6187">
        <v>0</v>
      </c>
      <c r="EA6187">
        <v>0</v>
      </c>
      <c r="EB6187">
        <v>0</v>
      </c>
      <c r="EC6187">
        <v>0</v>
      </c>
      <c r="ED6187">
        <v>0</v>
      </c>
      <c r="EE6187">
        <v>0</v>
      </c>
      <c r="EF6187">
        <v>0</v>
      </c>
      <c r="EG6187">
        <v>0</v>
      </c>
      <c r="EH6187">
        <v>0</v>
      </c>
      <c r="EI6187">
        <v>0</v>
      </c>
      <c r="EJ6187">
        <v>0</v>
      </c>
      <c r="EK6187">
        <v>0</v>
      </c>
      <c r="EL6187">
        <v>0</v>
      </c>
      <c r="EM6187">
        <v>0</v>
      </c>
      <c r="EN6187">
        <v>0</v>
      </c>
      <c r="EO6187">
        <v>0</v>
      </c>
      <c r="EP6187">
        <v>0</v>
      </c>
      <c r="EQ6187">
        <v>0</v>
      </c>
      <c r="ER6187">
        <v>0</v>
      </c>
      <c r="ES6187">
        <v>0</v>
      </c>
      <c r="ET6187">
        <v>0</v>
      </c>
      <c r="EU6187">
        <v>0</v>
      </c>
      <c r="EV6187">
        <v>0</v>
      </c>
      <c r="EW6187">
        <v>0</v>
      </c>
      <c r="EX6187">
        <v>0</v>
      </c>
      <c r="FB6187">
        <v>0</v>
      </c>
      <c r="FC6187">
        <v>1</v>
      </c>
    </row>
    <row r="6188" spans="1:159" x14ac:dyDescent="0.25">
      <c r="A6188" t="s">
        <v>40</v>
      </c>
      <c r="B6188" t="s">
        <v>13</v>
      </c>
      <c r="C6188" t="s">
        <v>72</v>
      </c>
      <c r="D6188" s="13" t="s">
        <v>171</v>
      </c>
      <c r="I6188">
        <v>0</v>
      </c>
      <c r="EA6188">
        <v>0</v>
      </c>
      <c r="EB6188">
        <v>0</v>
      </c>
      <c r="EC6188">
        <v>0</v>
      </c>
      <c r="ED6188">
        <v>0</v>
      </c>
      <c r="EE6188">
        <v>0</v>
      </c>
      <c r="EF6188">
        <v>0</v>
      </c>
      <c r="EG6188">
        <v>0</v>
      </c>
      <c r="EH6188">
        <v>0</v>
      </c>
      <c r="EI6188">
        <v>0</v>
      </c>
      <c r="EJ6188">
        <v>0</v>
      </c>
      <c r="EK6188">
        <v>0</v>
      </c>
      <c r="EL6188">
        <v>0</v>
      </c>
      <c r="EM6188">
        <v>0</v>
      </c>
      <c r="EN6188">
        <v>0</v>
      </c>
      <c r="EO6188">
        <v>0</v>
      </c>
      <c r="EP6188">
        <v>0</v>
      </c>
      <c r="EQ6188">
        <v>0</v>
      </c>
      <c r="ER6188">
        <v>0</v>
      </c>
      <c r="ES6188">
        <v>0</v>
      </c>
      <c r="ET6188">
        <v>0</v>
      </c>
      <c r="EU6188">
        <v>0</v>
      </c>
      <c r="EV6188">
        <v>0</v>
      </c>
      <c r="EW6188">
        <v>0</v>
      </c>
      <c r="EX6188">
        <v>0</v>
      </c>
      <c r="FB6188">
        <v>0</v>
      </c>
      <c r="FC6188">
        <v>1</v>
      </c>
    </row>
    <row r="6189" spans="1:159" x14ac:dyDescent="0.25">
      <c r="A6189" t="s">
        <v>40</v>
      </c>
      <c r="B6189" t="s">
        <v>13</v>
      </c>
      <c r="C6189" t="s">
        <v>80</v>
      </c>
      <c r="D6189" s="13" t="s">
        <v>171</v>
      </c>
      <c r="I6189">
        <v>0</v>
      </c>
      <c r="EA6189">
        <v>0</v>
      </c>
      <c r="EB6189">
        <v>0</v>
      </c>
      <c r="EC6189">
        <v>0</v>
      </c>
      <c r="ED6189">
        <v>0</v>
      </c>
      <c r="EE6189">
        <v>0</v>
      </c>
      <c r="EF6189">
        <v>0</v>
      </c>
      <c r="EG6189">
        <v>0</v>
      </c>
      <c r="EH6189">
        <v>0</v>
      </c>
      <c r="EI6189">
        <v>0</v>
      </c>
      <c r="EJ6189">
        <v>0</v>
      </c>
      <c r="EK6189">
        <v>0</v>
      </c>
      <c r="EL6189">
        <v>0</v>
      </c>
      <c r="EM6189">
        <v>0</v>
      </c>
      <c r="EN6189">
        <v>0</v>
      </c>
      <c r="EO6189">
        <v>0</v>
      </c>
      <c r="EP6189">
        <v>0</v>
      </c>
      <c r="EQ6189">
        <v>0</v>
      </c>
      <c r="ER6189">
        <v>0</v>
      </c>
      <c r="ES6189">
        <v>0</v>
      </c>
      <c r="ET6189">
        <v>0</v>
      </c>
      <c r="EU6189">
        <v>0</v>
      </c>
      <c r="EV6189">
        <v>0</v>
      </c>
      <c r="EW6189">
        <v>0</v>
      </c>
      <c r="EX6189">
        <v>0</v>
      </c>
      <c r="FB6189">
        <v>0</v>
      </c>
      <c r="FC6189">
        <v>1</v>
      </c>
    </row>
    <row r="6190" spans="1:159" x14ac:dyDescent="0.25">
      <c r="A6190" t="s">
        <v>59</v>
      </c>
      <c r="B6190" t="s">
        <v>41</v>
      </c>
      <c r="C6190" t="s">
        <v>78</v>
      </c>
      <c r="D6190" s="13" t="s">
        <v>171</v>
      </c>
      <c r="I6190">
        <v>0</v>
      </c>
      <c r="EA6190">
        <v>0</v>
      </c>
      <c r="EB6190">
        <v>0</v>
      </c>
      <c r="EC6190">
        <v>0</v>
      </c>
      <c r="ED6190">
        <v>0</v>
      </c>
      <c r="EE6190">
        <v>0</v>
      </c>
      <c r="EF6190">
        <v>0</v>
      </c>
      <c r="EG6190">
        <v>0</v>
      </c>
      <c r="EH6190">
        <v>0</v>
      </c>
      <c r="EI6190">
        <v>0</v>
      </c>
      <c r="EJ6190">
        <v>0</v>
      </c>
      <c r="EK6190">
        <v>0</v>
      </c>
      <c r="EL6190">
        <v>0</v>
      </c>
      <c r="EM6190">
        <v>0</v>
      </c>
      <c r="EN6190">
        <v>0</v>
      </c>
      <c r="EO6190">
        <v>0</v>
      </c>
      <c r="EP6190">
        <v>0</v>
      </c>
      <c r="EQ6190">
        <v>0</v>
      </c>
      <c r="ER6190">
        <v>0</v>
      </c>
      <c r="ES6190">
        <v>0</v>
      </c>
      <c r="ET6190">
        <v>0</v>
      </c>
      <c r="EU6190">
        <v>0</v>
      </c>
      <c r="EV6190">
        <v>0</v>
      </c>
      <c r="EW6190">
        <v>0</v>
      </c>
      <c r="EX6190">
        <v>0</v>
      </c>
      <c r="FB6190">
        <v>0</v>
      </c>
      <c r="FC6190">
        <v>1</v>
      </c>
    </row>
    <row r="6191" spans="1:159" x14ac:dyDescent="0.25">
      <c r="A6191" t="s">
        <v>59</v>
      </c>
      <c r="B6191" t="s">
        <v>41</v>
      </c>
      <c r="C6191" t="s">
        <v>79</v>
      </c>
      <c r="D6191" s="13" t="s">
        <v>171</v>
      </c>
      <c r="I6191">
        <v>0</v>
      </c>
      <c r="EA6191">
        <v>0</v>
      </c>
      <c r="EB6191">
        <v>0</v>
      </c>
      <c r="EC6191">
        <v>0</v>
      </c>
      <c r="ED6191">
        <v>0</v>
      </c>
      <c r="EE6191">
        <v>0</v>
      </c>
      <c r="EF6191">
        <v>0</v>
      </c>
      <c r="EG6191">
        <v>0</v>
      </c>
      <c r="EH6191">
        <v>0</v>
      </c>
      <c r="EI6191">
        <v>0</v>
      </c>
      <c r="EJ6191">
        <v>0</v>
      </c>
      <c r="EK6191">
        <v>0</v>
      </c>
      <c r="EL6191">
        <v>0</v>
      </c>
      <c r="EM6191">
        <v>0</v>
      </c>
      <c r="EN6191">
        <v>0</v>
      </c>
      <c r="EO6191">
        <v>0</v>
      </c>
      <c r="EP6191">
        <v>0</v>
      </c>
      <c r="EQ6191">
        <v>0</v>
      </c>
      <c r="ER6191">
        <v>0</v>
      </c>
      <c r="ES6191">
        <v>0</v>
      </c>
      <c r="ET6191">
        <v>0</v>
      </c>
      <c r="EU6191">
        <v>0</v>
      </c>
      <c r="EV6191">
        <v>0</v>
      </c>
      <c r="EW6191">
        <v>0</v>
      </c>
      <c r="EX6191">
        <v>0</v>
      </c>
      <c r="FB6191">
        <v>0</v>
      </c>
      <c r="FC6191">
        <v>1</v>
      </c>
    </row>
    <row r="6192" spans="1:159" x14ac:dyDescent="0.25">
      <c r="A6192" t="s">
        <v>59</v>
      </c>
      <c r="B6192" t="s">
        <v>41</v>
      </c>
      <c r="C6192" t="s">
        <v>74</v>
      </c>
      <c r="D6192" s="13" t="s">
        <v>171</v>
      </c>
      <c r="I6192">
        <v>0</v>
      </c>
      <c r="EA6192">
        <v>0</v>
      </c>
      <c r="EB6192">
        <v>0</v>
      </c>
      <c r="EC6192">
        <v>0</v>
      </c>
      <c r="ED6192">
        <v>0</v>
      </c>
      <c r="EE6192">
        <v>0</v>
      </c>
      <c r="EF6192">
        <v>0</v>
      </c>
      <c r="EG6192">
        <v>0</v>
      </c>
      <c r="EH6192">
        <v>0</v>
      </c>
      <c r="EI6192">
        <v>0</v>
      </c>
      <c r="EJ6192">
        <v>0</v>
      </c>
      <c r="EK6192">
        <v>0</v>
      </c>
      <c r="EL6192">
        <v>0</v>
      </c>
      <c r="EM6192">
        <v>0</v>
      </c>
      <c r="EN6192">
        <v>0</v>
      </c>
      <c r="EO6192">
        <v>0</v>
      </c>
      <c r="EP6192">
        <v>0</v>
      </c>
      <c r="EQ6192">
        <v>0</v>
      </c>
      <c r="ER6192">
        <v>0</v>
      </c>
      <c r="ES6192">
        <v>0</v>
      </c>
      <c r="ET6192">
        <v>0</v>
      </c>
      <c r="EU6192">
        <v>0</v>
      </c>
      <c r="EV6192">
        <v>0</v>
      </c>
      <c r="EW6192">
        <v>0</v>
      </c>
      <c r="EX6192">
        <v>0</v>
      </c>
      <c r="FB6192">
        <v>0</v>
      </c>
      <c r="FC6192">
        <v>1</v>
      </c>
    </row>
    <row r="6193" spans="1:159" x14ac:dyDescent="0.25">
      <c r="A6193" t="s">
        <v>59</v>
      </c>
      <c r="B6193" t="s">
        <v>41</v>
      </c>
      <c r="C6193" t="s">
        <v>83</v>
      </c>
      <c r="D6193" s="13" t="s">
        <v>171</v>
      </c>
      <c r="I6193">
        <v>0</v>
      </c>
      <c r="EA6193">
        <v>0</v>
      </c>
      <c r="EB6193">
        <v>0</v>
      </c>
      <c r="EC6193">
        <v>0</v>
      </c>
      <c r="ED6193">
        <v>0</v>
      </c>
      <c r="EE6193">
        <v>0</v>
      </c>
      <c r="EF6193">
        <v>0</v>
      </c>
      <c r="EG6193">
        <v>0</v>
      </c>
      <c r="EH6193">
        <v>0</v>
      </c>
      <c r="EI6193">
        <v>0</v>
      </c>
      <c r="EJ6193">
        <v>0</v>
      </c>
      <c r="EK6193">
        <v>0</v>
      </c>
      <c r="EL6193">
        <v>0</v>
      </c>
      <c r="EM6193">
        <v>0</v>
      </c>
      <c r="EN6193">
        <v>0</v>
      </c>
      <c r="EO6193">
        <v>0</v>
      </c>
      <c r="EP6193">
        <v>0</v>
      </c>
      <c r="EQ6193">
        <v>0</v>
      </c>
      <c r="ER6193">
        <v>0</v>
      </c>
      <c r="ES6193">
        <v>0</v>
      </c>
      <c r="ET6193">
        <v>0</v>
      </c>
      <c r="EU6193">
        <v>0</v>
      </c>
      <c r="EV6193">
        <v>0</v>
      </c>
      <c r="EW6193">
        <v>0</v>
      </c>
      <c r="EX6193">
        <v>0</v>
      </c>
      <c r="FB6193">
        <v>0</v>
      </c>
      <c r="FC6193">
        <v>1</v>
      </c>
    </row>
    <row r="6194" spans="1:159" x14ac:dyDescent="0.25">
      <c r="A6194" t="s">
        <v>59</v>
      </c>
      <c r="B6194" t="s">
        <v>41</v>
      </c>
      <c r="C6194" t="s">
        <v>73</v>
      </c>
      <c r="D6194" s="13" t="s">
        <v>171</v>
      </c>
      <c r="I6194">
        <v>0</v>
      </c>
      <c r="EA6194">
        <v>0</v>
      </c>
      <c r="EB6194">
        <v>0</v>
      </c>
      <c r="EC6194">
        <v>0</v>
      </c>
      <c r="ED6194">
        <v>0</v>
      </c>
      <c r="EE6194">
        <v>0</v>
      </c>
      <c r="EF6194">
        <v>0</v>
      </c>
      <c r="EG6194">
        <v>0</v>
      </c>
      <c r="EH6194">
        <v>0</v>
      </c>
      <c r="EI6194">
        <v>0</v>
      </c>
      <c r="EJ6194">
        <v>0</v>
      </c>
      <c r="EK6194">
        <v>0</v>
      </c>
      <c r="EL6194">
        <v>0</v>
      </c>
      <c r="EM6194">
        <v>0</v>
      </c>
      <c r="EN6194">
        <v>0</v>
      </c>
      <c r="EO6194">
        <v>0</v>
      </c>
      <c r="EP6194">
        <v>0</v>
      </c>
      <c r="EQ6194">
        <v>0</v>
      </c>
      <c r="ER6194">
        <v>0</v>
      </c>
      <c r="ES6194">
        <v>0</v>
      </c>
      <c r="ET6194">
        <v>0</v>
      </c>
      <c r="EU6194">
        <v>0</v>
      </c>
      <c r="EV6194">
        <v>0</v>
      </c>
      <c r="EW6194">
        <v>0</v>
      </c>
      <c r="EX6194">
        <v>0</v>
      </c>
      <c r="FB6194">
        <v>0</v>
      </c>
      <c r="FC6194">
        <v>1</v>
      </c>
    </row>
    <row r="6195" spans="1:159" x14ac:dyDescent="0.25">
      <c r="A6195" t="s">
        <v>59</v>
      </c>
      <c r="B6195" t="s">
        <v>41</v>
      </c>
      <c r="C6195" t="s">
        <v>81</v>
      </c>
      <c r="D6195" s="13" t="s">
        <v>171</v>
      </c>
      <c r="I6195">
        <v>0</v>
      </c>
      <c r="EA6195">
        <v>0</v>
      </c>
      <c r="EB6195">
        <v>0</v>
      </c>
      <c r="EC6195">
        <v>0</v>
      </c>
      <c r="ED6195">
        <v>0</v>
      </c>
      <c r="EE6195">
        <v>0</v>
      </c>
      <c r="EF6195">
        <v>0</v>
      </c>
      <c r="EG6195">
        <v>0</v>
      </c>
      <c r="EH6195">
        <v>0</v>
      </c>
      <c r="EI6195">
        <v>0</v>
      </c>
      <c r="EJ6195">
        <v>0</v>
      </c>
      <c r="EK6195">
        <v>0</v>
      </c>
      <c r="EL6195">
        <v>0</v>
      </c>
      <c r="EM6195">
        <v>0</v>
      </c>
      <c r="EN6195">
        <v>0</v>
      </c>
      <c r="EO6195">
        <v>0</v>
      </c>
      <c r="EP6195">
        <v>0</v>
      </c>
      <c r="EQ6195">
        <v>0</v>
      </c>
      <c r="ER6195">
        <v>0</v>
      </c>
      <c r="ES6195">
        <v>0</v>
      </c>
      <c r="ET6195">
        <v>0</v>
      </c>
      <c r="EU6195">
        <v>0</v>
      </c>
      <c r="EV6195">
        <v>0</v>
      </c>
      <c r="EW6195">
        <v>0</v>
      </c>
      <c r="EX6195">
        <v>0</v>
      </c>
      <c r="FB6195">
        <v>0</v>
      </c>
      <c r="FC6195">
        <v>1</v>
      </c>
    </row>
    <row r="6196" spans="1:159" x14ac:dyDescent="0.25">
      <c r="A6196" t="s">
        <v>59</v>
      </c>
      <c r="B6196" t="s">
        <v>41</v>
      </c>
      <c r="C6196" t="s">
        <v>82</v>
      </c>
      <c r="D6196" s="13" t="s">
        <v>171</v>
      </c>
      <c r="I6196">
        <v>0</v>
      </c>
      <c r="EA6196">
        <v>0</v>
      </c>
      <c r="EB6196">
        <v>0</v>
      </c>
      <c r="EC6196">
        <v>0</v>
      </c>
      <c r="ED6196">
        <v>0</v>
      </c>
      <c r="EE6196">
        <v>0</v>
      </c>
      <c r="EF6196">
        <v>0</v>
      </c>
      <c r="EG6196">
        <v>0</v>
      </c>
      <c r="EH6196">
        <v>0</v>
      </c>
      <c r="EI6196">
        <v>0</v>
      </c>
      <c r="EJ6196">
        <v>0</v>
      </c>
      <c r="EK6196">
        <v>0</v>
      </c>
      <c r="EL6196">
        <v>0</v>
      </c>
      <c r="EM6196">
        <v>0</v>
      </c>
      <c r="EN6196">
        <v>0</v>
      </c>
      <c r="EO6196">
        <v>0</v>
      </c>
      <c r="EP6196">
        <v>0</v>
      </c>
      <c r="EQ6196">
        <v>0</v>
      </c>
      <c r="ER6196">
        <v>0</v>
      </c>
      <c r="ES6196">
        <v>0</v>
      </c>
      <c r="ET6196">
        <v>0</v>
      </c>
      <c r="EU6196">
        <v>0</v>
      </c>
      <c r="EV6196">
        <v>0</v>
      </c>
      <c r="EW6196">
        <v>0</v>
      </c>
      <c r="EX6196">
        <v>0</v>
      </c>
      <c r="FB6196">
        <v>0</v>
      </c>
      <c r="FC6196">
        <v>1</v>
      </c>
    </row>
    <row r="6197" spans="1:159" x14ac:dyDescent="0.25">
      <c r="A6197" t="s">
        <v>59</v>
      </c>
      <c r="B6197" t="s">
        <v>41</v>
      </c>
      <c r="C6197" t="s">
        <v>87</v>
      </c>
      <c r="D6197" s="13" t="s">
        <v>171</v>
      </c>
      <c r="I6197">
        <v>0</v>
      </c>
      <c r="EA6197">
        <v>0</v>
      </c>
      <c r="EB6197">
        <v>0</v>
      </c>
      <c r="EC6197">
        <v>0</v>
      </c>
      <c r="ED6197">
        <v>0</v>
      </c>
      <c r="EE6197">
        <v>0</v>
      </c>
      <c r="EF6197">
        <v>0</v>
      </c>
      <c r="EG6197">
        <v>0</v>
      </c>
      <c r="EH6197">
        <v>0</v>
      </c>
      <c r="EI6197">
        <v>0</v>
      </c>
      <c r="EJ6197">
        <v>0</v>
      </c>
      <c r="EK6197">
        <v>0</v>
      </c>
      <c r="EL6197">
        <v>0</v>
      </c>
      <c r="EM6197">
        <v>0</v>
      </c>
      <c r="EN6197">
        <v>0</v>
      </c>
      <c r="EO6197">
        <v>0</v>
      </c>
      <c r="EP6197">
        <v>0</v>
      </c>
      <c r="EQ6197">
        <v>0</v>
      </c>
      <c r="ER6197">
        <v>0</v>
      </c>
      <c r="ES6197">
        <v>0</v>
      </c>
      <c r="ET6197">
        <v>0</v>
      </c>
      <c r="EU6197">
        <v>0</v>
      </c>
      <c r="EV6197">
        <v>0</v>
      </c>
      <c r="EW6197">
        <v>0</v>
      </c>
      <c r="EX6197">
        <v>0</v>
      </c>
      <c r="FB6197">
        <v>0</v>
      </c>
      <c r="FC6197">
        <v>1</v>
      </c>
    </row>
    <row r="6198" spans="1:159" x14ac:dyDescent="0.25">
      <c r="A6198" t="s">
        <v>59</v>
      </c>
      <c r="B6198" t="s">
        <v>41</v>
      </c>
      <c r="C6198" t="s">
        <v>85</v>
      </c>
      <c r="D6198" s="13" t="s">
        <v>171</v>
      </c>
      <c r="I6198">
        <v>0</v>
      </c>
      <c r="EA6198">
        <v>0</v>
      </c>
      <c r="EB6198">
        <v>0</v>
      </c>
      <c r="EC6198">
        <v>0</v>
      </c>
      <c r="ED6198">
        <v>0</v>
      </c>
      <c r="EE6198">
        <v>0</v>
      </c>
      <c r="EF6198">
        <v>0</v>
      </c>
      <c r="EG6198">
        <v>0</v>
      </c>
      <c r="EH6198">
        <v>0</v>
      </c>
      <c r="EI6198">
        <v>0</v>
      </c>
      <c r="EJ6198">
        <v>0</v>
      </c>
      <c r="EK6198">
        <v>0</v>
      </c>
      <c r="EL6198">
        <v>0</v>
      </c>
      <c r="EM6198">
        <v>0</v>
      </c>
      <c r="EN6198">
        <v>0</v>
      </c>
      <c r="EO6198">
        <v>0</v>
      </c>
      <c r="EP6198">
        <v>0</v>
      </c>
      <c r="EQ6198">
        <v>0</v>
      </c>
      <c r="ER6198">
        <v>0</v>
      </c>
      <c r="ES6198">
        <v>0</v>
      </c>
      <c r="ET6198">
        <v>0</v>
      </c>
      <c r="EU6198">
        <v>0</v>
      </c>
      <c r="EV6198">
        <v>0</v>
      </c>
      <c r="EW6198">
        <v>0</v>
      </c>
      <c r="EX6198">
        <v>0</v>
      </c>
      <c r="FB6198">
        <v>0</v>
      </c>
      <c r="FC6198">
        <v>1</v>
      </c>
    </row>
    <row r="6199" spans="1:159" x14ac:dyDescent="0.25">
      <c r="A6199" t="s">
        <v>59</v>
      </c>
      <c r="B6199" t="s">
        <v>41</v>
      </c>
      <c r="C6199" t="s">
        <v>86</v>
      </c>
      <c r="D6199" s="13" t="s">
        <v>171</v>
      </c>
      <c r="I6199">
        <v>0</v>
      </c>
      <c r="EA6199">
        <v>0</v>
      </c>
      <c r="EB6199">
        <v>0</v>
      </c>
      <c r="EC6199">
        <v>0</v>
      </c>
      <c r="ED6199">
        <v>0</v>
      </c>
      <c r="EE6199">
        <v>0</v>
      </c>
      <c r="EF6199">
        <v>0</v>
      </c>
      <c r="EG6199">
        <v>0</v>
      </c>
      <c r="EH6199">
        <v>0</v>
      </c>
      <c r="EI6199">
        <v>0</v>
      </c>
      <c r="EJ6199">
        <v>0</v>
      </c>
      <c r="EK6199">
        <v>0</v>
      </c>
      <c r="EL6199">
        <v>0</v>
      </c>
      <c r="EM6199">
        <v>0</v>
      </c>
      <c r="EN6199">
        <v>0</v>
      </c>
      <c r="EO6199">
        <v>0</v>
      </c>
      <c r="EP6199">
        <v>0</v>
      </c>
      <c r="EQ6199">
        <v>0</v>
      </c>
      <c r="ER6199">
        <v>0</v>
      </c>
      <c r="ES6199">
        <v>0</v>
      </c>
      <c r="ET6199">
        <v>0</v>
      </c>
      <c r="EU6199">
        <v>0</v>
      </c>
      <c r="EV6199">
        <v>0</v>
      </c>
      <c r="EW6199">
        <v>0</v>
      </c>
      <c r="EX6199">
        <v>0</v>
      </c>
      <c r="FB6199">
        <v>0</v>
      </c>
      <c r="FC6199">
        <v>1</v>
      </c>
    </row>
    <row r="6200" spans="1:159" x14ac:dyDescent="0.25">
      <c r="A6200" t="s">
        <v>59</v>
      </c>
      <c r="B6200" t="s">
        <v>41</v>
      </c>
      <c r="C6200" t="s">
        <v>76</v>
      </c>
      <c r="D6200" s="13" t="s">
        <v>171</v>
      </c>
      <c r="I6200">
        <v>0</v>
      </c>
      <c r="EA6200">
        <v>0</v>
      </c>
      <c r="EB6200">
        <v>0</v>
      </c>
      <c r="EC6200">
        <v>0</v>
      </c>
      <c r="ED6200">
        <v>0</v>
      </c>
      <c r="EE6200">
        <v>0</v>
      </c>
      <c r="EF6200">
        <v>0</v>
      </c>
      <c r="EG6200">
        <v>0</v>
      </c>
      <c r="EH6200">
        <v>0</v>
      </c>
      <c r="EI6200">
        <v>0</v>
      </c>
      <c r="EJ6200">
        <v>0</v>
      </c>
      <c r="EK6200">
        <v>0</v>
      </c>
      <c r="EL6200">
        <v>0</v>
      </c>
      <c r="EM6200">
        <v>0</v>
      </c>
      <c r="EN6200">
        <v>0</v>
      </c>
      <c r="EO6200">
        <v>0</v>
      </c>
      <c r="EP6200">
        <v>0</v>
      </c>
      <c r="EQ6200">
        <v>0</v>
      </c>
      <c r="ER6200">
        <v>0</v>
      </c>
      <c r="ES6200">
        <v>0</v>
      </c>
      <c r="ET6200">
        <v>0</v>
      </c>
      <c r="EU6200">
        <v>0</v>
      </c>
      <c r="EV6200">
        <v>0</v>
      </c>
      <c r="EW6200">
        <v>0</v>
      </c>
      <c r="EX6200">
        <v>0</v>
      </c>
      <c r="FB6200">
        <v>0</v>
      </c>
      <c r="FC6200">
        <v>1</v>
      </c>
    </row>
    <row r="6201" spans="1:159" x14ac:dyDescent="0.25">
      <c r="A6201" t="s">
        <v>59</v>
      </c>
      <c r="B6201" t="s">
        <v>41</v>
      </c>
      <c r="C6201" t="s">
        <v>75</v>
      </c>
      <c r="D6201" s="13" t="s">
        <v>171</v>
      </c>
      <c r="I6201">
        <v>0</v>
      </c>
      <c r="EA6201">
        <v>0</v>
      </c>
      <c r="EB6201">
        <v>0</v>
      </c>
      <c r="EC6201">
        <v>0</v>
      </c>
      <c r="ED6201">
        <v>0</v>
      </c>
      <c r="EE6201">
        <v>0</v>
      </c>
      <c r="EF6201">
        <v>0</v>
      </c>
      <c r="EG6201">
        <v>0</v>
      </c>
      <c r="EH6201">
        <v>0</v>
      </c>
      <c r="EI6201">
        <v>0</v>
      </c>
      <c r="EJ6201">
        <v>0</v>
      </c>
      <c r="EK6201">
        <v>0</v>
      </c>
      <c r="EL6201">
        <v>0</v>
      </c>
      <c r="EM6201">
        <v>0</v>
      </c>
      <c r="EN6201">
        <v>0</v>
      </c>
      <c r="EO6201">
        <v>0</v>
      </c>
      <c r="EP6201">
        <v>0</v>
      </c>
      <c r="EQ6201">
        <v>0</v>
      </c>
      <c r="ER6201">
        <v>0</v>
      </c>
      <c r="ES6201">
        <v>0</v>
      </c>
      <c r="ET6201">
        <v>0</v>
      </c>
      <c r="EU6201">
        <v>0</v>
      </c>
      <c r="EV6201">
        <v>0</v>
      </c>
      <c r="EW6201">
        <v>0</v>
      </c>
      <c r="EX6201">
        <v>0</v>
      </c>
      <c r="FB6201">
        <v>0</v>
      </c>
      <c r="FC6201">
        <v>1</v>
      </c>
    </row>
    <row r="6202" spans="1:159" x14ac:dyDescent="0.25">
      <c r="A6202" t="s">
        <v>59</v>
      </c>
      <c r="B6202" t="s">
        <v>41</v>
      </c>
      <c r="C6202" t="s">
        <v>77</v>
      </c>
      <c r="D6202" s="13" t="s">
        <v>171</v>
      </c>
      <c r="I6202">
        <v>0</v>
      </c>
      <c r="EA6202">
        <v>0</v>
      </c>
      <c r="EB6202">
        <v>0</v>
      </c>
      <c r="EC6202">
        <v>0</v>
      </c>
      <c r="ED6202">
        <v>0</v>
      </c>
      <c r="EE6202">
        <v>0</v>
      </c>
      <c r="EF6202">
        <v>0</v>
      </c>
      <c r="EG6202">
        <v>0</v>
      </c>
      <c r="EH6202">
        <v>0</v>
      </c>
      <c r="EI6202">
        <v>0</v>
      </c>
      <c r="EJ6202">
        <v>0</v>
      </c>
      <c r="EK6202">
        <v>0</v>
      </c>
      <c r="EL6202">
        <v>0</v>
      </c>
      <c r="EM6202">
        <v>0</v>
      </c>
      <c r="EN6202">
        <v>0</v>
      </c>
      <c r="EO6202">
        <v>0</v>
      </c>
      <c r="EP6202">
        <v>0</v>
      </c>
      <c r="EQ6202">
        <v>0</v>
      </c>
      <c r="ER6202">
        <v>0</v>
      </c>
      <c r="ES6202">
        <v>0</v>
      </c>
      <c r="ET6202">
        <v>0</v>
      </c>
      <c r="EU6202">
        <v>0</v>
      </c>
      <c r="EV6202">
        <v>0</v>
      </c>
      <c r="EW6202">
        <v>0</v>
      </c>
      <c r="EX6202">
        <v>0</v>
      </c>
      <c r="FB6202">
        <v>0</v>
      </c>
      <c r="FC6202">
        <v>1</v>
      </c>
    </row>
    <row r="6203" spans="1:159" x14ac:dyDescent="0.25">
      <c r="A6203" t="s">
        <v>59</v>
      </c>
      <c r="B6203" t="s">
        <v>41</v>
      </c>
      <c r="C6203" t="s">
        <v>84</v>
      </c>
      <c r="D6203" s="13" t="s">
        <v>171</v>
      </c>
      <c r="I6203">
        <v>0</v>
      </c>
      <c r="EA6203">
        <v>0</v>
      </c>
      <c r="EB6203">
        <v>0</v>
      </c>
      <c r="EC6203">
        <v>0</v>
      </c>
      <c r="ED6203">
        <v>0</v>
      </c>
      <c r="EE6203">
        <v>0</v>
      </c>
      <c r="EF6203">
        <v>0</v>
      </c>
      <c r="EG6203">
        <v>0</v>
      </c>
      <c r="EH6203">
        <v>0</v>
      </c>
      <c r="EI6203">
        <v>0</v>
      </c>
      <c r="EJ6203">
        <v>0</v>
      </c>
      <c r="EK6203">
        <v>0</v>
      </c>
      <c r="EL6203">
        <v>0</v>
      </c>
      <c r="EM6203">
        <v>0</v>
      </c>
      <c r="EN6203">
        <v>0</v>
      </c>
      <c r="EO6203">
        <v>0</v>
      </c>
      <c r="EP6203">
        <v>0</v>
      </c>
      <c r="EQ6203">
        <v>0</v>
      </c>
      <c r="ER6203">
        <v>0</v>
      </c>
      <c r="ES6203">
        <v>0</v>
      </c>
      <c r="ET6203">
        <v>0</v>
      </c>
      <c r="EU6203">
        <v>0</v>
      </c>
      <c r="EV6203">
        <v>0</v>
      </c>
      <c r="EW6203">
        <v>0</v>
      </c>
      <c r="EX6203">
        <v>0</v>
      </c>
      <c r="FB6203">
        <v>0</v>
      </c>
      <c r="FC6203">
        <v>1</v>
      </c>
    </row>
    <row r="6204" spans="1:159" x14ac:dyDescent="0.25">
      <c r="A6204" t="s">
        <v>59</v>
      </c>
      <c r="B6204" t="s">
        <v>41</v>
      </c>
      <c r="C6204" t="s">
        <v>72</v>
      </c>
      <c r="D6204" s="13" t="s">
        <v>171</v>
      </c>
      <c r="I6204">
        <v>0</v>
      </c>
      <c r="EA6204">
        <v>0</v>
      </c>
      <c r="EB6204">
        <v>0</v>
      </c>
      <c r="EC6204">
        <v>0</v>
      </c>
      <c r="ED6204">
        <v>0</v>
      </c>
      <c r="EE6204">
        <v>0</v>
      </c>
      <c r="EF6204">
        <v>0</v>
      </c>
      <c r="EG6204">
        <v>0</v>
      </c>
      <c r="EH6204">
        <v>0</v>
      </c>
      <c r="EI6204">
        <v>0</v>
      </c>
      <c r="EJ6204">
        <v>0</v>
      </c>
      <c r="EK6204">
        <v>0</v>
      </c>
      <c r="EL6204">
        <v>0</v>
      </c>
      <c r="EM6204">
        <v>0</v>
      </c>
      <c r="EN6204">
        <v>0</v>
      </c>
      <c r="EO6204">
        <v>0</v>
      </c>
      <c r="EP6204">
        <v>0</v>
      </c>
      <c r="EQ6204">
        <v>0</v>
      </c>
      <c r="ER6204">
        <v>0</v>
      </c>
      <c r="ES6204">
        <v>0</v>
      </c>
      <c r="ET6204">
        <v>0</v>
      </c>
      <c r="EU6204">
        <v>0</v>
      </c>
      <c r="EV6204">
        <v>0</v>
      </c>
      <c r="EW6204">
        <v>0</v>
      </c>
      <c r="EX6204">
        <v>0</v>
      </c>
      <c r="FB6204">
        <v>0</v>
      </c>
      <c r="FC6204">
        <v>1</v>
      </c>
    </row>
    <row r="6205" spans="1:159" x14ac:dyDescent="0.25">
      <c r="A6205" t="s">
        <v>59</v>
      </c>
      <c r="B6205" t="s">
        <v>41</v>
      </c>
      <c r="C6205" t="s">
        <v>80</v>
      </c>
      <c r="D6205" s="13" t="s">
        <v>171</v>
      </c>
      <c r="I6205">
        <v>0</v>
      </c>
      <c r="EA6205">
        <v>0</v>
      </c>
      <c r="EB6205">
        <v>0</v>
      </c>
      <c r="EC6205">
        <v>0</v>
      </c>
      <c r="ED6205">
        <v>0</v>
      </c>
      <c r="EE6205">
        <v>0</v>
      </c>
      <c r="EF6205">
        <v>0</v>
      </c>
      <c r="EG6205">
        <v>0</v>
      </c>
      <c r="EH6205">
        <v>0</v>
      </c>
      <c r="EI6205">
        <v>0</v>
      </c>
      <c r="EJ6205">
        <v>0</v>
      </c>
      <c r="EK6205">
        <v>0</v>
      </c>
      <c r="EL6205">
        <v>0</v>
      </c>
      <c r="EM6205">
        <v>0</v>
      </c>
      <c r="EN6205">
        <v>0</v>
      </c>
      <c r="EO6205">
        <v>0</v>
      </c>
      <c r="EP6205">
        <v>0</v>
      </c>
      <c r="EQ6205">
        <v>0</v>
      </c>
      <c r="ER6205">
        <v>0</v>
      </c>
      <c r="ES6205">
        <v>0</v>
      </c>
      <c r="ET6205">
        <v>0</v>
      </c>
      <c r="EU6205">
        <v>0</v>
      </c>
      <c r="EV6205">
        <v>0</v>
      </c>
      <c r="EW6205">
        <v>0</v>
      </c>
      <c r="EX6205">
        <v>0</v>
      </c>
      <c r="FB6205">
        <v>0</v>
      </c>
      <c r="FC6205">
        <v>1</v>
      </c>
    </row>
    <row r="6206" spans="1:159" x14ac:dyDescent="0.25">
      <c r="A6206" t="s">
        <v>45</v>
      </c>
      <c r="B6206" t="s">
        <v>41</v>
      </c>
      <c r="C6206" t="s">
        <v>78</v>
      </c>
      <c r="D6206" s="13" t="s">
        <v>171</v>
      </c>
      <c r="I6206">
        <v>0</v>
      </c>
      <c r="EA6206">
        <v>0</v>
      </c>
      <c r="EB6206">
        <v>0</v>
      </c>
      <c r="EC6206">
        <v>0</v>
      </c>
      <c r="ED6206">
        <v>0</v>
      </c>
      <c r="EE6206">
        <v>0</v>
      </c>
      <c r="EF6206">
        <v>0</v>
      </c>
      <c r="EG6206">
        <v>0</v>
      </c>
      <c r="EH6206">
        <v>0</v>
      </c>
      <c r="EI6206">
        <v>0</v>
      </c>
      <c r="EJ6206">
        <v>0</v>
      </c>
      <c r="EK6206">
        <v>0</v>
      </c>
      <c r="EL6206">
        <v>0</v>
      </c>
      <c r="EM6206">
        <v>0</v>
      </c>
      <c r="EN6206">
        <v>0</v>
      </c>
      <c r="EO6206">
        <v>0</v>
      </c>
      <c r="EP6206">
        <v>0</v>
      </c>
      <c r="EQ6206">
        <v>0</v>
      </c>
      <c r="ER6206">
        <v>0</v>
      </c>
      <c r="ES6206">
        <v>0</v>
      </c>
      <c r="ET6206">
        <v>0</v>
      </c>
      <c r="EU6206">
        <v>0</v>
      </c>
      <c r="EV6206">
        <v>0</v>
      </c>
      <c r="EW6206">
        <v>0</v>
      </c>
      <c r="EX6206">
        <v>0</v>
      </c>
      <c r="FB6206">
        <v>0</v>
      </c>
      <c r="FC6206">
        <v>1</v>
      </c>
    </row>
    <row r="6207" spans="1:159" x14ac:dyDescent="0.25">
      <c r="A6207" t="s">
        <v>45</v>
      </c>
      <c r="B6207" t="s">
        <v>41</v>
      </c>
      <c r="C6207" t="s">
        <v>79</v>
      </c>
      <c r="D6207" s="13" t="s">
        <v>171</v>
      </c>
      <c r="I6207">
        <v>0</v>
      </c>
      <c r="EA6207">
        <v>0</v>
      </c>
      <c r="EB6207">
        <v>0</v>
      </c>
      <c r="EC6207">
        <v>0</v>
      </c>
      <c r="ED6207">
        <v>0</v>
      </c>
      <c r="EE6207">
        <v>0</v>
      </c>
      <c r="EF6207">
        <v>0</v>
      </c>
      <c r="EG6207">
        <v>0</v>
      </c>
      <c r="EH6207">
        <v>0</v>
      </c>
      <c r="EI6207">
        <v>0</v>
      </c>
      <c r="EJ6207">
        <v>0</v>
      </c>
      <c r="EK6207">
        <v>0</v>
      </c>
      <c r="EL6207">
        <v>0</v>
      </c>
      <c r="EM6207">
        <v>0</v>
      </c>
      <c r="EN6207">
        <v>0</v>
      </c>
      <c r="EO6207">
        <v>0</v>
      </c>
      <c r="EP6207">
        <v>0</v>
      </c>
      <c r="EQ6207">
        <v>0</v>
      </c>
      <c r="ER6207">
        <v>0</v>
      </c>
      <c r="ES6207">
        <v>0</v>
      </c>
      <c r="ET6207">
        <v>0</v>
      </c>
      <c r="EU6207">
        <v>0</v>
      </c>
      <c r="EV6207">
        <v>0</v>
      </c>
      <c r="EW6207">
        <v>0</v>
      </c>
      <c r="EX6207">
        <v>0</v>
      </c>
      <c r="FB6207">
        <v>0</v>
      </c>
      <c r="FC6207">
        <v>1</v>
      </c>
    </row>
    <row r="6208" spans="1:159" x14ac:dyDescent="0.25">
      <c r="A6208" t="s">
        <v>45</v>
      </c>
      <c r="B6208" t="s">
        <v>41</v>
      </c>
      <c r="C6208" t="s">
        <v>42</v>
      </c>
      <c r="D6208" s="13" t="s">
        <v>171</v>
      </c>
      <c r="E6208" s="25">
        <v>18</v>
      </c>
      <c r="F6208">
        <v>20</v>
      </c>
      <c r="G6208">
        <v>18</v>
      </c>
      <c r="H6208">
        <v>20</v>
      </c>
      <c r="I6208">
        <v>9671.5</v>
      </c>
      <c r="J6208">
        <v>56580</v>
      </c>
      <c r="K6208">
        <v>0.93718516826629605</v>
      </c>
      <c r="L6208">
        <v>0.83218151330947798</v>
      </c>
      <c r="M6208">
        <v>0.73935741186141901</v>
      </c>
      <c r="N6208">
        <v>0.67399656772613503</v>
      </c>
      <c r="O6208">
        <v>0.63102698326110795</v>
      </c>
      <c r="P6208">
        <v>0.60804110765457098</v>
      </c>
      <c r="Q6208">
        <v>0.63282889127731301</v>
      </c>
      <c r="R6208">
        <v>0.66439503431320102</v>
      </c>
      <c r="S6208">
        <v>0.58470410108566195</v>
      </c>
      <c r="T6208">
        <v>0.56051677465438798</v>
      </c>
      <c r="U6208">
        <v>0.59197556972503595</v>
      </c>
      <c r="V6208">
        <v>0.65678369998931796</v>
      </c>
      <c r="W6208">
        <v>0.77015531063079801</v>
      </c>
      <c r="X6208">
        <v>0.95384585857391302</v>
      </c>
      <c r="Y6208">
        <v>1.22719967365264</v>
      </c>
      <c r="Z6208">
        <v>1.55379986763</v>
      </c>
      <c r="AA6208">
        <v>1.8784019947052</v>
      </c>
      <c r="AB6208">
        <v>2.17650938034057</v>
      </c>
      <c r="AC6208">
        <v>2.2543125152587802</v>
      </c>
      <c r="AD6208">
        <v>2.0803954601287802</v>
      </c>
      <c r="AE6208">
        <v>1.8424503803253101</v>
      </c>
      <c r="AF6208">
        <v>1.64246189594268</v>
      </c>
      <c r="AG6208">
        <v>1.3901938199996899</v>
      </c>
      <c r="AH6208">
        <v>1.1399067640304501</v>
      </c>
      <c r="AI6208">
        <v>-1.5755444765090901E-2</v>
      </c>
      <c r="AJ6208">
        <v>-2.1274980157613699E-2</v>
      </c>
      <c r="AK6208">
        <v>-9.9709993228316307E-3</v>
      </c>
      <c r="AL6208">
        <v>-4.3139359913766297E-3</v>
      </c>
      <c r="AM6208">
        <v>1.19935097172856E-2</v>
      </c>
      <c r="AN6208">
        <v>7.45837623253464E-3</v>
      </c>
      <c r="AO6208">
        <v>7.9188618110492804E-4</v>
      </c>
      <c r="AP6208">
        <v>6.7269802093505799E-3</v>
      </c>
      <c r="AQ6208">
        <v>-3.0655015725642399E-3</v>
      </c>
      <c r="AR6208">
        <v>-6.4508216455578804E-3</v>
      </c>
      <c r="AS6208">
        <v>-7.4877007864415602E-3</v>
      </c>
      <c r="AT6208">
        <v>-5.92157803475856E-3</v>
      </c>
      <c r="AU6208">
        <v>-1.4138493686914401E-2</v>
      </c>
      <c r="AV6208">
        <v>-1.0896482504904201E-2</v>
      </c>
      <c r="AW6208">
        <v>6.8456730805337403E-3</v>
      </c>
      <c r="AX6208">
        <v>2.26741507649421E-2</v>
      </c>
      <c r="AY6208">
        <v>2.20878813415765E-2</v>
      </c>
      <c r="AZ6208">
        <v>0.18834359943866699</v>
      </c>
      <c r="BA6208">
        <v>0.17665135860443101</v>
      </c>
      <c r="BB6208">
        <v>0.11005451530218099</v>
      </c>
      <c r="BC6208">
        <v>-7.1507960557937594E-2</v>
      </c>
      <c r="BD6208">
        <v>-4.8326399177312802E-2</v>
      </c>
      <c r="BE6208">
        <v>-3.4239890519529499E-3</v>
      </c>
      <c r="BF6208">
        <v>7.1131037548184299E-3</v>
      </c>
      <c r="BG6208">
        <v>2.6122576091438502E-3</v>
      </c>
      <c r="BH6208">
        <v>-3.1974245794117399E-3</v>
      </c>
      <c r="BI6208">
        <v>6.3927681185305101E-3</v>
      </c>
      <c r="BJ6208">
        <v>1.0663584806025E-2</v>
      </c>
      <c r="BK6208">
        <v>2.4680742993950799E-2</v>
      </c>
      <c r="BL6208">
        <v>1.7844775691628401E-2</v>
      </c>
      <c r="BM6208">
        <v>9.8179588094353606E-3</v>
      </c>
      <c r="BN6208">
        <v>1.5782959759235299E-2</v>
      </c>
      <c r="BO6208">
        <v>6.4876656979322399E-3</v>
      </c>
      <c r="BP6208">
        <v>3.7888465449213899E-3</v>
      </c>
      <c r="BQ6208">
        <v>3.9859325625002297E-3</v>
      </c>
      <c r="BR6208">
        <v>6.5982094965875097E-3</v>
      </c>
      <c r="BS6208">
        <v>-2.55670369369909E-4</v>
      </c>
      <c r="BT6208">
        <v>4.8403157852589997E-3</v>
      </c>
      <c r="BU6208">
        <v>2.4424761533737099E-2</v>
      </c>
      <c r="BV6208">
        <v>4.1726786643266602E-2</v>
      </c>
      <c r="BW6208">
        <v>4.2568147182464502E-2</v>
      </c>
      <c r="BX6208">
        <v>0.20924669504165599</v>
      </c>
      <c r="BY6208">
        <v>0.1971435546875</v>
      </c>
      <c r="BZ6208">
        <v>0.12930278480052901</v>
      </c>
      <c r="CA6208">
        <v>-5.2478637546300798E-2</v>
      </c>
      <c r="CB6208">
        <v>-2.9829923063516599E-2</v>
      </c>
      <c r="CC6208">
        <v>1.42987202852964E-2</v>
      </c>
      <c r="CD6208">
        <v>2.3313006386160798E-2</v>
      </c>
      <c r="CE6208">
        <v>2.0979959517717299E-2</v>
      </c>
      <c r="CF6208">
        <v>1.4880131930112801E-2</v>
      </c>
      <c r="CG6208">
        <v>2.2756535559892599E-2</v>
      </c>
      <c r="CH6208">
        <v>2.5641106069087899E-2</v>
      </c>
      <c r="CI6208">
        <v>3.7367977201938601E-2</v>
      </c>
      <c r="CJ6208">
        <v>2.8231175616383501E-2</v>
      </c>
      <c r="CK6208">
        <v>1.8844030797481499E-2</v>
      </c>
      <c r="CL6208">
        <v>2.4838939309120098E-2</v>
      </c>
      <c r="CM6208">
        <v>1.6040833666920599E-2</v>
      </c>
      <c r="CN6208">
        <v>1.40285147354006E-2</v>
      </c>
      <c r="CO6208">
        <v>1.5459566377103299E-2</v>
      </c>
      <c r="CP6208">
        <v>1.9117996096610999E-2</v>
      </c>
      <c r="CQ6208">
        <v>1.3627152889966901E-2</v>
      </c>
      <c r="CR6208">
        <v>2.05771140754222E-2</v>
      </c>
      <c r="CS6208">
        <v>4.2003851383924401E-2</v>
      </c>
      <c r="CT6208">
        <v>6.0779422521591103E-2</v>
      </c>
      <c r="CU6208">
        <v>6.3048414885997703E-2</v>
      </c>
      <c r="CV6208">
        <v>0.230149790644645</v>
      </c>
      <c r="CW6208">
        <v>0.21763575077056799</v>
      </c>
      <c r="CX6208">
        <v>0.14855106174945801</v>
      </c>
      <c r="CY6208">
        <v>-3.34493108093738E-2</v>
      </c>
      <c r="CZ6208">
        <v>-1.1333446018397799E-2</v>
      </c>
      <c r="DA6208">
        <v>3.2021429389715098E-2</v>
      </c>
      <c r="DB6208">
        <v>3.9512909948825801E-2</v>
      </c>
      <c r="DC6208">
        <v>1.1166770011186501E-2</v>
      </c>
      <c r="DD6208">
        <v>1.09903737902641E-2</v>
      </c>
      <c r="DE6208">
        <v>9.9484641104936496E-3</v>
      </c>
      <c r="DF6208">
        <v>9.10568609833717E-3</v>
      </c>
      <c r="DG6208">
        <v>7.7132903970777902E-3</v>
      </c>
      <c r="DH6208">
        <v>6.3144825398921897E-3</v>
      </c>
      <c r="DI6208">
        <v>5.4874625056981997E-3</v>
      </c>
      <c r="DJ6208">
        <v>5.5056447163224203E-3</v>
      </c>
      <c r="DK6208">
        <v>5.8079133741557503E-3</v>
      </c>
      <c r="DL6208">
        <v>6.2252762727439404E-3</v>
      </c>
      <c r="DM6208">
        <v>6.97547383606433E-3</v>
      </c>
      <c r="DN6208">
        <v>7.6114903204143004E-3</v>
      </c>
      <c r="DO6208">
        <v>8.4401573985814996E-3</v>
      </c>
      <c r="DP6208">
        <v>9.5672942698001792E-3</v>
      </c>
      <c r="DQ6208">
        <v>1.0687327012419701E-2</v>
      </c>
      <c r="DR6208">
        <v>1.15831801667809E-2</v>
      </c>
      <c r="DS6208">
        <v>1.2451117858290599E-2</v>
      </c>
      <c r="DT6208">
        <v>1.2708175927400501E-2</v>
      </c>
      <c r="DU6208">
        <v>1.2458369135856601E-2</v>
      </c>
      <c r="DV6208">
        <v>1.1702117510139901E-2</v>
      </c>
      <c r="DW6208">
        <v>1.1569008231163001E-2</v>
      </c>
      <c r="DX6208">
        <v>1.1245059780776501E-2</v>
      </c>
      <c r="DY6208">
        <v>1.07746422290802E-2</v>
      </c>
      <c r="DZ6208">
        <v>9.8488414660096099E-3</v>
      </c>
      <c r="EA6208">
        <v>66.828239440917898</v>
      </c>
      <c r="EB6208">
        <v>65.399986267089801</v>
      </c>
      <c r="EC6208">
        <v>64.918342590332003</v>
      </c>
      <c r="ED6208">
        <v>63.177486419677699</v>
      </c>
      <c r="EE6208">
        <v>62.346401214599602</v>
      </c>
      <c r="EF6208">
        <v>60.935813903808501</v>
      </c>
      <c r="EG6208">
        <v>61.117534637451101</v>
      </c>
      <c r="EH6208">
        <v>63.434886932372997</v>
      </c>
      <c r="EI6208">
        <v>70.393768310546804</v>
      </c>
      <c r="EJ6208">
        <v>78.075332641601506</v>
      </c>
      <c r="EK6208">
        <v>83.997222900390597</v>
      </c>
      <c r="EL6208">
        <v>89.341392517089801</v>
      </c>
      <c r="EM6208">
        <v>94.023109436035099</v>
      </c>
      <c r="EN6208">
        <v>96.385383605957003</v>
      </c>
      <c r="EO6208">
        <v>97.925430297851506</v>
      </c>
      <c r="EP6208">
        <v>99.786392211914006</v>
      </c>
      <c r="EQ6208">
        <v>100.053916931152</v>
      </c>
      <c r="ER6208">
        <v>98.479484558105398</v>
      </c>
      <c r="ES6208">
        <v>92.759315490722599</v>
      </c>
      <c r="ET6208">
        <v>86.350761413574205</v>
      </c>
      <c r="EU6208">
        <v>81.704826354980398</v>
      </c>
      <c r="EV6208">
        <v>78.534584045410099</v>
      </c>
      <c r="EW6208">
        <v>75.224922180175696</v>
      </c>
      <c r="EX6208">
        <v>72.525428771972599</v>
      </c>
      <c r="EY6208">
        <v>0.101834304630756</v>
      </c>
      <c r="EZ6208">
        <v>7.0996731519699001E-3</v>
      </c>
      <c r="FA6208">
        <v>7.0996731519699001E-3</v>
      </c>
      <c r="FB6208">
        <v>0</v>
      </c>
      <c r="FC6208">
        <v>0</v>
      </c>
    </row>
    <row r="6209" spans="1:159" x14ac:dyDescent="0.25">
      <c r="A6209" t="s">
        <v>45</v>
      </c>
      <c r="B6209" t="s">
        <v>41</v>
      </c>
      <c r="C6209" t="s">
        <v>74</v>
      </c>
      <c r="D6209" s="13" t="s">
        <v>171</v>
      </c>
      <c r="I6209">
        <v>0</v>
      </c>
      <c r="EA6209">
        <v>0</v>
      </c>
      <c r="EB6209">
        <v>0</v>
      </c>
      <c r="EC6209">
        <v>0</v>
      </c>
      <c r="ED6209">
        <v>0</v>
      </c>
      <c r="EE6209">
        <v>0</v>
      </c>
      <c r="EF6209">
        <v>0</v>
      </c>
      <c r="EG6209">
        <v>0</v>
      </c>
      <c r="EH6209">
        <v>0</v>
      </c>
      <c r="EI6209">
        <v>0</v>
      </c>
      <c r="EJ6209">
        <v>0</v>
      </c>
      <c r="EK6209">
        <v>0</v>
      </c>
      <c r="EL6209">
        <v>0</v>
      </c>
      <c r="EM6209">
        <v>0</v>
      </c>
      <c r="EN6209">
        <v>0</v>
      </c>
      <c r="EO6209">
        <v>0</v>
      </c>
      <c r="EP6209">
        <v>0</v>
      </c>
      <c r="EQ6209">
        <v>0</v>
      </c>
      <c r="ER6209">
        <v>0</v>
      </c>
      <c r="ES6209">
        <v>0</v>
      </c>
      <c r="ET6209">
        <v>0</v>
      </c>
      <c r="EU6209">
        <v>0</v>
      </c>
      <c r="EV6209">
        <v>0</v>
      </c>
      <c r="EW6209">
        <v>0</v>
      </c>
      <c r="EX6209">
        <v>0</v>
      </c>
      <c r="FB6209">
        <v>0</v>
      </c>
      <c r="FC6209">
        <v>1</v>
      </c>
    </row>
    <row r="6210" spans="1:159" x14ac:dyDescent="0.25">
      <c r="A6210" t="s">
        <v>45</v>
      </c>
      <c r="B6210" t="s">
        <v>41</v>
      </c>
      <c r="C6210" t="s">
        <v>83</v>
      </c>
      <c r="D6210" s="13" t="s">
        <v>171</v>
      </c>
      <c r="I6210">
        <v>0</v>
      </c>
      <c r="EA6210">
        <v>0</v>
      </c>
      <c r="EB6210">
        <v>0</v>
      </c>
      <c r="EC6210">
        <v>0</v>
      </c>
      <c r="ED6210">
        <v>0</v>
      </c>
      <c r="EE6210">
        <v>0</v>
      </c>
      <c r="EF6210">
        <v>0</v>
      </c>
      <c r="EG6210">
        <v>0</v>
      </c>
      <c r="EH6210">
        <v>0</v>
      </c>
      <c r="EI6210">
        <v>0</v>
      </c>
      <c r="EJ6210">
        <v>0</v>
      </c>
      <c r="EK6210">
        <v>0</v>
      </c>
      <c r="EL6210">
        <v>0</v>
      </c>
      <c r="EM6210">
        <v>0</v>
      </c>
      <c r="EN6210">
        <v>0</v>
      </c>
      <c r="EO6210">
        <v>0</v>
      </c>
      <c r="EP6210">
        <v>0</v>
      </c>
      <c r="EQ6210">
        <v>0</v>
      </c>
      <c r="ER6210">
        <v>0</v>
      </c>
      <c r="ES6210">
        <v>0</v>
      </c>
      <c r="ET6210">
        <v>0</v>
      </c>
      <c r="EU6210">
        <v>0</v>
      </c>
      <c r="EV6210">
        <v>0</v>
      </c>
      <c r="EW6210">
        <v>0</v>
      </c>
      <c r="EX6210">
        <v>0</v>
      </c>
      <c r="FB6210">
        <v>0</v>
      </c>
      <c r="FC6210">
        <v>1</v>
      </c>
    </row>
    <row r="6211" spans="1:159" x14ac:dyDescent="0.25">
      <c r="A6211" t="s">
        <v>45</v>
      </c>
      <c r="B6211" t="s">
        <v>41</v>
      </c>
      <c r="C6211" t="s">
        <v>73</v>
      </c>
      <c r="D6211" s="13" t="s">
        <v>171</v>
      </c>
      <c r="I6211">
        <v>0</v>
      </c>
      <c r="EA6211">
        <v>0</v>
      </c>
      <c r="EB6211">
        <v>0</v>
      </c>
      <c r="EC6211">
        <v>0</v>
      </c>
      <c r="ED6211">
        <v>0</v>
      </c>
      <c r="EE6211">
        <v>0</v>
      </c>
      <c r="EF6211">
        <v>0</v>
      </c>
      <c r="EG6211">
        <v>0</v>
      </c>
      <c r="EH6211">
        <v>0</v>
      </c>
      <c r="EI6211">
        <v>0</v>
      </c>
      <c r="EJ6211">
        <v>0</v>
      </c>
      <c r="EK6211">
        <v>0</v>
      </c>
      <c r="EL6211">
        <v>0</v>
      </c>
      <c r="EM6211">
        <v>0</v>
      </c>
      <c r="EN6211">
        <v>0</v>
      </c>
      <c r="EO6211">
        <v>0</v>
      </c>
      <c r="EP6211">
        <v>0</v>
      </c>
      <c r="EQ6211">
        <v>0</v>
      </c>
      <c r="ER6211">
        <v>0</v>
      </c>
      <c r="ES6211">
        <v>0</v>
      </c>
      <c r="ET6211">
        <v>0</v>
      </c>
      <c r="EU6211">
        <v>0</v>
      </c>
      <c r="EV6211">
        <v>0</v>
      </c>
      <c r="EW6211">
        <v>0</v>
      </c>
      <c r="EX6211">
        <v>0</v>
      </c>
      <c r="FB6211">
        <v>0</v>
      </c>
      <c r="FC6211">
        <v>1</v>
      </c>
    </row>
    <row r="6212" spans="1:159" x14ac:dyDescent="0.25">
      <c r="A6212" t="s">
        <v>45</v>
      </c>
      <c r="B6212" t="s">
        <v>41</v>
      </c>
      <c r="C6212" t="s">
        <v>81</v>
      </c>
      <c r="D6212" s="13" t="s">
        <v>171</v>
      </c>
      <c r="I6212">
        <v>0</v>
      </c>
      <c r="EA6212">
        <v>0</v>
      </c>
      <c r="EB6212">
        <v>0</v>
      </c>
      <c r="EC6212">
        <v>0</v>
      </c>
      <c r="ED6212">
        <v>0</v>
      </c>
      <c r="EE6212">
        <v>0</v>
      </c>
      <c r="EF6212">
        <v>0</v>
      </c>
      <c r="EG6212">
        <v>0</v>
      </c>
      <c r="EH6212">
        <v>0</v>
      </c>
      <c r="EI6212">
        <v>0</v>
      </c>
      <c r="EJ6212">
        <v>0</v>
      </c>
      <c r="EK6212">
        <v>0</v>
      </c>
      <c r="EL6212">
        <v>0</v>
      </c>
      <c r="EM6212">
        <v>0</v>
      </c>
      <c r="EN6212">
        <v>0</v>
      </c>
      <c r="EO6212">
        <v>0</v>
      </c>
      <c r="EP6212">
        <v>0</v>
      </c>
      <c r="EQ6212">
        <v>0</v>
      </c>
      <c r="ER6212">
        <v>0</v>
      </c>
      <c r="ES6212">
        <v>0</v>
      </c>
      <c r="ET6212">
        <v>0</v>
      </c>
      <c r="EU6212">
        <v>0</v>
      </c>
      <c r="EV6212">
        <v>0</v>
      </c>
      <c r="EW6212">
        <v>0</v>
      </c>
      <c r="EX6212">
        <v>0</v>
      </c>
      <c r="FB6212">
        <v>0</v>
      </c>
      <c r="FC6212">
        <v>1</v>
      </c>
    </row>
    <row r="6213" spans="1:159" x14ac:dyDescent="0.25">
      <c r="A6213" t="s">
        <v>45</v>
      </c>
      <c r="B6213" t="s">
        <v>41</v>
      </c>
      <c r="C6213" t="s">
        <v>82</v>
      </c>
      <c r="D6213" s="13" t="s">
        <v>171</v>
      </c>
      <c r="I6213">
        <v>0</v>
      </c>
      <c r="EA6213">
        <v>0</v>
      </c>
      <c r="EB6213">
        <v>0</v>
      </c>
      <c r="EC6213">
        <v>0</v>
      </c>
      <c r="ED6213">
        <v>0</v>
      </c>
      <c r="EE6213">
        <v>0</v>
      </c>
      <c r="EF6213">
        <v>0</v>
      </c>
      <c r="EG6213">
        <v>0</v>
      </c>
      <c r="EH6213">
        <v>0</v>
      </c>
      <c r="EI6213">
        <v>0</v>
      </c>
      <c r="EJ6213">
        <v>0</v>
      </c>
      <c r="EK6213">
        <v>0</v>
      </c>
      <c r="EL6213">
        <v>0</v>
      </c>
      <c r="EM6213">
        <v>0</v>
      </c>
      <c r="EN6213">
        <v>0</v>
      </c>
      <c r="EO6213">
        <v>0</v>
      </c>
      <c r="EP6213">
        <v>0</v>
      </c>
      <c r="EQ6213">
        <v>0</v>
      </c>
      <c r="ER6213">
        <v>0</v>
      </c>
      <c r="ES6213">
        <v>0</v>
      </c>
      <c r="ET6213">
        <v>0</v>
      </c>
      <c r="EU6213">
        <v>0</v>
      </c>
      <c r="EV6213">
        <v>0</v>
      </c>
      <c r="EW6213">
        <v>0</v>
      </c>
      <c r="EX6213">
        <v>0</v>
      </c>
      <c r="FB6213">
        <v>0</v>
      </c>
      <c r="FC6213">
        <v>1</v>
      </c>
    </row>
    <row r="6214" spans="1:159" x14ac:dyDescent="0.25">
      <c r="A6214" t="s">
        <v>45</v>
      </c>
      <c r="B6214" t="s">
        <v>41</v>
      </c>
      <c r="C6214" t="s">
        <v>87</v>
      </c>
      <c r="D6214" s="13" t="s">
        <v>171</v>
      </c>
      <c r="I6214">
        <v>0</v>
      </c>
      <c r="EA6214">
        <v>0</v>
      </c>
      <c r="EB6214">
        <v>0</v>
      </c>
      <c r="EC6214">
        <v>0</v>
      </c>
      <c r="ED6214">
        <v>0</v>
      </c>
      <c r="EE6214">
        <v>0</v>
      </c>
      <c r="EF6214">
        <v>0</v>
      </c>
      <c r="EG6214">
        <v>0</v>
      </c>
      <c r="EH6214">
        <v>0</v>
      </c>
      <c r="EI6214">
        <v>0</v>
      </c>
      <c r="EJ6214">
        <v>0</v>
      </c>
      <c r="EK6214">
        <v>0</v>
      </c>
      <c r="EL6214">
        <v>0</v>
      </c>
      <c r="EM6214">
        <v>0</v>
      </c>
      <c r="EN6214">
        <v>0</v>
      </c>
      <c r="EO6214">
        <v>0</v>
      </c>
      <c r="EP6214">
        <v>0</v>
      </c>
      <c r="EQ6214">
        <v>0</v>
      </c>
      <c r="ER6214">
        <v>0</v>
      </c>
      <c r="ES6214">
        <v>0</v>
      </c>
      <c r="ET6214">
        <v>0</v>
      </c>
      <c r="EU6214">
        <v>0</v>
      </c>
      <c r="EV6214">
        <v>0</v>
      </c>
      <c r="EW6214">
        <v>0</v>
      </c>
      <c r="EX6214">
        <v>0</v>
      </c>
      <c r="FB6214">
        <v>0</v>
      </c>
      <c r="FC6214">
        <v>1</v>
      </c>
    </row>
    <row r="6215" spans="1:159" x14ac:dyDescent="0.25">
      <c r="A6215" t="s">
        <v>45</v>
      </c>
      <c r="B6215" t="s">
        <v>41</v>
      </c>
      <c r="C6215" t="s">
        <v>85</v>
      </c>
      <c r="D6215" s="13" t="s">
        <v>171</v>
      </c>
      <c r="I6215">
        <v>0</v>
      </c>
      <c r="EA6215">
        <v>0</v>
      </c>
      <c r="EB6215">
        <v>0</v>
      </c>
      <c r="EC6215">
        <v>0</v>
      </c>
      <c r="ED6215">
        <v>0</v>
      </c>
      <c r="EE6215">
        <v>0</v>
      </c>
      <c r="EF6215">
        <v>0</v>
      </c>
      <c r="EG6215">
        <v>0</v>
      </c>
      <c r="EH6215">
        <v>0</v>
      </c>
      <c r="EI6215">
        <v>0</v>
      </c>
      <c r="EJ6215">
        <v>0</v>
      </c>
      <c r="EK6215">
        <v>0</v>
      </c>
      <c r="EL6215">
        <v>0</v>
      </c>
      <c r="EM6215">
        <v>0</v>
      </c>
      <c r="EN6215">
        <v>0</v>
      </c>
      <c r="EO6215">
        <v>0</v>
      </c>
      <c r="EP6215">
        <v>0</v>
      </c>
      <c r="EQ6215">
        <v>0</v>
      </c>
      <c r="ER6215">
        <v>0</v>
      </c>
      <c r="ES6215">
        <v>0</v>
      </c>
      <c r="ET6215">
        <v>0</v>
      </c>
      <c r="EU6215">
        <v>0</v>
      </c>
      <c r="EV6215">
        <v>0</v>
      </c>
      <c r="EW6215">
        <v>0</v>
      </c>
      <c r="EX6215">
        <v>0</v>
      </c>
      <c r="FB6215">
        <v>0</v>
      </c>
      <c r="FC6215">
        <v>1</v>
      </c>
    </row>
    <row r="6216" spans="1:159" x14ac:dyDescent="0.25">
      <c r="A6216" t="s">
        <v>45</v>
      </c>
      <c r="B6216" t="s">
        <v>41</v>
      </c>
      <c r="C6216" t="s">
        <v>86</v>
      </c>
      <c r="D6216" s="13" t="s">
        <v>171</v>
      </c>
      <c r="I6216">
        <v>0</v>
      </c>
      <c r="EA6216">
        <v>0</v>
      </c>
      <c r="EB6216">
        <v>0</v>
      </c>
      <c r="EC6216">
        <v>0</v>
      </c>
      <c r="ED6216">
        <v>0</v>
      </c>
      <c r="EE6216">
        <v>0</v>
      </c>
      <c r="EF6216">
        <v>0</v>
      </c>
      <c r="EG6216">
        <v>0</v>
      </c>
      <c r="EH6216">
        <v>0</v>
      </c>
      <c r="EI6216">
        <v>0</v>
      </c>
      <c r="EJ6216">
        <v>0</v>
      </c>
      <c r="EK6216">
        <v>0</v>
      </c>
      <c r="EL6216">
        <v>0</v>
      </c>
      <c r="EM6216">
        <v>0</v>
      </c>
      <c r="EN6216">
        <v>0</v>
      </c>
      <c r="EO6216">
        <v>0</v>
      </c>
      <c r="EP6216">
        <v>0</v>
      </c>
      <c r="EQ6216">
        <v>0</v>
      </c>
      <c r="ER6216">
        <v>0</v>
      </c>
      <c r="ES6216">
        <v>0</v>
      </c>
      <c r="ET6216">
        <v>0</v>
      </c>
      <c r="EU6216">
        <v>0</v>
      </c>
      <c r="EV6216">
        <v>0</v>
      </c>
      <c r="EW6216">
        <v>0</v>
      </c>
      <c r="EX6216">
        <v>0</v>
      </c>
      <c r="FB6216">
        <v>0</v>
      </c>
      <c r="FC6216">
        <v>1</v>
      </c>
    </row>
    <row r="6217" spans="1:159" x14ac:dyDescent="0.25">
      <c r="A6217" t="s">
        <v>45</v>
      </c>
      <c r="B6217" t="s">
        <v>41</v>
      </c>
      <c r="C6217" t="s">
        <v>76</v>
      </c>
      <c r="D6217" s="13" t="s">
        <v>171</v>
      </c>
      <c r="I6217">
        <v>0</v>
      </c>
      <c r="EA6217">
        <v>0</v>
      </c>
      <c r="EB6217">
        <v>0</v>
      </c>
      <c r="EC6217">
        <v>0</v>
      </c>
      <c r="ED6217">
        <v>0</v>
      </c>
      <c r="EE6217">
        <v>0</v>
      </c>
      <c r="EF6217">
        <v>0</v>
      </c>
      <c r="EG6217">
        <v>0</v>
      </c>
      <c r="EH6217">
        <v>0</v>
      </c>
      <c r="EI6217">
        <v>0</v>
      </c>
      <c r="EJ6217">
        <v>0</v>
      </c>
      <c r="EK6217">
        <v>0</v>
      </c>
      <c r="EL6217">
        <v>0</v>
      </c>
      <c r="EM6217">
        <v>0</v>
      </c>
      <c r="EN6217">
        <v>0</v>
      </c>
      <c r="EO6217">
        <v>0</v>
      </c>
      <c r="EP6217">
        <v>0</v>
      </c>
      <c r="EQ6217">
        <v>0</v>
      </c>
      <c r="ER6217">
        <v>0</v>
      </c>
      <c r="ES6217">
        <v>0</v>
      </c>
      <c r="ET6217">
        <v>0</v>
      </c>
      <c r="EU6217">
        <v>0</v>
      </c>
      <c r="EV6217">
        <v>0</v>
      </c>
      <c r="EW6217">
        <v>0</v>
      </c>
      <c r="EX6217">
        <v>0</v>
      </c>
      <c r="FB6217">
        <v>0</v>
      </c>
      <c r="FC6217">
        <v>1</v>
      </c>
    </row>
    <row r="6218" spans="1:159" x14ac:dyDescent="0.25">
      <c r="A6218" t="s">
        <v>45</v>
      </c>
      <c r="B6218" t="s">
        <v>41</v>
      </c>
      <c r="C6218" t="s">
        <v>75</v>
      </c>
      <c r="D6218" s="13" t="s">
        <v>171</v>
      </c>
      <c r="I6218">
        <v>0</v>
      </c>
      <c r="EA6218">
        <v>0</v>
      </c>
      <c r="EB6218">
        <v>0</v>
      </c>
      <c r="EC6218">
        <v>0</v>
      </c>
      <c r="ED6218">
        <v>0</v>
      </c>
      <c r="EE6218">
        <v>0</v>
      </c>
      <c r="EF6218">
        <v>0</v>
      </c>
      <c r="EG6218">
        <v>0</v>
      </c>
      <c r="EH6218">
        <v>0</v>
      </c>
      <c r="EI6218">
        <v>0</v>
      </c>
      <c r="EJ6218">
        <v>0</v>
      </c>
      <c r="EK6218">
        <v>0</v>
      </c>
      <c r="EL6218">
        <v>0</v>
      </c>
      <c r="EM6218">
        <v>0</v>
      </c>
      <c r="EN6218">
        <v>0</v>
      </c>
      <c r="EO6218">
        <v>0</v>
      </c>
      <c r="EP6218">
        <v>0</v>
      </c>
      <c r="EQ6218">
        <v>0</v>
      </c>
      <c r="ER6218">
        <v>0</v>
      </c>
      <c r="ES6218">
        <v>0</v>
      </c>
      <c r="ET6218">
        <v>0</v>
      </c>
      <c r="EU6218">
        <v>0</v>
      </c>
      <c r="EV6218">
        <v>0</v>
      </c>
      <c r="EW6218">
        <v>0</v>
      </c>
      <c r="EX6218">
        <v>0</v>
      </c>
      <c r="FB6218">
        <v>0</v>
      </c>
      <c r="FC6218">
        <v>1</v>
      </c>
    </row>
    <row r="6219" spans="1:159" x14ac:dyDescent="0.25">
      <c r="A6219" t="s">
        <v>45</v>
      </c>
      <c r="B6219" t="s">
        <v>41</v>
      </c>
      <c r="C6219" t="s">
        <v>77</v>
      </c>
      <c r="D6219" s="13" t="s">
        <v>171</v>
      </c>
      <c r="I6219">
        <v>0</v>
      </c>
      <c r="EA6219">
        <v>0</v>
      </c>
      <c r="EB6219">
        <v>0</v>
      </c>
      <c r="EC6219">
        <v>0</v>
      </c>
      <c r="ED6219">
        <v>0</v>
      </c>
      <c r="EE6219">
        <v>0</v>
      </c>
      <c r="EF6219">
        <v>0</v>
      </c>
      <c r="EG6219">
        <v>0</v>
      </c>
      <c r="EH6219">
        <v>0</v>
      </c>
      <c r="EI6219">
        <v>0</v>
      </c>
      <c r="EJ6219">
        <v>0</v>
      </c>
      <c r="EK6219">
        <v>0</v>
      </c>
      <c r="EL6219">
        <v>0</v>
      </c>
      <c r="EM6219">
        <v>0</v>
      </c>
      <c r="EN6219">
        <v>0</v>
      </c>
      <c r="EO6219">
        <v>0</v>
      </c>
      <c r="EP6219">
        <v>0</v>
      </c>
      <c r="EQ6219">
        <v>0</v>
      </c>
      <c r="ER6219">
        <v>0</v>
      </c>
      <c r="ES6219">
        <v>0</v>
      </c>
      <c r="ET6219">
        <v>0</v>
      </c>
      <c r="EU6219">
        <v>0</v>
      </c>
      <c r="EV6219">
        <v>0</v>
      </c>
      <c r="EW6219">
        <v>0</v>
      </c>
      <c r="EX6219">
        <v>0</v>
      </c>
      <c r="FB6219">
        <v>0</v>
      </c>
      <c r="FC6219">
        <v>1</v>
      </c>
    </row>
    <row r="6220" spans="1:159" x14ac:dyDescent="0.25">
      <c r="A6220" t="s">
        <v>45</v>
      </c>
      <c r="B6220" t="s">
        <v>41</v>
      </c>
      <c r="C6220" t="s">
        <v>84</v>
      </c>
      <c r="D6220" s="13" t="s">
        <v>171</v>
      </c>
      <c r="I6220">
        <v>0</v>
      </c>
      <c r="EA6220">
        <v>0</v>
      </c>
      <c r="EB6220">
        <v>0</v>
      </c>
      <c r="EC6220">
        <v>0</v>
      </c>
      <c r="ED6220">
        <v>0</v>
      </c>
      <c r="EE6220">
        <v>0</v>
      </c>
      <c r="EF6220">
        <v>0</v>
      </c>
      <c r="EG6220">
        <v>0</v>
      </c>
      <c r="EH6220">
        <v>0</v>
      </c>
      <c r="EI6220">
        <v>0</v>
      </c>
      <c r="EJ6220">
        <v>0</v>
      </c>
      <c r="EK6220">
        <v>0</v>
      </c>
      <c r="EL6220">
        <v>0</v>
      </c>
      <c r="EM6220">
        <v>0</v>
      </c>
      <c r="EN6220">
        <v>0</v>
      </c>
      <c r="EO6220">
        <v>0</v>
      </c>
      <c r="EP6220">
        <v>0</v>
      </c>
      <c r="EQ6220">
        <v>0</v>
      </c>
      <c r="ER6220">
        <v>0</v>
      </c>
      <c r="ES6220">
        <v>0</v>
      </c>
      <c r="ET6220">
        <v>0</v>
      </c>
      <c r="EU6220">
        <v>0</v>
      </c>
      <c r="EV6220">
        <v>0</v>
      </c>
      <c r="EW6220">
        <v>0</v>
      </c>
      <c r="EX6220">
        <v>0</v>
      </c>
      <c r="FB6220">
        <v>0</v>
      </c>
      <c r="FC6220">
        <v>1</v>
      </c>
    </row>
    <row r="6221" spans="1:159" x14ac:dyDescent="0.25">
      <c r="A6221" t="s">
        <v>45</v>
      </c>
      <c r="B6221" t="s">
        <v>41</v>
      </c>
      <c r="C6221" t="s">
        <v>72</v>
      </c>
      <c r="D6221" s="13" t="s">
        <v>171</v>
      </c>
      <c r="I6221">
        <v>0</v>
      </c>
      <c r="EA6221">
        <v>0</v>
      </c>
      <c r="EB6221">
        <v>0</v>
      </c>
      <c r="EC6221">
        <v>0</v>
      </c>
      <c r="ED6221">
        <v>0</v>
      </c>
      <c r="EE6221">
        <v>0</v>
      </c>
      <c r="EF6221">
        <v>0</v>
      </c>
      <c r="EG6221">
        <v>0</v>
      </c>
      <c r="EH6221">
        <v>0</v>
      </c>
      <c r="EI6221">
        <v>0</v>
      </c>
      <c r="EJ6221">
        <v>0</v>
      </c>
      <c r="EK6221">
        <v>0</v>
      </c>
      <c r="EL6221">
        <v>0</v>
      </c>
      <c r="EM6221">
        <v>0</v>
      </c>
      <c r="EN6221">
        <v>0</v>
      </c>
      <c r="EO6221">
        <v>0</v>
      </c>
      <c r="EP6221">
        <v>0</v>
      </c>
      <c r="EQ6221">
        <v>0</v>
      </c>
      <c r="ER6221">
        <v>0</v>
      </c>
      <c r="ES6221">
        <v>0</v>
      </c>
      <c r="ET6221">
        <v>0</v>
      </c>
      <c r="EU6221">
        <v>0</v>
      </c>
      <c r="EV6221">
        <v>0</v>
      </c>
      <c r="EW6221">
        <v>0</v>
      </c>
      <c r="EX6221">
        <v>0</v>
      </c>
      <c r="FB6221">
        <v>0</v>
      </c>
      <c r="FC6221">
        <v>1</v>
      </c>
    </row>
    <row r="6222" spans="1:159" x14ac:dyDescent="0.25">
      <c r="A6222" t="s">
        <v>45</v>
      </c>
      <c r="B6222" t="s">
        <v>41</v>
      </c>
      <c r="C6222" t="s">
        <v>80</v>
      </c>
      <c r="D6222" s="13" t="s">
        <v>171</v>
      </c>
      <c r="I6222">
        <v>0</v>
      </c>
      <c r="EA6222">
        <v>0</v>
      </c>
      <c r="EB6222">
        <v>0</v>
      </c>
      <c r="EC6222">
        <v>0</v>
      </c>
      <c r="ED6222">
        <v>0</v>
      </c>
      <c r="EE6222">
        <v>0</v>
      </c>
      <c r="EF6222">
        <v>0</v>
      </c>
      <c r="EG6222">
        <v>0</v>
      </c>
      <c r="EH6222">
        <v>0</v>
      </c>
      <c r="EI6222">
        <v>0</v>
      </c>
      <c r="EJ6222">
        <v>0</v>
      </c>
      <c r="EK6222">
        <v>0</v>
      </c>
      <c r="EL6222">
        <v>0</v>
      </c>
      <c r="EM6222">
        <v>0</v>
      </c>
      <c r="EN6222">
        <v>0</v>
      </c>
      <c r="EO6222">
        <v>0</v>
      </c>
      <c r="EP6222">
        <v>0</v>
      </c>
      <c r="EQ6222">
        <v>0</v>
      </c>
      <c r="ER6222">
        <v>0</v>
      </c>
      <c r="ES6222">
        <v>0</v>
      </c>
      <c r="ET6222">
        <v>0</v>
      </c>
      <c r="EU6222">
        <v>0</v>
      </c>
      <c r="EV6222">
        <v>0</v>
      </c>
      <c r="EW6222">
        <v>0</v>
      </c>
      <c r="EX6222">
        <v>0</v>
      </c>
      <c r="FB6222">
        <v>0</v>
      </c>
      <c r="FC6222">
        <v>1</v>
      </c>
    </row>
    <row r="6223" spans="1:159" x14ac:dyDescent="0.25">
      <c r="A6223" t="s">
        <v>46</v>
      </c>
      <c r="B6223" t="s">
        <v>41</v>
      </c>
      <c r="C6223" t="s">
        <v>78</v>
      </c>
      <c r="D6223" s="13" t="s">
        <v>171</v>
      </c>
      <c r="I6223">
        <v>0</v>
      </c>
      <c r="EA6223">
        <v>0</v>
      </c>
      <c r="EB6223">
        <v>0</v>
      </c>
      <c r="EC6223">
        <v>0</v>
      </c>
      <c r="ED6223">
        <v>0</v>
      </c>
      <c r="EE6223">
        <v>0</v>
      </c>
      <c r="EF6223">
        <v>0</v>
      </c>
      <c r="EG6223">
        <v>0</v>
      </c>
      <c r="EH6223">
        <v>0</v>
      </c>
      <c r="EI6223">
        <v>0</v>
      </c>
      <c r="EJ6223">
        <v>0</v>
      </c>
      <c r="EK6223">
        <v>0</v>
      </c>
      <c r="EL6223">
        <v>0</v>
      </c>
      <c r="EM6223">
        <v>0</v>
      </c>
      <c r="EN6223">
        <v>0</v>
      </c>
      <c r="EO6223">
        <v>0</v>
      </c>
      <c r="EP6223">
        <v>0</v>
      </c>
      <c r="EQ6223">
        <v>0</v>
      </c>
      <c r="ER6223">
        <v>0</v>
      </c>
      <c r="ES6223">
        <v>0</v>
      </c>
      <c r="ET6223">
        <v>0</v>
      </c>
      <c r="EU6223">
        <v>0</v>
      </c>
      <c r="EV6223">
        <v>0</v>
      </c>
      <c r="EW6223">
        <v>0</v>
      </c>
      <c r="EX6223">
        <v>0</v>
      </c>
      <c r="FB6223">
        <v>0</v>
      </c>
      <c r="FC6223">
        <v>1</v>
      </c>
    </row>
    <row r="6224" spans="1:159" x14ac:dyDescent="0.25">
      <c r="A6224" t="s">
        <v>46</v>
      </c>
      <c r="B6224" t="s">
        <v>41</v>
      </c>
      <c r="C6224" t="s">
        <v>79</v>
      </c>
      <c r="D6224" s="13" t="s">
        <v>171</v>
      </c>
      <c r="I6224">
        <v>0</v>
      </c>
      <c r="EA6224">
        <v>0</v>
      </c>
      <c r="EB6224">
        <v>0</v>
      </c>
      <c r="EC6224">
        <v>0</v>
      </c>
      <c r="ED6224">
        <v>0</v>
      </c>
      <c r="EE6224">
        <v>0</v>
      </c>
      <c r="EF6224">
        <v>0</v>
      </c>
      <c r="EG6224">
        <v>0</v>
      </c>
      <c r="EH6224">
        <v>0</v>
      </c>
      <c r="EI6224">
        <v>0</v>
      </c>
      <c r="EJ6224">
        <v>0</v>
      </c>
      <c r="EK6224">
        <v>0</v>
      </c>
      <c r="EL6224">
        <v>0</v>
      </c>
      <c r="EM6224">
        <v>0</v>
      </c>
      <c r="EN6224">
        <v>0</v>
      </c>
      <c r="EO6224">
        <v>0</v>
      </c>
      <c r="EP6224">
        <v>0</v>
      </c>
      <c r="EQ6224">
        <v>0</v>
      </c>
      <c r="ER6224">
        <v>0</v>
      </c>
      <c r="ES6224">
        <v>0</v>
      </c>
      <c r="ET6224">
        <v>0</v>
      </c>
      <c r="EU6224">
        <v>0</v>
      </c>
      <c r="EV6224">
        <v>0</v>
      </c>
      <c r="EW6224">
        <v>0</v>
      </c>
      <c r="EX6224">
        <v>0</v>
      </c>
      <c r="FB6224">
        <v>0</v>
      </c>
      <c r="FC6224">
        <v>1</v>
      </c>
    </row>
    <row r="6225" spans="1:159" x14ac:dyDescent="0.25">
      <c r="A6225" t="s">
        <v>46</v>
      </c>
      <c r="B6225" t="s">
        <v>41</v>
      </c>
      <c r="C6225" t="s">
        <v>42</v>
      </c>
      <c r="D6225" s="13" t="s">
        <v>171</v>
      </c>
      <c r="E6225" s="25">
        <v>18</v>
      </c>
      <c r="F6225">
        <v>20</v>
      </c>
      <c r="G6225">
        <v>18</v>
      </c>
      <c r="H6225">
        <v>20</v>
      </c>
      <c r="I6225">
        <v>9096.5</v>
      </c>
      <c r="J6225">
        <v>56580</v>
      </c>
      <c r="K6225">
        <v>0.93484032154083196</v>
      </c>
      <c r="L6225">
        <v>0.81989693641662498</v>
      </c>
      <c r="M6225">
        <v>0.73925602436065596</v>
      </c>
      <c r="N6225">
        <v>0.69134342670440596</v>
      </c>
      <c r="O6225">
        <v>0.68363499641418402</v>
      </c>
      <c r="P6225">
        <v>0.69826900959014804</v>
      </c>
      <c r="Q6225">
        <v>0.75366592407226496</v>
      </c>
      <c r="R6225">
        <v>0.69939291477203303</v>
      </c>
      <c r="S6225">
        <v>0.54799693822860696</v>
      </c>
      <c r="T6225">
        <v>0.52157014608383101</v>
      </c>
      <c r="U6225">
        <v>0.57349687814712502</v>
      </c>
      <c r="V6225">
        <v>0.67507505416870095</v>
      </c>
      <c r="W6225">
        <v>0.83797955513000399</v>
      </c>
      <c r="X6225">
        <v>1.06407105922698</v>
      </c>
      <c r="Y6225">
        <v>1.34597432613372</v>
      </c>
      <c r="Z6225">
        <v>1.6889002323150599</v>
      </c>
      <c r="AA6225">
        <v>2.0631401538848801</v>
      </c>
      <c r="AB6225">
        <v>2.36686706542968</v>
      </c>
      <c r="AC6225">
        <v>2.4049210548400799</v>
      </c>
      <c r="AD6225">
        <v>2.1952202320098801</v>
      </c>
      <c r="AE6225">
        <v>1.9729357957839899</v>
      </c>
      <c r="AF6225">
        <v>1.73297047615051</v>
      </c>
      <c r="AG6225">
        <v>1.4444608688354399</v>
      </c>
      <c r="AH6225">
        <v>1.16954445838928</v>
      </c>
      <c r="AI6225">
        <v>-1.6792338341474498E-2</v>
      </c>
      <c r="AJ6225">
        <v>-1.5817187726497602E-2</v>
      </c>
      <c r="AK6225">
        <v>-1.3266807422041799E-2</v>
      </c>
      <c r="AL6225">
        <v>-3.7552374415099599E-3</v>
      </c>
      <c r="AM6225">
        <v>-1.4696971047669599E-3</v>
      </c>
      <c r="AN6225">
        <v>-8.2426229491829803E-3</v>
      </c>
      <c r="AO6225">
        <v>8.4444432286545602E-4</v>
      </c>
      <c r="AP6225">
        <v>-5.9764059260487496E-3</v>
      </c>
      <c r="AQ6225">
        <v>-1.8133187666535301E-2</v>
      </c>
      <c r="AR6225">
        <v>-1.65432710200548E-2</v>
      </c>
      <c r="AS6225">
        <v>-3.0927427578717401E-3</v>
      </c>
      <c r="AT6225">
        <v>-6.2465840019285601E-3</v>
      </c>
      <c r="AU6225">
        <v>-1.90755445510149E-2</v>
      </c>
      <c r="AV6225">
        <v>-4.58520092070102E-3</v>
      </c>
      <c r="AW6225">
        <v>1.7475435743108301E-3</v>
      </c>
      <c r="AX6225">
        <v>-1.4498135074973099E-2</v>
      </c>
      <c r="AY6225">
        <v>-1.47830219939351E-2</v>
      </c>
      <c r="AZ6225">
        <v>5.3036432713270097E-2</v>
      </c>
      <c r="BA6225">
        <v>4.5894205570220899E-2</v>
      </c>
      <c r="BB6225">
        <v>-1.8277408555150001E-2</v>
      </c>
      <c r="BC6225">
        <v>-9.1041766107082298E-2</v>
      </c>
      <c r="BD6225">
        <v>-3.3655419945716802E-2</v>
      </c>
      <c r="BE6225">
        <v>-8.1034032627940109E-3</v>
      </c>
      <c r="BF6225">
        <v>-1.6883263364434201E-2</v>
      </c>
      <c r="BG6225">
        <v>-3.9049810729920799E-3</v>
      </c>
      <c r="BH6225">
        <v>-4.1016195900738196E-3</v>
      </c>
      <c r="BI6225">
        <v>-2.8931368142366401E-3</v>
      </c>
      <c r="BJ6225">
        <v>5.6055299937724998E-3</v>
      </c>
      <c r="BK6225">
        <v>7.4329511262476401E-3</v>
      </c>
      <c r="BL6225">
        <v>2.07809061976149E-4</v>
      </c>
      <c r="BM6225">
        <v>9.4725228846073099E-3</v>
      </c>
      <c r="BN6225">
        <v>3.1968720722943501E-3</v>
      </c>
      <c r="BO6225">
        <v>-8.6256498470902408E-3</v>
      </c>
      <c r="BP6225">
        <v>-6.5176151692867201E-3</v>
      </c>
      <c r="BQ6225">
        <v>8.0673526972532203E-3</v>
      </c>
      <c r="BR6225">
        <v>6.2641478143632403E-3</v>
      </c>
      <c r="BS6225">
        <v>-4.8706824891269198E-3</v>
      </c>
      <c r="BT6225">
        <v>1.1229257099330399E-2</v>
      </c>
      <c r="BU6225">
        <v>1.8821028992533601E-2</v>
      </c>
      <c r="BV6225">
        <v>3.88352549634873E-3</v>
      </c>
      <c r="BW6225">
        <v>4.8663495108485196E-3</v>
      </c>
      <c r="BX6225">
        <v>7.3166340589523302E-2</v>
      </c>
      <c r="BY6225">
        <v>6.5134696662425898E-2</v>
      </c>
      <c r="BZ6225">
        <v>0</v>
      </c>
      <c r="CA6225">
        <v>-7.3045656085014302E-2</v>
      </c>
      <c r="CB6225">
        <v>-1.6959415748715401E-2</v>
      </c>
      <c r="CC6225">
        <v>7.3435129597783002E-3</v>
      </c>
      <c r="CD6225">
        <v>-2.8684514109045202E-3</v>
      </c>
      <c r="CE6225">
        <v>8.9823761954903603E-3</v>
      </c>
      <c r="CF6225">
        <v>7.6139490120112801E-3</v>
      </c>
      <c r="CG6225">
        <v>7.4805333279073204E-3</v>
      </c>
      <c r="CH6225">
        <v>1.49662978947162E-2</v>
      </c>
      <c r="CI6225">
        <v>1.63355991244316E-2</v>
      </c>
      <c r="CJ6225">
        <v>8.6582414805889095E-3</v>
      </c>
      <c r="CK6225">
        <v>1.8100600689649499E-2</v>
      </c>
      <c r="CL6225">
        <v>1.2370149604976099E-2</v>
      </c>
      <c r="CM6225">
        <v>8.8188715744763602E-4</v>
      </c>
      <c r="CN6225">
        <v>3.50804114714264E-3</v>
      </c>
      <c r="CO6225">
        <v>1.9227448850870101E-2</v>
      </c>
      <c r="CP6225">
        <v>1.8774880096316299E-2</v>
      </c>
      <c r="CQ6225">
        <v>9.3341795727610501E-3</v>
      </c>
      <c r="CR6225">
        <v>2.7043715119361801E-2</v>
      </c>
      <c r="CS6225">
        <v>3.5894513130187898E-2</v>
      </c>
      <c r="CT6225">
        <v>2.2265186533331802E-2</v>
      </c>
      <c r="CU6225">
        <v>2.4515720084309502E-2</v>
      </c>
      <c r="CV6225">
        <v>9.3296244740486103E-2</v>
      </c>
      <c r="CW6225">
        <v>8.4375187754631001E-2</v>
      </c>
      <c r="CX6225">
        <v>1.8277408555150001E-2</v>
      </c>
      <c r="CY6225">
        <v>-5.5049546062946299E-2</v>
      </c>
      <c r="CZ6225">
        <v>-2.6341079501435101E-4</v>
      </c>
      <c r="DA6225">
        <v>2.2790428251027998E-2</v>
      </c>
      <c r="DB6225">
        <v>1.11463610082864E-2</v>
      </c>
      <c r="DC6225">
        <v>7.8349569812416996E-3</v>
      </c>
      <c r="DD6225">
        <v>7.1225599385797899E-3</v>
      </c>
      <c r="DE6225">
        <v>6.3067437149584198E-3</v>
      </c>
      <c r="DF6225">
        <v>5.6909425184130599E-3</v>
      </c>
      <c r="DG6225">
        <v>5.4124258458614297E-3</v>
      </c>
      <c r="DH6225">
        <v>5.1374980248510803E-3</v>
      </c>
      <c r="DI6225">
        <v>5.2454993128776498E-3</v>
      </c>
      <c r="DJ6225">
        <v>5.5769570171833004E-3</v>
      </c>
      <c r="DK6225">
        <v>5.7801720686256799E-3</v>
      </c>
      <c r="DL6225">
        <v>6.0951663181185696E-3</v>
      </c>
      <c r="DM6225">
        <v>6.7848563194274902E-3</v>
      </c>
      <c r="DN6225">
        <v>7.6059848070144601E-3</v>
      </c>
      <c r="DO6225">
        <v>8.6359428241848894E-3</v>
      </c>
      <c r="DP6225">
        <v>9.6145076677203092E-3</v>
      </c>
      <c r="DQ6225">
        <v>1.0379942134022701E-2</v>
      </c>
      <c r="DR6225">
        <v>1.1175256222486401E-2</v>
      </c>
      <c r="DS6225">
        <v>1.1945969425141799E-2</v>
      </c>
      <c r="DT6225">
        <v>1.22381141409277E-2</v>
      </c>
      <c r="DU6225">
        <v>1.1697387322783401E-2</v>
      </c>
      <c r="DV6225">
        <v>1.1111875064671E-2</v>
      </c>
      <c r="DW6225">
        <v>1.09408581629395E-2</v>
      </c>
      <c r="DX6225">
        <v>1.01504502817988E-2</v>
      </c>
      <c r="DY6225">
        <v>9.3910582363605395E-3</v>
      </c>
      <c r="DZ6225">
        <v>8.5204010829329404E-3</v>
      </c>
      <c r="EA6225">
        <v>75.628227233886705</v>
      </c>
      <c r="EB6225">
        <v>73.859161376953097</v>
      </c>
      <c r="EC6225">
        <v>72.796424865722599</v>
      </c>
      <c r="ED6225">
        <v>71.249359130859304</v>
      </c>
      <c r="EE6225">
        <v>69.828071594238196</v>
      </c>
      <c r="EF6225">
        <v>69.110595703125</v>
      </c>
      <c r="EG6225">
        <v>68.172645568847599</v>
      </c>
      <c r="EH6225">
        <v>70.175842285156193</v>
      </c>
      <c r="EI6225">
        <v>75.933860778808494</v>
      </c>
      <c r="EJ6225">
        <v>80.929222106933494</v>
      </c>
      <c r="EK6225">
        <v>85.782043457031193</v>
      </c>
      <c r="EL6225">
        <v>89.878952026367102</v>
      </c>
      <c r="EM6225">
        <v>92.990814208984304</v>
      </c>
      <c r="EN6225">
        <v>95.161872863769503</v>
      </c>
      <c r="EO6225">
        <v>96.309387207031193</v>
      </c>
      <c r="EP6225">
        <v>98.192436218261705</v>
      </c>
      <c r="EQ6225">
        <v>98.597984313964801</v>
      </c>
      <c r="ER6225">
        <v>97.524703979492102</v>
      </c>
      <c r="ES6225">
        <v>94.583229064941406</v>
      </c>
      <c r="ET6225">
        <v>90.618499755859304</v>
      </c>
      <c r="EU6225">
        <v>87.359687805175696</v>
      </c>
      <c r="EV6225">
        <v>84.141288757324205</v>
      </c>
      <c r="EW6225">
        <v>80.130111694335895</v>
      </c>
      <c r="EX6225">
        <v>78.536872863769503</v>
      </c>
      <c r="EY6225">
        <v>8.8890217244624994E-2</v>
      </c>
      <c r="EZ6225">
        <v>6.7500951699912496E-3</v>
      </c>
      <c r="FA6225">
        <v>6.7500951699912496E-3</v>
      </c>
      <c r="FB6225">
        <v>0</v>
      </c>
      <c r="FC6225">
        <v>0</v>
      </c>
    </row>
    <row r="6226" spans="1:159" x14ac:dyDescent="0.25">
      <c r="A6226" t="s">
        <v>46</v>
      </c>
      <c r="B6226" t="s">
        <v>41</v>
      </c>
      <c r="C6226" t="s">
        <v>74</v>
      </c>
      <c r="D6226" s="13" t="s">
        <v>171</v>
      </c>
      <c r="I6226">
        <v>0</v>
      </c>
      <c r="EA6226">
        <v>0</v>
      </c>
      <c r="EB6226">
        <v>0</v>
      </c>
      <c r="EC6226">
        <v>0</v>
      </c>
      <c r="ED6226">
        <v>0</v>
      </c>
      <c r="EE6226">
        <v>0</v>
      </c>
      <c r="EF6226">
        <v>0</v>
      </c>
      <c r="EG6226">
        <v>0</v>
      </c>
      <c r="EH6226">
        <v>0</v>
      </c>
      <c r="EI6226">
        <v>0</v>
      </c>
      <c r="EJ6226">
        <v>0</v>
      </c>
      <c r="EK6226">
        <v>0</v>
      </c>
      <c r="EL6226">
        <v>0</v>
      </c>
      <c r="EM6226">
        <v>0</v>
      </c>
      <c r="EN6226">
        <v>0</v>
      </c>
      <c r="EO6226">
        <v>0</v>
      </c>
      <c r="EP6226">
        <v>0</v>
      </c>
      <c r="EQ6226">
        <v>0</v>
      </c>
      <c r="ER6226">
        <v>0</v>
      </c>
      <c r="ES6226">
        <v>0</v>
      </c>
      <c r="ET6226">
        <v>0</v>
      </c>
      <c r="EU6226">
        <v>0</v>
      </c>
      <c r="EV6226">
        <v>0</v>
      </c>
      <c r="EW6226">
        <v>0</v>
      </c>
      <c r="EX6226">
        <v>0</v>
      </c>
      <c r="FB6226">
        <v>0</v>
      </c>
      <c r="FC6226">
        <v>1</v>
      </c>
    </row>
    <row r="6227" spans="1:159" x14ac:dyDescent="0.25">
      <c r="A6227" t="s">
        <v>46</v>
      </c>
      <c r="B6227" t="s">
        <v>41</v>
      </c>
      <c r="C6227" t="s">
        <v>83</v>
      </c>
      <c r="D6227" s="13" t="s">
        <v>171</v>
      </c>
      <c r="I6227">
        <v>0</v>
      </c>
      <c r="EA6227">
        <v>0</v>
      </c>
      <c r="EB6227">
        <v>0</v>
      </c>
      <c r="EC6227">
        <v>0</v>
      </c>
      <c r="ED6227">
        <v>0</v>
      </c>
      <c r="EE6227">
        <v>0</v>
      </c>
      <c r="EF6227">
        <v>0</v>
      </c>
      <c r="EG6227">
        <v>0</v>
      </c>
      <c r="EH6227">
        <v>0</v>
      </c>
      <c r="EI6227">
        <v>0</v>
      </c>
      <c r="EJ6227">
        <v>0</v>
      </c>
      <c r="EK6227">
        <v>0</v>
      </c>
      <c r="EL6227">
        <v>0</v>
      </c>
      <c r="EM6227">
        <v>0</v>
      </c>
      <c r="EN6227">
        <v>0</v>
      </c>
      <c r="EO6227">
        <v>0</v>
      </c>
      <c r="EP6227">
        <v>0</v>
      </c>
      <c r="EQ6227">
        <v>0</v>
      </c>
      <c r="ER6227">
        <v>0</v>
      </c>
      <c r="ES6227">
        <v>0</v>
      </c>
      <c r="ET6227">
        <v>0</v>
      </c>
      <c r="EU6227">
        <v>0</v>
      </c>
      <c r="EV6227">
        <v>0</v>
      </c>
      <c r="EW6227">
        <v>0</v>
      </c>
      <c r="EX6227">
        <v>0</v>
      </c>
      <c r="FB6227">
        <v>0</v>
      </c>
      <c r="FC6227">
        <v>1</v>
      </c>
    </row>
    <row r="6228" spans="1:159" x14ac:dyDescent="0.25">
      <c r="A6228" t="s">
        <v>46</v>
      </c>
      <c r="B6228" t="s">
        <v>41</v>
      </c>
      <c r="C6228" t="s">
        <v>73</v>
      </c>
      <c r="D6228" s="13" t="s">
        <v>171</v>
      </c>
      <c r="I6228">
        <v>0</v>
      </c>
      <c r="EA6228">
        <v>0</v>
      </c>
      <c r="EB6228">
        <v>0</v>
      </c>
      <c r="EC6228">
        <v>0</v>
      </c>
      <c r="ED6228">
        <v>0</v>
      </c>
      <c r="EE6228">
        <v>0</v>
      </c>
      <c r="EF6228">
        <v>0</v>
      </c>
      <c r="EG6228">
        <v>0</v>
      </c>
      <c r="EH6228">
        <v>0</v>
      </c>
      <c r="EI6228">
        <v>0</v>
      </c>
      <c r="EJ6228">
        <v>0</v>
      </c>
      <c r="EK6228">
        <v>0</v>
      </c>
      <c r="EL6228">
        <v>0</v>
      </c>
      <c r="EM6228">
        <v>0</v>
      </c>
      <c r="EN6228">
        <v>0</v>
      </c>
      <c r="EO6228">
        <v>0</v>
      </c>
      <c r="EP6228">
        <v>0</v>
      </c>
      <c r="EQ6228">
        <v>0</v>
      </c>
      <c r="ER6228">
        <v>0</v>
      </c>
      <c r="ES6228">
        <v>0</v>
      </c>
      <c r="ET6228">
        <v>0</v>
      </c>
      <c r="EU6228">
        <v>0</v>
      </c>
      <c r="EV6228">
        <v>0</v>
      </c>
      <c r="EW6228">
        <v>0</v>
      </c>
      <c r="EX6228">
        <v>0</v>
      </c>
      <c r="FB6228">
        <v>0</v>
      </c>
      <c r="FC6228">
        <v>1</v>
      </c>
    </row>
    <row r="6229" spans="1:159" x14ac:dyDescent="0.25">
      <c r="A6229" t="s">
        <v>46</v>
      </c>
      <c r="B6229" t="s">
        <v>41</v>
      </c>
      <c r="C6229" t="s">
        <v>81</v>
      </c>
      <c r="D6229" s="13" t="s">
        <v>171</v>
      </c>
      <c r="I6229">
        <v>0</v>
      </c>
      <c r="EA6229">
        <v>0</v>
      </c>
      <c r="EB6229">
        <v>0</v>
      </c>
      <c r="EC6229">
        <v>0</v>
      </c>
      <c r="ED6229">
        <v>0</v>
      </c>
      <c r="EE6229">
        <v>0</v>
      </c>
      <c r="EF6229">
        <v>0</v>
      </c>
      <c r="EG6229">
        <v>0</v>
      </c>
      <c r="EH6229">
        <v>0</v>
      </c>
      <c r="EI6229">
        <v>0</v>
      </c>
      <c r="EJ6229">
        <v>0</v>
      </c>
      <c r="EK6229">
        <v>0</v>
      </c>
      <c r="EL6229">
        <v>0</v>
      </c>
      <c r="EM6229">
        <v>0</v>
      </c>
      <c r="EN6229">
        <v>0</v>
      </c>
      <c r="EO6229">
        <v>0</v>
      </c>
      <c r="EP6229">
        <v>0</v>
      </c>
      <c r="EQ6229">
        <v>0</v>
      </c>
      <c r="ER6229">
        <v>0</v>
      </c>
      <c r="ES6229">
        <v>0</v>
      </c>
      <c r="ET6229">
        <v>0</v>
      </c>
      <c r="EU6229">
        <v>0</v>
      </c>
      <c r="EV6229">
        <v>0</v>
      </c>
      <c r="EW6229">
        <v>0</v>
      </c>
      <c r="EX6229">
        <v>0</v>
      </c>
      <c r="FB6229">
        <v>0</v>
      </c>
      <c r="FC6229">
        <v>1</v>
      </c>
    </row>
    <row r="6230" spans="1:159" x14ac:dyDescent="0.25">
      <c r="A6230" t="s">
        <v>46</v>
      </c>
      <c r="B6230" t="s">
        <v>41</v>
      </c>
      <c r="C6230" t="s">
        <v>82</v>
      </c>
      <c r="D6230" s="13" t="s">
        <v>171</v>
      </c>
      <c r="I6230">
        <v>0</v>
      </c>
      <c r="EA6230">
        <v>0</v>
      </c>
      <c r="EB6230">
        <v>0</v>
      </c>
      <c r="EC6230">
        <v>0</v>
      </c>
      <c r="ED6230">
        <v>0</v>
      </c>
      <c r="EE6230">
        <v>0</v>
      </c>
      <c r="EF6230">
        <v>0</v>
      </c>
      <c r="EG6230">
        <v>0</v>
      </c>
      <c r="EH6230">
        <v>0</v>
      </c>
      <c r="EI6230">
        <v>0</v>
      </c>
      <c r="EJ6230">
        <v>0</v>
      </c>
      <c r="EK6230">
        <v>0</v>
      </c>
      <c r="EL6230">
        <v>0</v>
      </c>
      <c r="EM6230">
        <v>0</v>
      </c>
      <c r="EN6230">
        <v>0</v>
      </c>
      <c r="EO6230">
        <v>0</v>
      </c>
      <c r="EP6230">
        <v>0</v>
      </c>
      <c r="EQ6230">
        <v>0</v>
      </c>
      <c r="ER6230">
        <v>0</v>
      </c>
      <c r="ES6230">
        <v>0</v>
      </c>
      <c r="ET6230">
        <v>0</v>
      </c>
      <c r="EU6230">
        <v>0</v>
      </c>
      <c r="EV6230">
        <v>0</v>
      </c>
      <c r="EW6230">
        <v>0</v>
      </c>
      <c r="EX6230">
        <v>0</v>
      </c>
      <c r="FB6230">
        <v>0</v>
      </c>
      <c r="FC6230">
        <v>1</v>
      </c>
    </row>
    <row r="6231" spans="1:159" x14ac:dyDescent="0.25">
      <c r="A6231" t="s">
        <v>46</v>
      </c>
      <c r="B6231" t="s">
        <v>41</v>
      </c>
      <c r="C6231" t="s">
        <v>87</v>
      </c>
      <c r="D6231" s="13" t="s">
        <v>171</v>
      </c>
      <c r="I6231">
        <v>0</v>
      </c>
      <c r="EA6231">
        <v>0</v>
      </c>
      <c r="EB6231">
        <v>0</v>
      </c>
      <c r="EC6231">
        <v>0</v>
      </c>
      <c r="ED6231">
        <v>0</v>
      </c>
      <c r="EE6231">
        <v>0</v>
      </c>
      <c r="EF6231">
        <v>0</v>
      </c>
      <c r="EG6231">
        <v>0</v>
      </c>
      <c r="EH6231">
        <v>0</v>
      </c>
      <c r="EI6231">
        <v>0</v>
      </c>
      <c r="EJ6231">
        <v>0</v>
      </c>
      <c r="EK6231">
        <v>0</v>
      </c>
      <c r="EL6231">
        <v>0</v>
      </c>
      <c r="EM6231">
        <v>0</v>
      </c>
      <c r="EN6231">
        <v>0</v>
      </c>
      <c r="EO6231">
        <v>0</v>
      </c>
      <c r="EP6231">
        <v>0</v>
      </c>
      <c r="EQ6231">
        <v>0</v>
      </c>
      <c r="ER6231">
        <v>0</v>
      </c>
      <c r="ES6231">
        <v>0</v>
      </c>
      <c r="ET6231">
        <v>0</v>
      </c>
      <c r="EU6231">
        <v>0</v>
      </c>
      <c r="EV6231">
        <v>0</v>
      </c>
      <c r="EW6231">
        <v>0</v>
      </c>
      <c r="EX6231">
        <v>0</v>
      </c>
      <c r="FB6231">
        <v>0</v>
      </c>
      <c r="FC6231">
        <v>1</v>
      </c>
    </row>
    <row r="6232" spans="1:159" x14ac:dyDescent="0.25">
      <c r="A6232" t="s">
        <v>46</v>
      </c>
      <c r="B6232" t="s">
        <v>41</v>
      </c>
      <c r="C6232" t="s">
        <v>85</v>
      </c>
      <c r="D6232" s="13" t="s">
        <v>171</v>
      </c>
      <c r="I6232">
        <v>0</v>
      </c>
      <c r="EA6232">
        <v>0</v>
      </c>
      <c r="EB6232">
        <v>0</v>
      </c>
      <c r="EC6232">
        <v>0</v>
      </c>
      <c r="ED6232">
        <v>0</v>
      </c>
      <c r="EE6232">
        <v>0</v>
      </c>
      <c r="EF6232">
        <v>0</v>
      </c>
      <c r="EG6232">
        <v>0</v>
      </c>
      <c r="EH6232">
        <v>0</v>
      </c>
      <c r="EI6232">
        <v>0</v>
      </c>
      <c r="EJ6232">
        <v>0</v>
      </c>
      <c r="EK6232">
        <v>0</v>
      </c>
      <c r="EL6232">
        <v>0</v>
      </c>
      <c r="EM6232">
        <v>0</v>
      </c>
      <c r="EN6232">
        <v>0</v>
      </c>
      <c r="EO6232">
        <v>0</v>
      </c>
      <c r="EP6232">
        <v>0</v>
      </c>
      <c r="EQ6232">
        <v>0</v>
      </c>
      <c r="ER6232">
        <v>0</v>
      </c>
      <c r="ES6232">
        <v>0</v>
      </c>
      <c r="ET6232">
        <v>0</v>
      </c>
      <c r="EU6232">
        <v>0</v>
      </c>
      <c r="EV6232">
        <v>0</v>
      </c>
      <c r="EW6232">
        <v>0</v>
      </c>
      <c r="EX6232">
        <v>0</v>
      </c>
      <c r="FB6232">
        <v>0</v>
      </c>
      <c r="FC6232">
        <v>1</v>
      </c>
    </row>
    <row r="6233" spans="1:159" x14ac:dyDescent="0.25">
      <c r="A6233" t="s">
        <v>46</v>
      </c>
      <c r="B6233" t="s">
        <v>41</v>
      </c>
      <c r="C6233" t="s">
        <v>86</v>
      </c>
      <c r="D6233" s="13" t="s">
        <v>171</v>
      </c>
      <c r="I6233">
        <v>0</v>
      </c>
      <c r="EA6233">
        <v>0</v>
      </c>
      <c r="EB6233">
        <v>0</v>
      </c>
      <c r="EC6233">
        <v>0</v>
      </c>
      <c r="ED6233">
        <v>0</v>
      </c>
      <c r="EE6233">
        <v>0</v>
      </c>
      <c r="EF6233">
        <v>0</v>
      </c>
      <c r="EG6233">
        <v>0</v>
      </c>
      <c r="EH6233">
        <v>0</v>
      </c>
      <c r="EI6233">
        <v>0</v>
      </c>
      <c r="EJ6233">
        <v>0</v>
      </c>
      <c r="EK6233">
        <v>0</v>
      </c>
      <c r="EL6233">
        <v>0</v>
      </c>
      <c r="EM6233">
        <v>0</v>
      </c>
      <c r="EN6233">
        <v>0</v>
      </c>
      <c r="EO6233">
        <v>0</v>
      </c>
      <c r="EP6233">
        <v>0</v>
      </c>
      <c r="EQ6233">
        <v>0</v>
      </c>
      <c r="ER6233">
        <v>0</v>
      </c>
      <c r="ES6233">
        <v>0</v>
      </c>
      <c r="ET6233">
        <v>0</v>
      </c>
      <c r="EU6233">
        <v>0</v>
      </c>
      <c r="EV6233">
        <v>0</v>
      </c>
      <c r="EW6233">
        <v>0</v>
      </c>
      <c r="EX6233">
        <v>0</v>
      </c>
      <c r="FB6233">
        <v>0</v>
      </c>
      <c r="FC6233">
        <v>1</v>
      </c>
    </row>
    <row r="6234" spans="1:159" x14ac:dyDescent="0.25">
      <c r="A6234" t="s">
        <v>46</v>
      </c>
      <c r="B6234" t="s">
        <v>41</v>
      </c>
      <c r="C6234" t="s">
        <v>76</v>
      </c>
      <c r="D6234" s="13" t="s">
        <v>171</v>
      </c>
      <c r="I6234">
        <v>0</v>
      </c>
      <c r="EA6234">
        <v>0</v>
      </c>
      <c r="EB6234">
        <v>0</v>
      </c>
      <c r="EC6234">
        <v>0</v>
      </c>
      <c r="ED6234">
        <v>0</v>
      </c>
      <c r="EE6234">
        <v>0</v>
      </c>
      <c r="EF6234">
        <v>0</v>
      </c>
      <c r="EG6234">
        <v>0</v>
      </c>
      <c r="EH6234">
        <v>0</v>
      </c>
      <c r="EI6234">
        <v>0</v>
      </c>
      <c r="EJ6234">
        <v>0</v>
      </c>
      <c r="EK6234">
        <v>0</v>
      </c>
      <c r="EL6234">
        <v>0</v>
      </c>
      <c r="EM6234">
        <v>0</v>
      </c>
      <c r="EN6234">
        <v>0</v>
      </c>
      <c r="EO6234">
        <v>0</v>
      </c>
      <c r="EP6234">
        <v>0</v>
      </c>
      <c r="EQ6234">
        <v>0</v>
      </c>
      <c r="ER6234">
        <v>0</v>
      </c>
      <c r="ES6234">
        <v>0</v>
      </c>
      <c r="ET6234">
        <v>0</v>
      </c>
      <c r="EU6234">
        <v>0</v>
      </c>
      <c r="EV6234">
        <v>0</v>
      </c>
      <c r="EW6234">
        <v>0</v>
      </c>
      <c r="EX6234">
        <v>0</v>
      </c>
      <c r="FB6234">
        <v>0</v>
      </c>
      <c r="FC6234">
        <v>1</v>
      </c>
    </row>
    <row r="6235" spans="1:159" x14ac:dyDescent="0.25">
      <c r="A6235" t="s">
        <v>46</v>
      </c>
      <c r="B6235" t="s">
        <v>41</v>
      </c>
      <c r="C6235" t="s">
        <v>75</v>
      </c>
      <c r="D6235" s="13" t="s">
        <v>171</v>
      </c>
      <c r="I6235">
        <v>0</v>
      </c>
      <c r="EA6235">
        <v>0</v>
      </c>
      <c r="EB6235">
        <v>0</v>
      </c>
      <c r="EC6235">
        <v>0</v>
      </c>
      <c r="ED6235">
        <v>0</v>
      </c>
      <c r="EE6235">
        <v>0</v>
      </c>
      <c r="EF6235">
        <v>0</v>
      </c>
      <c r="EG6235">
        <v>0</v>
      </c>
      <c r="EH6235">
        <v>0</v>
      </c>
      <c r="EI6235">
        <v>0</v>
      </c>
      <c r="EJ6235">
        <v>0</v>
      </c>
      <c r="EK6235">
        <v>0</v>
      </c>
      <c r="EL6235">
        <v>0</v>
      </c>
      <c r="EM6235">
        <v>0</v>
      </c>
      <c r="EN6235">
        <v>0</v>
      </c>
      <c r="EO6235">
        <v>0</v>
      </c>
      <c r="EP6235">
        <v>0</v>
      </c>
      <c r="EQ6235">
        <v>0</v>
      </c>
      <c r="ER6235">
        <v>0</v>
      </c>
      <c r="ES6235">
        <v>0</v>
      </c>
      <c r="ET6235">
        <v>0</v>
      </c>
      <c r="EU6235">
        <v>0</v>
      </c>
      <c r="EV6235">
        <v>0</v>
      </c>
      <c r="EW6235">
        <v>0</v>
      </c>
      <c r="EX6235">
        <v>0</v>
      </c>
      <c r="FB6235">
        <v>0</v>
      </c>
      <c r="FC6235">
        <v>1</v>
      </c>
    </row>
    <row r="6236" spans="1:159" x14ac:dyDescent="0.25">
      <c r="A6236" t="s">
        <v>46</v>
      </c>
      <c r="B6236" t="s">
        <v>41</v>
      </c>
      <c r="C6236" t="s">
        <v>77</v>
      </c>
      <c r="D6236" s="13" t="s">
        <v>171</v>
      </c>
      <c r="I6236">
        <v>0</v>
      </c>
      <c r="EA6236">
        <v>0</v>
      </c>
      <c r="EB6236">
        <v>0</v>
      </c>
      <c r="EC6236">
        <v>0</v>
      </c>
      <c r="ED6236">
        <v>0</v>
      </c>
      <c r="EE6236">
        <v>0</v>
      </c>
      <c r="EF6236">
        <v>0</v>
      </c>
      <c r="EG6236">
        <v>0</v>
      </c>
      <c r="EH6236">
        <v>0</v>
      </c>
      <c r="EI6236">
        <v>0</v>
      </c>
      <c r="EJ6236">
        <v>0</v>
      </c>
      <c r="EK6236">
        <v>0</v>
      </c>
      <c r="EL6236">
        <v>0</v>
      </c>
      <c r="EM6236">
        <v>0</v>
      </c>
      <c r="EN6236">
        <v>0</v>
      </c>
      <c r="EO6236">
        <v>0</v>
      </c>
      <c r="EP6236">
        <v>0</v>
      </c>
      <c r="EQ6236">
        <v>0</v>
      </c>
      <c r="ER6236">
        <v>0</v>
      </c>
      <c r="ES6236">
        <v>0</v>
      </c>
      <c r="ET6236">
        <v>0</v>
      </c>
      <c r="EU6236">
        <v>0</v>
      </c>
      <c r="EV6236">
        <v>0</v>
      </c>
      <c r="EW6236">
        <v>0</v>
      </c>
      <c r="EX6236">
        <v>0</v>
      </c>
      <c r="FB6236">
        <v>0</v>
      </c>
      <c r="FC6236">
        <v>1</v>
      </c>
    </row>
    <row r="6237" spans="1:159" x14ac:dyDescent="0.25">
      <c r="A6237" t="s">
        <v>46</v>
      </c>
      <c r="B6237" t="s">
        <v>41</v>
      </c>
      <c r="C6237" t="s">
        <v>84</v>
      </c>
      <c r="D6237" s="13" t="s">
        <v>171</v>
      </c>
      <c r="I6237">
        <v>0</v>
      </c>
      <c r="EA6237">
        <v>0</v>
      </c>
      <c r="EB6237">
        <v>0</v>
      </c>
      <c r="EC6237">
        <v>0</v>
      </c>
      <c r="ED6237">
        <v>0</v>
      </c>
      <c r="EE6237">
        <v>0</v>
      </c>
      <c r="EF6237">
        <v>0</v>
      </c>
      <c r="EG6237">
        <v>0</v>
      </c>
      <c r="EH6237">
        <v>0</v>
      </c>
      <c r="EI6237">
        <v>0</v>
      </c>
      <c r="EJ6237">
        <v>0</v>
      </c>
      <c r="EK6237">
        <v>0</v>
      </c>
      <c r="EL6237">
        <v>0</v>
      </c>
      <c r="EM6237">
        <v>0</v>
      </c>
      <c r="EN6237">
        <v>0</v>
      </c>
      <c r="EO6237">
        <v>0</v>
      </c>
      <c r="EP6237">
        <v>0</v>
      </c>
      <c r="EQ6237">
        <v>0</v>
      </c>
      <c r="ER6237">
        <v>0</v>
      </c>
      <c r="ES6237">
        <v>0</v>
      </c>
      <c r="ET6237">
        <v>0</v>
      </c>
      <c r="EU6237">
        <v>0</v>
      </c>
      <c r="EV6237">
        <v>0</v>
      </c>
      <c r="EW6237">
        <v>0</v>
      </c>
      <c r="EX6237">
        <v>0</v>
      </c>
      <c r="FB6237">
        <v>0</v>
      </c>
      <c r="FC6237">
        <v>1</v>
      </c>
    </row>
    <row r="6238" spans="1:159" x14ac:dyDescent="0.25">
      <c r="A6238" t="s">
        <v>46</v>
      </c>
      <c r="B6238" t="s">
        <v>41</v>
      </c>
      <c r="C6238" t="s">
        <v>72</v>
      </c>
      <c r="D6238" s="13" t="s">
        <v>171</v>
      </c>
      <c r="I6238">
        <v>0</v>
      </c>
      <c r="EA6238">
        <v>0</v>
      </c>
      <c r="EB6238">
        <v>0</v>
      </c>
      <c r="EC6238">
        <v>0</v>
      </c>
      <c r="ED6238">
        <v>0</v>
      </c>
      <c r="EE6238">
        <v>0</v>
      </c>
      <c r="EF6238">
        <v>0</v>
      </c>
      <c r="EG6238">
        <v>0</v>
      </c>
      <c r="EH6238">
        <v>0</v>
      </c>
      <c r="EI6238">
        <v>0</v>
      </c>
      <c r="EJ6238">
        <v>0</v>
      </c>
      <c r="EK6238">
        <v>0</v>
      </c>
      <c r="EL6238">
        <v>0</v>
      </c>
      <c r="EM6238">
        <v>0</v>
      </c>
      <c r="EN6238">
        <v>0</v>
      </c>
      <c r="EO6238">
        <v>0</v>
      </c>
      <c r="EP6238">
        <v>0</v>
      </c>
      <c r="EQ6238">
        <v>0</v>
      </c>
      <c r="ER6238">
        <v>0</v>
      </c>
      <c r="ES6238">
        <v>0</v>
      </c>
      <c r="ET6238">
        <v>0</v>
      </c>
      <c r="EU6238">
        <v>0</v>
      </c>
      <c r="EV6238">
        <v>0</v>
      </c>
      <c r="EW6238">
        <v>0</v>
      </c>
      <c r="EX6238">
        <v>0</v>
      </c>
      <c r="FB6238">
        <v>0</v>
      </c>
      <c r="FC6238">
        <v>1</v>
      </c>
    </row>
    <row r="6239" spans="1:159" x14ac:dyDescent="0.25">
      <c r="A6239" t="s">
        <v>46</v>
      </c>
      <c r="B6239" t="s">
        <v>41</v>
      </c>
      <c r="C6239" t="s">
        <v>80</v>
      </c>
      <c r="D6239" s="13" t="s">
        <v>171</v>
      </c>
      <c r="I6239">
        <v>0</v>
      </c>
      <c r="EA6239">
        <v>0</v>
      </c>
      <c r="EB6239">
        <v>0</v>
      </c>
      <c r="EC6239">
        <v>0</v>
      </c>
      <c r="ED6239">
        <v>0</v>
      </c>
      <c r="EE6239">
        <v>0</v>
      </c>
      <c r="EF6239">
        <v>0</v>
      </c>
      <c r="EG6239">
        <v>0</v>
      </c>
      <c r="EH6239">
        <v>0</v>
      </c>
      <c r="EI6239">
        <v>0</v>
      </c>
      <c r="EJ6239">
        <v>0</v>
      </c>
      <c r="EK6239">
        <v>0</v>
      </c>
      <c r="EL6239">
        <v>0</v>
      </c>
      <c r="EM6239">
        <v>0</v>
      </c>
      <c r="EN6239">
        <v>0</v>
      </c>
      <c r="EO6239">
        <v>0</v>
      </c>
      <c r="EP6239">
        <v>0</v>
      </c>
      <c r="EQ6239">
        <v>0</v>
      </c>
      <c r="ER6239">
        <v>0</v>
      </c>
      <c r="ES6239">
        <v>0</v>
      </c>
      <c r="ET6239">
        <v>0</v>
      </c>
      <c r="EU6239">
        <v>0</v>
      </c>
      <c r="EV6239">
        <v>0</v>
      </c>
      <c r="EW6239">
        <v>0</v>
      </c>
      <c r="EX6239">
        <v>0</v>
      </c>
      <c r="FB6239">
        <v>0</v>
      </c>
      <c r="FC6239">
        <v>1</v>
      </c>
    </row>
    <row r="6240" spans="1:159" x14ac:dyDescent="0.25">
      <c r="A6240" t="s">
        <v>47</v>
      </c>
      <c r="B6240" t="s">
        <v>41</v>
      </c>
      <c r="C6240" t="s">
        <v>78</v>
      </c>
      <c r="D6240" s="13" t="s">
        <v>171</v>
      </c>
      <c r="I6240">
        <v>0</v>
      </c>
      <c r="EA6240">
        <v>0</v>
      </c>
      <c r="EB6240">
        <v>0</v>
      </c>
      <c r="EC6240">
        <v>0</v>
      </c>
      <c r="ED6240">
        <v>0</v>
      </c>
      <c r="EE6240">
        <v>0</v>
      </c>
      <c r="EF6240">
        <v>0</v>
      </c>
      <c r="EG6240">
        <v>0</v>
      </c>
      <c r="EH6240">
        <v>0</v>
      </c>
      <c r="EI6240">
        <v>0</v>
      </c>
      <c r="EJ6240">
        <v>0</v>
      </c>
      <c r="EK6240">
        <v>0</v>
      </c>
      <c r="EL6240">
        <v>0</v>
      </c>
      <c r="EM6240">
        <v>0</v>
      </c>
      <c r="EN6240">
        <v>0</v>
      </c>
      <c r="EO6240">
        <v>0</v>
      </c>
      <c r="EP6240">
        <v>0</v>
      </c>
      <c r="EQ6240">
        <v>0</v>
      </c>
      <c r="ER6240">
        <v>0</v>
      </c>
      <c r="ES6240">
        <v>0</v>
      </c>
      <c r="ET6240">
        <v>0</v>
      </c>
      <c r="EU6240">
        <v>0</v>
      </c>
      <c r="EV6240">
        <v>0</v>
      </c>
      <c r="EW6240">
        <v>0</v>
      </c>
      <c r="EX6240">
        <v>0</v>
      </c>
      <c r="FB6240">
        <v>0</v>
      </c>
      <c r="FC6240">
        <v>1</v>
      </c>
    </row>
    <row r="6241" spans="1:159" x14ac:dyDescent="0.25">
      <c r="A6241" t="s">
        <v>47</v>
      </c>
      <c r="B6241" t="s">
        <v>41</v>
      </c>
      <c r="C6241" t="s">
        <v>79</v>
      </c>
      <c r="D6241" s="13" t="s">
        <v>171</v>
      </c>
      <c r="I6241">
        <v>0</v>
      </c>
      <c r="EA6241">
        <v>0</v>
      </c>
      <c r="EB6241">
        <v>0</v>
      </c>
      <c r="EC6241">
        <v>0</v>
      </c>
      <c r="ED6241">
        <v>0</v>
      </c>
      <c r="EE6241">
        <v>0</v>
      </c>
      <c r="EF6241">
        <v>0</v>
      </c>
      <c r="EG6241">
        <v>0</v>
      </c>
      <c r="EH6241">
        <v>0</v>
      </c>
      <c r="EI6241">
        <v>0</v>
      </c>
      <c r="EJ6241">
        <v>0</v>
      </c>
      <c r="EK6241">
        <v>0</v>
      </c>
      <c r="EL6241">
        <v>0</v>
      </c>
      <c r="EM6241">
        <v>0</v>
      </c>
      <c r="EN6241">
        <v>0</v>
      </c>
      <c r="EO6241">
        <v>0</v>
      </c>
      <c r="EP6241">
        <v>0</v>
      </c>
      <c r="EQ6241">
        <v>0</v>
      </c>
      <c r="ER6241">
        <v>0</v>
      </c>
      <c r="ES6241">
        <v>0</v>
      </c>
      <c r="ET6241">
        <v>0</v>
      </c>
      <c r="EU6241">
        <v>0</v>
      </c>
      <c r="EV6241">
        <v>0</v>
      </c>
      <c r="EW6241">
        <v>0</v>
      </c>
      <c r="EX6241">
        <v>0</v>
      </c>
      <c r="FB6241">
        <v>0</v>
      </c>
      <c r="FC6241">
        <v>1</v>
      </c>
    </row>
    <row r="6242" spans="1:159" x14ac:dyDescent="0.25">
      <c r="A6242" t="s">
        <v>47</v>
      </c>
      <c r="B6242" t="s">
        <v>41</v>
      </c>
      <c r="C6242" t="s">
        <v>42</v>
      </c>
      <c r="D6242" s="13" t="s">
        <v>171</v>
      </c>
      <c r="E6242" s="25">
        <v>18</v>
      </c>
      <c r="F6242">
        <v>20</v>
      </c>
      <c r="G6242">
        <v>18</v>
      </c>
      <c r="H6242">
        <v>20</v>
      </c>
      <c r="I6242">
        <v>999</v>
      </c>
      <c r="J6242">
        <v>56580</v>
      </c>
      <c r="K6242">
        <v>0.77384656667709295</v>
      </c>
      <c r="L6242">
        <v>0.67487305402755704</v>
      </c>
      <c r="M6242">
        <v>0.63418024778366</v>
      </c>
      <c r="N6242">
        <v>0.60022819042205799</v>
      </c>
      <c r="O6242">
        <v>0.57110524177551203</v>
      </c>
      <c r="P6242">
        <v>0.59570974111556996</v>
      </c>
      <c r="Q6242">
        <v>0.65393674373626698</v>
      </c>
      <c r="R6242">
        <v>0.72261428833007801</v>
      </c>
      <c r="S6242">
        <v>0.63573777675628595</v>
      </c>
      <c r="T6242">
        <v>0.58562624454498202</v>
      </c>
      <c r="U6242">
        <v>0.55815058946609397</v>
      </c>
      <c r="V6242">
        <v>0.554068803787231</v>
      </c>
      <c r="W6242">
        <v>0.67068147659301702</v>
      </c>
      <c r="X6242">
        <v>0.83486038446426303</v>
      </c>
      <c r="Y6242">
        <v>1.1135556697845399</v>
      </c>
      <c r="Z6242">
        <v>1.4672479629516599</v>
      </c>
      <c r="AA6242">
        <v>1.7860299348831099</v>
      </c>
      <c r="AB6242">
        <v>2.0951073169708199</v>
      </c>
      <c r="AC6242">
        <v>2.06642723083496</v>
      </c>
      <c r="AD6242">
        <v>1.8023443222045801</v>
      </c>
      <c r="AE6242">
        <v>1.48960137367248</v>
      </c>
      <c r="AF6242">
        <v>1.2460737228393499</v>
      </c>
      <c r="AG6242">
        <v>0.99148130416870095</v>
      </c>
      <c r="AH6242">
        <v>0.80162626504898005</v>
      </c>
      <c r="AI6242">
        <v>-1.5957549214363001E-2</v>
      </c>
      <c r="AJ6242">
        <v>-4.1981510818004601E-2</v>
      </c>
      <c r="AK6242">
        <v>-1.1067049577832199E-2</v>
      </c>
      <c r="AL6242">
        <v>-4.2255111038684802E-3</v>
      </c>
      <c r="AM6242">
        <v>-5.4954113438725402E-3</v>
      </c>
      <c r="AN6242">
        <v>1.33695662952959E-3</v>
      </c>
      <c r="AO6242">
        <v>1.1768237687647299E-2</v>
      </c>
      <c r="AP6242">
        <v>3.2309416681528001E-2</v>
      </c>
      <c r="AQ6242">
        <v>5.8129946701228601E-3</v>
      </c>
      <c r="AR6242">
        <v>-2.5813745334744401E-2</v>
      </c>
      <c r="AS6242">
        <v>-5.7013802230358103E-2</v>
      </c>
      <c r="AT6242">
        <v>-6.7107997834682395E-2</v>
      </c>
      <c r="AU6242">
        <v>-4.9882311373949002E-2</v>
      </c>
      <c r="AV6242">
        <v>-3.8577426224946899E-2</v>
      </c>
      <c r="AW6242">
        <v>-3.8183622062206199E-2</v>
      </c>
      <c r="AX6242">
        <v>1.46869234740734E-2</v>
      </c>
      <c r="AY6242">
        <v>-3.0470926314592299E-2</v>
      </c>
      <c r="AZ6242">
        <v>0.188341215252876</v>
      </c>
      <c r="BA6242">
        <v>0.11926534026861101</v>
      </c>
      <c r="BB6242">
        <v>6.5654143691062899E-2</v>
      </c>
      <c r="BC6242">
        <v>-8.7874636054039001E-2</v>
      </c>
      <c r="BD6242">
        <v>-8.42163041234016E-2</v>
      </c>
      <c r="BE6242">
        <v>-6.37963786721229E-2</v>
      </c>
      <c r="BF6242">
        <v>-7.5280830264091395E-2</v>
      </c>
      <c r="BG6242">
        <v>3.0381839722394902E-2</v>
      </c>
      <c r="BH6242">
        <v>3.07058892212808E-3</v>
      </c>
      <c r="BI6242">
        <v>2.8900828212499601E-2</v>
      </c>
      <c r="BJ6242">
        <v>2.91245710104703E-2</v>
      </c>
      <c r="BK6242">
        <v>2.2842243313789298E-2</v>
      </c>
      <c r="BL6242">
        <v>2.7082795277237798E-2</v>
      </c>
      <c r="BM6242">
        <v>3.6011762917041702E-2</v>
      </c>
      <c r="BN6242">
        <v>5.7199489325284902E-2</v>
      </c>
      <c r="BO6242">
        <v>3.22314463555812E-2</v>
      </c>
      <c r="BP6242">
        <v>4.5957076363265497E-3</v>
      </c>
      <c r="BQ6242">
        <v>-2.67274416983127E-2</v>
      </c>
      <c r="BR6242">
        <v>-3.5907398909330299E-2</v>
      </c>
      <c r="BS6242">
        <v>-1.2048224918544201E-2</v>
      </c>
      <c r="BT6242">
        <v>6.4157606102526101E-3</v>
      </c>
      <c r="BU6242">
        <v>1.5049586072564101E-2</v>
      </c>
      <c r="BV6242">
        <v>7.3527276515960596E-2</v>
      </c>
      <c r="BW6242">
        <v>3.1557146459817803E-2</v>
      </c>
      <c r="BX6242">
        <v>0.25177022814750599</v>
      </c>
      <c r="BY6242">
        <v>0.181348741054534</v>
      </c>
      <c r="BZ6242">
        <v>0.120258703827857</v>
      </c>
      <c r="CA6242">
        <v>-3.7071809172630303E-2</v>
      </c>
      <c r="CB6242">
        <v>-3.4461472183465902E-2</v>
      </c>
      <c r="CC6242">
        <v>-2.18669474124908E-2</v>
      </c>
      <c r="CD6242">
        <v>-3.5594504326581899E-2</v>
      </c>
      <c r="CE6242">
        <v>7.6721228659152901E-2</v>
      </c>
      <c r="CF6242">
        <v>4.8122689127922003E-2</v>
      </c>
      <c r="CG6242">
        <v>6.8868704140186296E-2</v>
      </c>
      <c r="CH6242">
        <v>6.2474653124809203E-2</v>
      </c>
      <c r="CI6242">
        <v>5.1179897040128701E-2</v>
      </c>
      <c r="CJ6242">
        <v>5.28286322951316E-2</v>
      </c>
      <c r="CK6242">
        <v>6.0255289077758699E-2</v>
      </c>
      <c r="CL6242">
        <v>8.2089565694332095E-2</v>
      </c>
      <c r="CM6242">
        <v>5.8649897575378397E-2</v>
      </c>
      <c r="CN6242">
        <v>3.5005159676074898E-2</v>
      </c>
      <c r="CO6242">
        <v>3.5589199978858202E-3</v>
      </c>
      <c r="CP6242">
        <v>-4.7067962586879704E-3</v>
      </c>
      <c r="CQ6242">
        <v>2.5785863399505601E-2</v>
      </c>
      <c r="CR6242">
        <v>5.1408946514129597E-2</v>
      </c>
      <c r="CS6242">
        <v>6.8282797932624803E-2</v>
      </c>
      <c r="CT6242">
        <v>0.13236762583255701</v>
      </c>
      <c r="CU6242">
        <v>9.3585222959518405E-2</v>
      </c>
      <c r="CV6242">
        <v>0.31519925594329801</v>
      </c>
      <c r="CW6242">
        <v>0.24343213438987699</v>
      </c>
      <c r="CX6242">
        <v>0.17486326396465299</v>
      </c>
      <c r="CY6242">
        <v>1.37310177087783E-2</v>
      </c>
      <c r="CZ6242">
        <v>1.5293357893824499E-2</v>
      </c>
      <c r="DA6242">
        <v>2.0062487572431498E-2</v>
      </c>
      <c r="DB6242">
        <v>4.0918244048953004E-3</v>
      </c>
      <c r="DC6242">
        <v>2.8172347694635301E-2</v>
      </c>
      <c r="DD6242">
        <v>2.7389731258153902E-2</v>
      </c>
      <c r="DE6242">
        <v>2.42987442761659E-2</v>
      </c>
      <c r="DF6242">
        <v>2.0275410264730401E-2</v>
      </c>
      <c r="DG6242">
        <v>1.7228070646524402E-2</v>
      </c>
      <c r="DH6242">
        <v>1.5652358531951901E-2</v>
      </c>
      <c r="DI6242">
        <v>1.4739017002284501E-2</v>
      </c>
      <c r="DJ6242">
        <v>1.51320900768041E-2</v>
      </c>
      <c r="DK6242">
        <v>1.60612780600786E-2</v>
      </c>
      <c r="DL6242">
        <v>1.84876341372728E-2</v>
      </c>
      <c r="DM6242">
        <v>1.8412800505757301E-2</v>
      </c>
      <c r="DN6242">
        <v>1.89686194062232E-2</v>
      </c>
      <c r="DO6242">
        <v>2.3001492023468E-2</v>
      </c>
      <c r="DP6242">
        <v>2.7353914454579301E-2</v>
      </c>
      <c r="DQ6242">
        <v>3.2363492995500502E-2</v>
      </c>
      <c r="DR6242">
        <v>3.5772394388914101E-2</v>
      </c>
      <c r="DS6242">
        <v>3.7710390985011999E-2</v>
      </c>
      <c r="DT6242">
        <v>3.8562104105949402E-2</v>
      </c>
      <c r="DU6242">
        <v>3.7744026631116798E-2</v>
      </c>
      <c r="DV6242">
        <v>3.3197216689586598E-2</v>
      </c>
      <c r="DW6242">
        <v>3.0885925516486099E-2</v>
      </c>
      <c r="DX6242">
        <v>3.0248789116740199E-2</v>
      </c>
      <c r="DY6242">
        <v>2.5491286069154701E-2</v>
      </c>
      <c r="DZ6242">
        <v>2.4127574637532199E-2</v>
      </c>
      <c r="EA6242">
        <v>58.021022796630803</v>
      </c>
      <c r="EB6242">
        <v>58.018016815185497</v>
      </c>
      <c r="EC6242">
        <v>56.519519805908203</v>
      </c>
      <c r="ED6242">
        <v>56.519519805908203</v>
      </c>
      <c r="EE6242">
        <v>54.519519805908203</v>
      </c>
      <c r="EF6242">
        <v>53.513511657714801</v>
      </c>
      <c r="EG6242">
        <v>54.519519805908203</v>
      </c>
      <c r="EH6242">
        <v>57.516517639160099</v>
      </c>
      <c r="EI6242">
        <v>64.018020629882798</v>
      </c>
      <c r="EJ6242">
        <v>70.513511657714801</v>
      </c>
      <c r="EK6242">
        <v>79.0150146484375</v>
      </c>
      <c r="EL6242">
        <v>86.513511657714801</v>
      </c>
      <c r="EM6242">
        <v>90.513511657714801</v>
      </c>
      <c r="EN6242">
        <v>96.012008666992102</v>
      </c>
      <c r="EO6242">
        <v>99.510513305664006</v>
      </c>
      <c r="EP6242">
        <v>101.00901031494099</v>
      </c>
      <c r="EQ6242">
        <v>98.507507324218693</v>
      </c>
      <c r="ER6242">
        <v>94.504501342773395</v>
      </c>
      <c r="ES6242">
        <v>87.504501342773395</v>
      </c>
      <c r="ET6242">
        <v>81.504501342773395</v>
      </c>
      <c r="EU6242">
        <v>73.996994018554602</v>
      </c>
      <c r="EV6242">
        <v>70</v>
      </c>
      <c r="EW6242">
        <v>66.996994018554602</v>
      </c>
      <c r="EX6242">
        <v>63.996997833251903</v>
      </c>
      <c r="EY6242">
        <v>0.28021809458732599</v>
      </c>
      <c r="EZ6242">
        <v>2.11179293692111E-2</v>
      </c>
      <c r="FA6242">
        <v>2.11179293692111E-2</v>
      </c>
      <c r="FB6242">
        <v>0</v>
      </c>
      <c r="FC6242">
        <v>0</v>
      </c>
    </row>
    <row r="6243" spans="1:159" x14ac:dyDescent="0.25">
      <c r="A6243" t="s">
        <v>47</v>
      </c>
      <c r="B6243" t="s">
        <v>41</v>
      </c>
      <c r="C6243" t="s">
        <v>74</v>
      </c>
      <c r="D6243" s="13" t="s">
        <v>171</v>
      </c>
      <c r="I6243">
        <v>0</v>
      </c>
      <c r="EA6243">
        <v>0</v>
      </c>
      <c r="EB6243">
        <v>0</v>
      </c>
      <c r="EC6243">
        <v>0</v>
      </c>
      <c r="ED6243">
        <v>0</v>
      </c>
      <c r="EE6243">
        <v>0</v>
      </c>
      <c r="EF6243">
        <v>0</v>
      </c>
      <c r="EG6243">
        <v>0</v>
      </c>
      <c r="EH6243">
        <v>0</v>
      </c>
      <c r="EI6243">
        <v>0</v>
      </c>
      <c r="EJ6243">
        <v>0</v>
      </c>
      <c r="EK6243">
        <v>0</v>
      </c>
      <c r="EL6243">
        <v>0</v>
      </c>
      <c r="EM6243">
        <v>0</v>
      </c>
      <c r="EN6243">
        <v>0</v>
      </c>
      <c r="EO6243">
        <v>0</v>
      </c>
      <c r="EP6243">
        <v>0</v>
      </c>
      <c r="EQ6243">
        <v>0</v>
      </c>
      <c r="ER6243">
        <v>0</v>
      </c>
      <c r="ES6243">
        <v>0</v>
      </c>
      <c r="ET6243">
        <v>0</v>
      </c>
      <c r="EU6243">
        <v>0</v>
      </c>
      <c r="EV6243">
        <v>0</v>
      </c>
      <c r="EW6243">
        <v>0</v>
      </c>
      <c r="EX6243">
        <v>0</v>
      </c>
      <c r="FB6243">
        <v>0</v>
      </c>
      <c r="FC6243">
        <v>1</v>
      </c>
    </row>
    <row r="6244" spans="1:159" x14ac:dyDescent="0.25">
      <c r="A6244" t="s">
        <v>47</v>
      </c>
      <c r="B6244" t="s">
        <v>41</v>
      </c>
      <c r="C6244" t="s">
        <v>83</v>
      </c>
      <c r="D6244" s="13" t="s">
        <v>171</v>
      </c>
      <c r="I6244">
        <v>0</v>
      </c>
      <c r="EA6244">
        <v>0</v>
      </c>
      <c r="EB6244">
        <v>0</v>
      </c>
      <c r="EC6244">
        <v>0</v>
      </c>
      <c r="ED6244">
        <v>0</v>
      </c>
      <c r="EE6244">
        <v>0</v>
      </c>
      <c r="EF6244">
        <v>0</v>
      </c>
      <c r="EG6244">
        <v>0</v>
      </c>
      <c r="EH6244">
        <v>0</v>
      </c>
      <c r="EI6244">
        <v>0</v>
      </c>
      <c r="EJ6244">
        <v>0</v>
      </c>
      <c r="EK6244">
        <v>0</v>
      </c>
      <c r="EL6244">
        <v>0</v>
      </c>
      <c r="EM6244">
        <v>0</v>
      </c>
      <c r="EN6244">
        <v>0</v>
      </c>
      <c r="EO6244">
        <v>0</v>
      </c>
      <c r="EP6244">
        <v>0</v>
      </c>
      <c r="EQ6244">
        <v>0</v>
      </c>
      <c r="ER6244">
        <v>0</v>
      </c>
      <c r="ES6244">
        <v>0</v>
      </c>
      <c r="ET6244">
        <v>0</v>
      </c>
      <c r="EU6244">
        <v>0</v>
      </c>
      <c r="EV6244">
        <v>0</v>
      </c>
      <c r="EW6244">
        <v>0</v>
      </c>
      <c r="EX6244">
        <v>0</v>
      </c>
      <c r="FB6244">
        <v>0</v>
      </c>
      <c r="FC6244">
        <v>1</v>
      </c>
    </row>
    <row r="6245" spans="1:159" x14ac:dyDescent="0.25">
      <c r="A6245" t="s">
        <v>47</v>
      </c>
      <c r="B6245" t="s">
        <v>41</v>
      </c>
      <c r="C6245" t="s">
        <v>73</v>
      </c>
      <c r="D6245" s="13" t="s">
        <v>171</v>
      </c>
      <c r="I6245">
        <v>0</v>
      </c>
      <c r="EA6245">
        <v>0</v>
      </c>
      <c r="EB6245">
        <v>0</v>
      </c>
      <c r="EC6245">
        <v>0</v>
      </c>
      <c r="ED6245">
        <v>0</v>
      </c>
      <c r="EE6245">
        <v>0</v>
      </c>
      <c r="EF6245">
        <v>0</v>
      </c>
      <c r="EG6245">
        <v>0</v>
      </c>
      <c r="EH6245">
        <v>0</v>
      </c>
      <c r="EI6245">
        <v>0</v>
      </c>
      <c r="EJ6245">
        <v>0</v>
      </c>
      <c r="EK6245">
        <v>0</v>
      </c>
      <c r="EL6245">
        <v>0</v>
      </c>
      <c r="EM6245">
        <v>0</v>
      </c>
      <c r="EN6245">
        <v>0</v>
      </c>
      <c r="EO6245">
        <v>0</v>
      </c>
      <c r="EP6245">
        <v>0</v>
      </c>
      <c r="EQ6245">
        <v>0</v>
      </c>
      <c r="ER6245">
        <v>0</v>
      </c>
      <c r="ES6245">
        <v>0</v>
      </c>
      <c r="ET6245">
        <v>0</v>
      </c>
      <c r="EU6245">
        <v>0</v>
      </c>
      <c r="EV6245">
        <v>0</v>
      </c>
      <c r="EW6245">
        <v>0</v>
      </c>
      <c r="EX6245">
        <v>0</v>
      </c>
      <c r="FB6245">
        <v>0</v>
      </c>
      <c r="FC6245">
        <v>1</v>
      </c>
    </row>
    <row r="6246" spans="1:159" x14ac:dyDescent="0.25">
      <c r="A6246" t="s">
        <v>47</v>
      </c>
      <c r="B6246" t="s">
        <v>41</v>
      </c>
      <c r="C6246" t="s">
        <v>81</v>
      </c>
      <c r="D6246" s="13" t="s">
        <v>171</v>
      </c>
      <c r="I6246">
        <v>0</v>
      </c>
      <c r="EA6246">
        <v>0</v>
      </c>
      <c r="EB6246">
        <v>0</v>
      </c>
      <c r="EC6246">
        <v>0</v>
      </c>
      <c r="ED6246">
        <v>0</v>
      </c>
      <c r="EE6246">
        <v>0</v>
      </c>
      <c r="EF6246">
        <v>0</v>
      </c>
      <c r="EG6246">
        <v>0</v>
      </c>
      <c r="EH6246">
        <v>0</v>
      </c>
      <c r="EI6246">
        <v>0</v>
      </c>
      <c r="EJ6246">
        <v>0</v>
      </c>
      <c r="EK6246">
        <v>0</v>
      </c>
      <c r="EL6246">
        <v>0</v>
      </c>
      <c r="EM6246">
        <v>0</v>
      </c>
      <c r="EN6246">
        <v>0</v>
      </c>
      <c r="EO6246">
        <v>0</v>
      </c>
      <c r="EP6246">
        <v>0</v>
      </c>
      <c r="EQ6246">
        <v>0</v>
      </c>
      <c r="ER6246">
        <v>0</v>
      </c>
      <c r="ES6246">
        <v>0</v>
      </c>
      <c r="ET6246">
        <v>0</v>
      </c>
      <c r="EU6246">
        <v>0</v>
      </c>
      <c r="EV6246">
        <v>0</v>
      </c>
      <c r="EW6246">
        <v>0</v>
      </c>
      <c r="EX6246">
        <v>0</v>
      </c>
      <c r="FB6246">
        <v>0</v>
      </c>
      <c r="FC6246">
        <v>1</v>
      </c>
    </row>
    <row r="6247" spans="1:159" x14ac:dyDescent="0.25">
      <c r="A6247" t="s">
        <v>47</v>
      </c>
      <c r="B6247" t="s">
        <v>41</v>
      </c>
      <c r="C6247" t="s">
        <v>82</v>
      </c>
      <c r="D6247" s="13" t="s">
        <v>171</v>
      </c>
      <c r="I6247">
        <v>0</v>
      </c>
      <c r="EA6247">
        <v>0</v>
      </c>
      <c r="EB6247">
        <v>0</v>
      </c>
      <c r="EC6247">
        <v>0</v>
      </c>
      <c r="ED6247">
        <v>0</v>
      </c>
      <c r="EE6247">
        <v>0</v>
      </c>
      <c r="EF6247">
        <v>0</v>
      </c>
      <c r="EG6247">
        <v>0</v>
      </c>
      <c r="EH6247">
        <v>0</v>
      </c>
      <c r="EI6247">
        <v>0</v>
      </c>
      <c r="EJ6247">
        <v>0</v>
      </c>
      <c r="EK6247">
        <v>0</v>
      </c>
      <c r="EL6247">
        <v>0</v>
      </c>
      <c r="EM6247">
        <v>0</v>
      </c>
      <c r="EN6247">
        <v>0</v>
      </c>
      <c r="EO6247">
        <v>0</v>
      </c>
      <c r="EP6247">
        <v>0</v>
      </c>
      <c r="EQ6247">
        <v>0</v>
      </c>
      <c r="ER6247">
        <v>0</v>
      </c>
      <c r="ES6247">
        <v>0</v>
      </c>
      <c r="ET6247">
        <v>0</v>
      </c>
      <c r="EU6247">
        <v>0</v>
      </c>
      <c r="EV6247">
        <v>0</v>
      </c>
      <c r="EW6247">
        <v>0</v>
      </c>
      <c r="EX6247">
        <v>0</v>
      </c>
      <c r="FB6247">
        <v>0</v>
      </c>
      <c r="FC6247">
        <v>1</v>
      </c>
    </row>
    <row r="6248" spans="1:159" x14ac:dyDescent="0.25">
      <c r="A6248" t="s">
        <v>47</v>
      </c>
      <c r="B6248" t="s">
        <v>41</v>
      </c>
      <c r="C6248" t="s">
        <v>87</v>
      </c>
      <c r="D6248" s="13" t="s">
        <v>171</v>
      </c>
      <c r="I6248">
        <v>0</v>
      </c>
      <c r="EA6248">
        <v>0</v>
      </c>
      <c r="EB6248">
        <v>0</v>
      </c>
      <c r="EC6248">
        <v>0</v>
      </c>
      <c r="ED6248">
        <v>0</v>
      </c>
      <c r="EE6248">
        <v>0</v>
      </c>
      <c r="EF6248">
        <v>0</v>
      </c>
      <c r="EG6248">
        <v>0</v>
      </c>
      <c r="EH6248">
        <v>0</v>
      </c>
      <c r="EI6248">
        <v>0</v>
      </c>
      <c r="EJ6248">
        <v>0</v>
      </c>
      <c r="EK6248">
        <v>0</v>
      </c>
      <c r="EL6248">
        <v>0</v>
      </c>
      <c r="EM6248">
        <v>0</v>
      </c>
      <c r="EN6248">
        <v>0</v>
      </c>
      <c r="EO6248">
        <v>0</v>
      </c>
      <c r="EP6248">
        <v>0</v>
      </c>
      <c r="EQ6248">
        <v>0</v>
      </c>
      <c r="ER6248">
        <v>0</v>
      </c>
      <c r="ES6248">
        <v>0</v>
      </c>
      <c r="ET6248">
        <v>0</v>
      </c>
      <c r="EU6248">
        <v>0</v>
      </c>
      <c r="EV6248">
        <v>0</v>
      </c>
      <c r="EW6248">
        <v>0</v>
      </c>
      <c r="EX6248">
        <v>0</v>
      </c>
      <c r="FB6248">
        <v>0</v>
      </c>
      <c r="FC6248">
        <v>1</v>
      </c>
    </row>
    <row r="6249" spans="1:159" x14ac:dyDescent="0.25">
      <c r="A6249" t="s">
        <v>47</v>
      </c>
      <c r="B6249" t="s">
        <v>41</v>
      </c>
      <c r="C6249" t="s">
        <v>85</v>
      </c>
      <c r="D6249" s="13" t="s">
        <v>171</v>
      </c>
      <c r="I6249">
        <v>0</v>
      </c>
      <c r="EA6249">
        <v>0</v>
      </c>
      <c r="EB6249">
        <v>0</v>
      </c>
      <c r="EC6249">
        <v>0</v>
      </c>
      <c r="ED6249">
        <v>0</v>
      </c>
      <c r="EE6249">
        <v>0</v>
      </c>
      <c r="EF6249">
        <v>0</v>
      </c>
      <c r="EG6249">
        <v>0</v>
      </c>
      <c r="EH6249">
        <v>0</v>
      </c>
      <c r="EI6249">
        <v>0</v>
      </c>
      <c r="EJ6249">
        <v>0</v>
      </c>
      <c r="EK6249">
        <v>0</v>
      </c>
      <c r="EL6249">
        <v>0</v>
      </c>
      <c r="EM6249">
        <v>0</v>
      </c>
      <c r="EN6249">
        <v>0</v>
      </c>
      <c r="EO6249">
        <v>0</v>
      </c>
      <c r="EP6249">
        <v>0</v>
      </c>
      <c r="EQ6249">
        <v>0</v>
      </c>
      <c r="ER6249">
        <v>0</v>
      </c>
      <c r="ES6249">
        <v>0</v>
      </c>
      <c r="ET6249">
        <v>0</v>
      </c>
      <c r="EU6249">
        <v>0</v>
      </c>
      <c r="EV6249">
        <v>0</v>
      </c>
      <c r="EW6249">
        <v>0</v>
      </c>
      <c r="EX6249">
        <v>0</v>
      </c>
      <c r="FB6249">
        <v>0</v>
      </c>
      <c r="FC6249">
        <v>1</v>
      </c>
    </row>
    <row r="6250" spans="1:159" x14ac:dyDescent="0.25">
      <c r="A6250" t="s">
        <v>47</v>
      </c>
      <c r="B6250" t="s">
        <v>41</v>
      </c>
      <c r="C6250" t="s">
        <v>86</v>
      </c>
      <c r="D6250" s="13" t="s">
        <v>171</v>
      </c>
      <c r="I6250">
        <v>0</v>
      </c>
      <c r="EA6250">
        <v>0</v>
      </c>
      <c r="EB6250">
        <v>0</v>
      </c>
      <c r="EC6250">
        <v>0</v>
      </c>
      <c r="ED6250">
        <v>0</v>
      </c>
      <c r="EE6250">
        <v>0</v>
      </c>
      <c r="EF6250">
        <v>0</v>
      </c>
      <c r="EG6250">
        <v>0</v>
      </c>
      <c r="EH6250">
        <v>0</v>
      </c>
      <c r="EI6250">
        <v>0</v>
      </c>
      <c r="EJ6250">
        <v>0</v>
      </c>
      <c r="EK6250">
        <v>0</v>
      </c>
      <c r="EL6250">
        <v>0</v>
      </c>
      <c r="EM6250">
        <v>0</v>
      </c>
      <c r="EN6250">
        <v>0</v>
      </c>
      <c r="EO6250">
        <v>0</v>
      </c>
      <c r="EP6250">
        <v>0</v>
      </c>
      <c r="EQ6250">
        <v>0</v>
      </c>
      <c r="ER6250">
        <v>0</v>
      </c>
      <c r="ES6250">
        <v>0</v>
      </c>
      <c r="ET6250">
        <v>0</v>
      </c>
      <c r="EU6250">
        <v>0</v>
      </c>
      <c r="EV6250">
        <v>0</v>
      </c>
      <c r="EW6250">
        <v>0</v>
      </c>
      <c r="EX6250">
        <v>0</v>
      </c>
      <c r="FB6250">
        <v>0</v>
      </c>
      <c r="FC6250">
        <v>1</v>
      </c>
    </row>
    <row r="6251" spans="1:159" x14ac:dyDescent="0.25">
      <c r="A6251" t="s">
        <v>47</v>
      </c>
      <c r="B6251" t="s">
        <v>41</v>
      </c>
      <c r="C6251" t="s">
        <v>76</v>
      </c>
      <c r="D6251" s="13" t="s">
        <v>171</v>
      </c>
      <c r="I6251">
        <v>0</v>
      </c>
      <c r="EA6251">
        <v>0</v>
      </c>
      <c r="EB6251">
        <v>0</v>
      </c>
      <c r="EC6251">
        <v>0</v>
      </c>
      <c r="ED6251">
        <v>0</v>
      </c>
      <c r="EE6251">
        <v>0</v>
      </c>
      <c r="EF6251">
        <v>0</v>
      </c>
      <c r="EG6251">
        <v>0</v>
      </c>
      <c r="EH6251">
        <v>0</v>
      </c>
      <c r="EI6251">
        <v>0</v>
      </c>
      <c r="EJ6251">
        <v>0</v>
      </c>
      <c r="EK6251">
        <v>0</v>
      </c>
      <c r="EL6251">
        <v>0</v>
      </c>
      <c r="EM6251">
        <v>0</v>
      </c>
      <c r="EN6251">
        <v>0</v>
      </c>
      <c r="EO6251">
        <v>0</v>
      </c>
      <c r="EP6251">
        <v>0</v>
      </c>
      <c r="EQ6251">
        <v>0</v>
      </c>
      <c r="ER6251">
        <v>0</v>
      </c>
      <c r="ES6251">
        <v>0</v>
      </c>
      <c r="ET6251">
        <v>0</v>
      </c>
      <c r="EU6251">
        <v>0</v>
      </c>
      <c r="EV6251">
        <v>0</v>
      </c>
      <c r="EW6251">
        <v>0</v>
      </c>
      <c r="EX6251">
        <v>0</v>
      </c>
      <c r="FB6251">
        <v>0</v>
      </c>
      <c r="FC6251">
        <v>1</v>
      </c>
    </row>
    <row r="6252" spans="1:159" x14ac:dyDescent="0.25">
      <c r="A6252" t="s">
        <v>47</v>
      </c>
      <c r="B6252" t="s">
        <v>41</v>
      </c>
      <c r="C6252" t="s">
        <v>75</v>
      </c>
      <c r="D6252" s="13" t="s">
        <v>171</v>
      </c>
      <c r="I6252">
        <v>0</v>
      </c>
      <c r="EA6252">
        <v>0</v>
      </c>
      <c r="EB6252">
        <v>0</v>
      </c>
      <c r="EC6252">
        <v>0</v>
      </c>
      <c r="ED6252">
        <v>0</v>
      </c>
      <c r="EE6252">
        <v>0</v>
      </c>
      <c r="EF6252">
        <v>0</v>
      </c>
      <c r="EG6252">
        <v>0</v>
      </c>
      <c r="EH6252">
        <v>0</v>
      </c>
      <c r="EI6252">
        <v>0</v>
      </c>
      <c r="EJ6252">
        <v>0</v>
      </c>
      <c r="EK6252">
        <v>0</v>
      </c>
      <c r="EL6252">
        <v>0</v>
      </c>
      <c r="EM6252">
        <v>0</v>
      </c>
      <c r="EN6252">
        <v>0</v>
      </c>
      <c r="EO6252">
        <v>0</v>
      </c>
      <c r="EP6252">
        <v>0</v>
      </c>
      <c r="EQ6252">
        <v>0</v>
      </c>
      <c r="ER6252">
        <v>0</v>
      </c>
      <c r="ES6252">
        <v>0</v>
      </c>
      <c r="ET6252">
        <v>0</v>
      </c>
      <c r="EU6252">
        <v>0</v>
      </c>
      <c r="EV6252">
        <v>0</v>
      </c>
      <c r="EW6252">
        <v>0</v>
      </c>
      <c r="EX6252">
        <v>0</v>
      </c>
      <c r="FB6252">
        <v>0</v>
      </c>
      <c r="FC6252">
        <v>1</v>
      </c>
    </row>
    <row r="6253" spans="1:159" x14ac:dyDescent="0.25">
      <c r="A6253" t="s">
        <v>47</v>
      </c>
      <c r="B6253" t="s">
        <v>41</v>
      </c>
      <c r="C6253" t="s">
        <v>77</v>
      </c>
      <c r="D6253" s="13" t="s">
        <v>171</v>
      </c>
      <c r="I6253">
        <v>0</v>
      </c>
      <c r="EA6253">
        <v>0</v>
      </c>
      <c r="EB6253">
        <v>0</v>
      </c>
      <c r="EC6253">
        <v>0</v>
      </c>
      <c r="ED6253">
        <v>0</v>
      </c>
      <c r="EE6253">
        <v>0</v>
      </c>
      <c r="EF6253">
        <v>0</v>
      </c>
      <c r="EG6253">
        <v>0</v>
      </c>
      <c r="EH6253">
        <v>0</v>
      </c>
      <c r="EI6253">
        <v>0</v>
      </c>
      <c r="EJ6253">
        <v>0</v>
      </c>
      <c r="EK6253">
        <v>0</v>
      </c>
      <c r="EL6253">
        <v>0</v>
      </c>
      <c r="EM6253">
        <v>0</v>
      </c>
      <c r="EN6253">
        <v>0</v>
      </c>
      <c r="EO6253">
        <v>0</v>
      </c>
      <c r="EP6253">
        <v>0</v>
      </c>
      <c r="EQ6253">
        <v>0</v>
      </c>
      <c r="ER6253">
        <v>0</v>
      </c>
      <c r="ES6253">
        <v>0</v>
      </c>
      <c r="ET6253">
        <v>0</v>
      </c>
      <c r="EU6253">
        <v>0</v>
      </c>
      <c r="EV6253">
        <v>0</v>
      </c>
      <c r="EW6253">
        <v>0</v>
      </c>
      <c r="EX6253">
        <v>0</v>
      </c>
      <c r="FB6253">
        <v>0</v>
      </c>
      <c r="FC6253">
        <v>1</v>
      </c>
    </row>
    <row r="6254" spans="1:159" x14ac:dyDescent="0.25">
      <c r="A6254" t="s">
        <v>47</v>
      </c>
      <c r="B6254" t="s">
        <v>41</v>
      </c>
      <c r="C6254" t="s">
        <v>84</v>
      </c>
      <c r="D6254" s="13" t="s">
        <v>171</v>
      </c>
      <c r="I6254">
        <v>0</v>
      </c>
      <c r="EA6254">
        <v>0</v>
      </c>
      <c r="EB6254">
        <v>0</v>
      </c>
      <c r="EC6254">
        <v>0</v>
      </c>
      <c r="ED6254">
        <v>0</v>
      </c>
      <c r="EE6254">
        <v>0</v>
      </c>
      <c r="EF6254">
        <v>0</v>
      </c>
      <c r="EG6254">
        <v>0</v>
      </c>
      <c r="EH6254">
        <v>0</v>
      </c>
      <c r="EI6254">
        <v>0</v>
      </c>
      <c r="EJ6254">
        <v>0</v>
      </c>
      <c r="EK6254">
        <v>0</v>
      </c>
      <c r="EL6254">
        <v>0</v>
      </c>
      <c r="EM6254">
        <v>0</v>
      </c>
      <c r="EN6254">
        <v>0</v>
      </c>
      <c r="EO6254">
        <v>0</v>
      </c>
      <c r="EP6254">
        <v>0</v>
      </c>
      <c r="EQ6254">
        <v>0</v>
      </c>
      <c r="ER6254">
        <v>0</v>
      </c>
      <c r="ES6254">
        <v>0</v>
      </c>
      <c r="ET6254">
        <v>0</v>
      </c>
      <c r="EU6254">
        <v>0</v>
      </c>
      <c r="EV6254">
        <v>0</v>
      </c>
      <c r="EW6254">
        <v>0</v>
      </c>
      <c r="EX6254">
        <v>0</v>
      </c>
      <c r="FB6254">
        <v>0</v>
      </c>
      <c r="FC6254">
        <v>1</v>
      </c>
    </row>
    <row r="6255" spans="1:159" x14ac:dyDescent="0.25">
      <c r="A6255" t="s">
        <v>47</v>
      </c>
      <c r="B6255" t="s">
        <v>41</v>
      </c>
      <c r="C6255" t="s">
        <v>72</v>
      </c>
      <c r="D6255" s="13" t="s">
        <v>171</v>
      </c>
      <c r="I6255">
        <v>0</v>
      </c>
      <c r="EA6255">
        <v>0</v>
      </c>
      <c r="EB6255">
        <v>0</v>
      </c>
      <c r="EC6255">
        <v>0</v>
      </c>
      <c r="ED6255">
        <v>0</v>
      </c>
      <c r="EE6255">
        <v>0</v>
      </c>
      <c r="EF6255">
        <v>0</v>
      </c>
      <c r="EG6255">
        <v>0</v>
      </c>
      <c r="EH6255">
        <v>0</v>
      </c>
      <c r="EI6255">
        <v>0</v>
      </c>
      <c r="EJ6255">
        <v>0</v>
      </c>
      <c r="EK6255">
        <v>0</v>
      </c>
      <c r="EL6255">
        <v>0</v>
      </c>
      <c r="EM6255">
        <v>0</v>
      </c>
      <c r="EN6255">
        <v>0</v>
      </c>
      <c r="EO6255">
        <v>0</v>
      </c>
      <c r="EP6255">
        <v>0</v>
      </c>
      <c r="EQ6255">
        <v>0</v>
      </c>
      <c r="ER6255">
        <v>0</v>
      </c>
      <c r="ES6255">
        <v>0</v>
      </c>
      <c r="ET6255">
        <v>0</v>
      </c>
      <c r="EU6255">
        <v>0</v>
      </c>
      <c r="EV6255">
        <v>0</v>
      </c>
      <c r="EW6255">
        <v>0</v>
      </c>
      <c r="EX6255">
        <v>0</v>
      </c>
      <c r="FB6255">
        <v>0</v>
      </c>
      <c r="FC6255">
        <v>1</v>
      </c>
    </row>
    <row r="6256" spans="1:159" x14ac:dyDescent="0.25">
      <c r="A6256" t="s">
        <v>47</v>
      </c>
      <c r="B6256" t="s">
        <v>41</v>
      </c>
      <c r="C6256" t="s">
        <v>80</v>
      </c>
      <c r="D6256" s="13" t="s">
        <v>171</v>
      </c>
      <c r="I6256">
        <v>0</v>
      </c>
      <c r="EA6256">
        <v>0</v>
      </c>
      <c r="EB6256">
        <v>0</v>
      </c>
      <c r="EC6256">
        <v>0</v>
      </c>
      <c r="ED6256">
        <v>0</v>
      </c>
      <c r="EE6256">
        <v>0</v>
      </c>
      <c r="EF6256">
        <v>0</v>
      </c>
      <c r="EG6256">
        <v>0</v>
      </c>
      <c r="EH6256">
        <v>0</v>
      </c>
      <c r="EI6256">
        <v>0</v>
      </c>
      <c r="EJ6256">
        <v>0</v>
      </c>
      <c r="EK6256">
        <v>0</v>
      </c>
      <c r="EL6256">
        <v>0</v>
      </c>
      <c r="EM6256">
        <v>0</v>
      </c>
      <c r="EN6256">
        <v>0</v>
      </c>
      <c r="EO6256">
        <v>0</v>
      </c>
      <c r="EP6256">
        <v>0</v>
      </c>
      <c r="EQ6256">
        <v>0</v>
      </c>
      <c r="ER6256">
        <v>0</v>
      </c>
      <c r="ES6256">
        <v>0</v>
      </c>
      <c r="ET6256">
        <v>0</v>
      </c>
      <c r="EU6256">
        <v>0</v>
      </c>
      <c r="EV6256">
        <v>0</v>
      </c>
      <c r="EW6256">
        <v>0</v>
      </c>
      <c r="EX6256">
        <v>0</v>
      </c>
      <c r="FB6256">
        <v>0</v>
      </c>
      <c r="FC6256">
        <v>1</v>
      </c>
    </row>
    <row r="6257" spans="1:159" x14ac:dyDescent="0.25">
      <c r="A6257" t="s">
        <v>48</v>
      </c>
      <c r="B6257" t="s">
        <v>41</v>
      </c>
      <c r="C6257" t="s">
        <v>78</v>
      </c>
      <c r="D6257" s="13" t="s">
        <v>171</v>
      </c>
      <c r="I6257">
        <v>0</v>
      </c>
      <c r="EA6257">
        <v>0</v>
      </c>
      <c r="EB6257">
        <v>0</v>
      </c>
      <c r="EC6257">
        <v>0</v>
      </c>
      <c r="ED6257">
        <v>0</v>
      </c>
      <c r="EE6257">
        <v>0</v>
      </c>
      <c r="EF6257">
        <v>0</v>
      </c>
      <c r="EG6257">
        <v>0</v>
      </c>
      <c r="EH6257">
        <v>0</v>
      </c>
      <c r="EI6257">
        <v>0</v>
      </c>
      <c r="EJ6257">
        <v>0</v>
      </c>
      <c r="EK6257">
        <v>0</v>
      </c>
      <c r="EL6257">
        <v>0</v>
      </c>
      <c r="EM6257">
        <v>0</v>
      </c>
      <c r="EN6257">
        <v>0</v>
      </c>
      <c r="EO6257">
        <v>0</v>
      </c>
      <c r="EP6257">
        <v>0</v>
      </c>
      <c r="EQ6257">
        <v>0</v>
      </c>
      <c r="ER6257">
        <v>0</v>
      </c>
      <c r="ES6257">
        <v>0</v>
      </c>
      <c r="ET6257">
        <v>0</v>
      </c>
      <c r="EU6257">
        <v>0</v>
      </c>
      <c r="EV6257">
        <v>0</v>
      </c>
      <c r="EW6257">
        <v>0</v>
      </c>
      <c r="EX6257">
        <v>0</v>
      </c>
      <c r="FB6257">
        <v>0</v>
      </c>
      <c r="FC6257">
        <v>1</v>
      </c>
    </row>
    <row r="6258" spans="1:159" x14ac:dyDescent="0.25">
      <c r="A6258" t="s">
        <v>48</v>
      </c>
      <c r="B6258" t="s">
        <v>41</v>
      </c>
      <c r="C6258" t="s">
        <v>79</v>
      </c>
      <c r="D6258" s="13" t="s">
        <v>171</v>
      </c>
      <c r="I6258">
        <v>0</v>
      </c>
      <c r="EA6258">
        <v>0</v>
      </c>
      <c r="EB6258">
        <v>0</v>
      </c>
      <c r="EC6258">
        <v>0</v>
      </c>
      <c r="ED6258">
        <v>0</v>
      </c>
      <c r="EE6258">
        <v>0</v>
      </c>
      <c r="EF6258">
        <v>0</v>
      </c>
      <c r="EG6258">
        <v>0</v>
      </c>
      <c r="EH6258">
        <v>0</v>
      </c>
      <c r="EI6258">
        <v>0</v>
      </c>
      <c r="EJ6258">
        <v>0</v>
      </c>
      <c r="EK6258">
        <v>0</v>
      </c>
      <c r="EL6258">
        <v>0</v>
      </c>
      <c r="EM6258">
        <v>0</v>
      </c>
      <c r="EN6258">
        <v>0</v>
      </c>
      <c r="EO6258">
        <v>0</v>
      </c>
      <c r="EP6258">
        <v>0</v>
      </c>
      <c r="EQ6258">
        <v>0</v>
      </c>
      <c r="ER6258">
        <v>0</v>
      </c>
      <c r="ES6258">
        <v>0</v>
      </c>
      <c r="ET6258">
        <v>0</v>
      </c>
      <c r="EU6258">
        <v>0</v>
      </c>
      <c r="EV6258">
        <v>0</v>
      </c>
      <c r="EW6258">
        <v>0</v>
      </c>
      <c r="EX6258">
        <v>0</v>
      </c>
      <c r="FB6258">
        <v>0</v>
      </c>
      <c r="FC6258">
        <v>1</v>
      </c>
    </row>
    <row r="6259" spans="1:159" x14ac:dyDescent="0.25">
      <c r="A6259" t="s">
        <v>48</v>
      </c>
      <c r="B6259" t="s">
        <v>41</v>
      </c>
      <c r="C6259" t="s">
        <v>42</v>
      </c>
      <c r="D6259" s="13" t="s">
        <v>171</v>
      </c>
      <c r="E6259" s="25">
        <v>18</v>
      </c>
      <c r="F6259">
        <v>20</v>
      </c>
      <c r="G6259">
        <v>18</v>
      </c>
      <c r="H6259">
        <v>20</v>
      </c>
      <c r="I6259">
        <v>2769.5</v>
      </c>
      <c r="J6259">
        <v>56580</v>
      </c>
      <c r="K6259">
        <v>1.1203043460845901</v>
      </c>
      <c r="L6259">
        <v>0.97032874822616499</v>
      </c>
      <c r="M6259">
        <v>0.86979520320892301</v>
      </c>
      <c r="N6259">
        <v>0.78255981206893899</v>
      </c>
      <c r="O6259">
        <v>0.728332638740539</v>
      </c>
      <c r="P6259">
        <v>0.73618441820144598</v>
      </c>
      <c r="Q6259">
        <v>0.77731800079345703</v>
      </c>
      <c r="R6259">
        <v>0.67394536733627297</v>
      </c>
      <c r="S6259">
        <v>0.51372271776199296</v>
      </c>
      <c r="T6259">
        <v>0.51728737354278498</v>
      </c>
      <c r="U6259">
        <v>0.58599483966827304</v>
      </c>
      <c r="V6259">
        <v>0.72571235895156805</v>
      </c>
      <c r="W6259">
        <v>0.91484963893890303</v>
      </c>
      <c r="X6259">
        <v>1.1591452360153101</v>
      </c>
      <c r="Y6259">
        <v>1.4640319347381501</v>
      </c>
      <c r="Z6259">
        <v>1.8565977811813299</v>
      </c>
      <c r="AA6259">
        <v>2.2420766353607098</v>
      </c>
      <c r="AB6259">
        <v>2.5490252971649099</v>
      </c>
      <c r="AC6259">
        <v>2.6108412742614702</v>
      </c>
      <c r="AD6259">
        <v>2.4114856719970699</v>
      </c>
      <c r="AE6259">
        <v>2.2333135604858301</v>
      </c>
      <c r="AF6259">
        <v>1.98939549922943</v>
      </c>
      <c r="AG6259">
        <v>1.6890183687210001</v>
      </c>
      <c r="AH6259">
        <v>1.41227006912231</v>
      </c>
      <c r="AI6259">
        <v>-7.0416647940874004E-3</v>
      </c>
      <c r="AJ6259">
        <v>-4.84084244817495E-3</v>
      </c>
      <c r="AK6259">
        <v>9.7089614719152399E-3</v>
      </c>
      <c r="AL6259">
        <v>-4.56061912700533E-3</v>
      </c>
      <c r="AM6259">
        <v>-1.27034373581409E-2</v>
      </c>
      <c r="AN6259">
        <v>-1.8865681486204199E-3</v>
      </c>
      <c r="AO6259">
        <v>-1.3113589957356401E-3</v>
      </c>
      <c r="AP6259">
        <v>-2.6075013447552902E-3</v>
      </c>
      <c r="AQ6259">
        <v>-2.30828635394573E-2</v>
      </c>
      <c r="AR6259">
        <v>-2.00164527632296E-3</v>
      </c>
      <c r="AS6259">
        <v>-1.3336206786334501E-2</v>
      </c>
      <c r="AT6259">
        <v>-1.50336166843771E-2</v>
      </c>
      <c r="AU6259">
        <v>-2.5635071098804401E-2</v>
      </c>
      <c r="AV6259">
        <v>-2.6047619059681799E-2</v>
      </c>
      <c r="AW6259">
        <v>-2.9056100174784601E-2</v>
      </c>
      <c r="AX6259">
        <v>-3.3685952425003003E-2</v>
      </c>
      <c r="AY6259">
        <v>-2.61255092918872E-2</v>
      </c>
      <c r="AZ6259">
        <v>8.0436222255229894E-2</v>
      </c>
      <c r="BA6259">
        <v>4.5602954924106501E-2</v>
      </c>
      <c r="BB6259">
        <v>-3.0437011271715102E-2</v>
      </c>
      <c r="BC6259">
        <v>-0.141823515295982</v>
      </c>
      <c r="BD6259">
        <v>-0.105661287903785</v>
      </c>
      <c r="BE6259">
        <v>-5.7087786495685501E-2</v>
      </c>
      <c r="BF6259">
        <v>-3.3065497875213602E-2</v>
      </c>
      <c r="BG6259">
        <v>1.74367409199476E-2</v>
      </c>
      <c r="BH6259">
        <v>1.6535721719264901E-2</v>
      </c>
      <c r="BI6259">
        <v>2.8803041204810101E-2</v>
      </c>
      <c r="BJ6259">
        <v>1.1999714188277701E-2</v>
      </c>
      <c r="BK6259">
        <v>2.9356805607676502E-3</v>
      </c>
      <c r="BL6259">
        <v>1.23299667611718E-2</v>
      </c>
      <c r="BM6259">
        <v>1.3089440762996601E-2</v>
      </c>
      <c r="BN6259">
        <v>1.2336259707808399E-2</v>
      </c>
      <c r="BO6259">
        <v>-7.6327831484377297E-3</v>
      </c>
      <c r="BP6259">
        <v>1.4265329577028699E-2</v>
      </c>
      <c r="BQ6259">
        <v>4.6649128198623597E-3</v>
      </c>
      <c r="BR6259">
        <v>5.7028522714972401E-3</v>
      </c>
      <c r="BS6259">
        <v>-1.81018433067947E-3</v>
      </c>
      <c r="BT6259">
        <v>2.50174984103068E-4</v>
      </c>
      <c r="BU6259">
        <v>-5.4263602942228296E-4</v>
      </c>
      <c r="BV6259">
        <v>-3.4899411257356401E-3</v>
      </c>
      <c r="BW6259">
        <v>6.0570072382688496E-3</v>
      </c>
      <c r="BX6259">
        <v>0.113795794546604</v>
      </c>
      <c r="BY6259">
        <v>7.7734403312206199E-2</v>
      </c>
      <c r="BZ6259">
        <v>0</v>
      </c>
      <c r="CA6259">
        <v>-0.111029662191867</v>
      </c>
      <c r="CB6259">
        <v>-7.6092138886451693E-2</v>
      </c>
      <c r="CC6259">
        <v>-2.9467819258570602E-2</v>
      </c>
      <c r="CD6259">
        <v>-8.14986042678356E-3</v>
      </c>
      <c r="CE6259">
        <v>4.1915144771337502E-2</v>
      </c>
      <c r="CF6259">
        <v>3.7912286818027399E-2</v>
      </c>
      <c r="CG6259">
        <v>4.7897119075059801E-2</v>
      </c>
      <c r="CH6259">
        <v>2.8560047969221999E-2</v>
      </c>
      <c r="CI6259">
        <v>1.8574798479676202E-2</v>
      </c>
      <c r="CJ6259">
        <v>2.6546502485871301E-2</v>
      </c>
      <c r="CK6259">
        <v>2.74902395904064E-2</v>
      </c>
      <c r="CL6259">
        <v>2.7280021458864202E-2</v>
      </c>
      <c r="CM6259">
        <v>7.8172963112592593E-3</v>
      </c>
      <c r="CN6259">
        <v>3.0532304197549799E-2</v>
      </c>
      <c r="CO6259">
        <v>2.2666031494736599E-2</v>
      </c>
      <c r="CP6259">
        <v>2.6439320296049101E-2</v>
      </c>
      <c r="CQ6259">
        <v>2.20147017389535E-2</v>
      </c>
      <c r="CR6259">
        <v>2.6547968387603701E-2</v>
      </c>
      <c r="CS6259">
        <v>2.797082811594E-2</v>
      </c>
      <c r="CT6259">
        <v>2.67060697078704E-2</v>
      </c>
      <c r="CU6259">
        <v>3.8239523768424898E-2</v>
      </c>
      <c r="CV6259">
        <v>0.14715537428855799</v>
      </c>
      <c r="CW6259">
        <v>0.109865851700305</v>
      </c>
      <c r="CX6259">
        <v>3.0437011271715102E-2</v>
      </c>
      <c r="CY6259">
        <v>-8.0235816538333796E-2</v>
      </c>
      <c r="CZ6259">
        <v>-4.6522993594408001E-2</v>
      </c>
      <c r="DA6259">
        <v>-1.8478519050404399E-3</v>
      </c>
      <c r="DB6259">
        <v>1.6765777021646399E-2</v>
      </c>
      <c r="DC6259">
        <v>1.4881813898682501E-2</v>
      </c>
      <c r="DD6259">
        <v>1.2996028177440101E-2</v>
      </c>
      <c r="DE6259">
        <v>1.16083761677145E-2</v>
      </c>
      <c r="DF6259">
        <v>1.0067967697978001E-2</v>
      </c>
      <c r="DG6259">
        <v>9.5079084858298302E-3</v>
      </c>
      <c r="DH6259">
        <v>8.6430395022034593E-3</v>
      </c>
      <c r="DI6259">
        <v>8.7550645694136602E-3</v>
      </c>
      <c r="DJ6259">
        <v>9.0851616114377906E-3</v>
      </c>
      <c r="DK6259">
        <v>9.3929814174771292E-3</v>
      </c>
      <c r="DL6259">
        <v>9.8896184936165792E-3</v>
      </c>
      <c r="DM6259">
        <v>1.0943903587758499E-2</v>
      </c>
      <c r="DN6259">
        <v>1.26068778336048E-2</v>
      </c>
      <c r="DO6259">
        <v>1.44845023751258E-2</v>
      </c>
      <c r="DP6259">
        <v>1.59879233688116E-2</v>
      </c>
      <c r="DQ6259">
        <v>1.7334954813122701E-2</v>
      </c>
      <c r="DR6259">
        <v>1.8357871100306501E-2</v>
      </c>
      <c r="DS6259">
        <v>1.9565580412745399E-2</v>
      </c>
      <c r="DT6259">
        <v>2.0281180739402702E-2</v>
      </c>
      <c r="DU6259">
        <v>1.9534533843398001E-2</v>
      </c>
      <c r="DV6259">
        <v>1.8504388630390101E-2</v>
      </c>
      <c r="DW6259">
        <v>1.8721330910921E-2</v>
      </c>
      <c r="DX6259">
        <v>1.7976764589548101E-2</v>
      </c>
      <c r="DY6259">
        <v>1.6791747882962199E-2</v>
      </c>
      <c r="DZ6259">
        <v>1.5147631987929301E-2</v>
      </c>
      <c r="EA6259">
        <v>76.502975463867102</v>
      </c>
      <c r="EB6259">
        <v>76</v>
      </c>
      <c r="EC6259">
        <v>73.508934020995994</v>
      </c>
      <c r="ED6259">
        <v>73.011917114257798</v>
      </c>
      <c r="EE6259">
        <v>71.508934020995994</v>
      </c>
      <c r="EF6259">
        <v>70.005958557128906</v>
      </c>
      <c r="EG6259">
        <v>70.011917114257798</v>
      </c>
      <c r="EH6259">
        <v>72.508934020995994</v>
      </c>
      <c r="EI6259">
        <v>77.508934020995994</v>
      </c>
      <c r="EJ6259">
        <v>83.017875671386705</v>
      </c>
      <c r="EK6259">
        <v>88.017875671386705</v>
      </c>
      <c r="EL6259">
        <v>91.017875671386705</v>
      </c>
      <c r="EM6259">
        <v>94.017875671386705</v>
      </c>
      <c r="EN6259">
        <v>96.514892578125</v>
      </c>
      <c r="EO6259">
        <v>97.011917114257798</v>
      </c>
      <c r="EP6259">
        <v>98.514892578125</v>
      </c>
      <c r="EQ6259">
        <v>98.011917114257798</v>
      </c>
      <c r="ER6259">
        <v>97.508934020995994</v>
      </c>
      <c r="ES6259">
        <v>94.508934020995994</v>
      </c>
      <c r="ET6259">
        <v>90.502975463867102</v>
      </c>
      <c r="EU6259">
        <v>88.005958557128906</v>
      </c>
      <c r="EV6259">
        <v>84.502975463867102</v>
      </c>
      <c r="EW6259">
        <v>82</v>
      </c>
      <c r="EX6259">
        <v>80.497024536132798</v>
      </c>
      <c r="EY6259">
        <v>0.14954619109630499</v>
      </c>
      <c r="EZ6259">
        <v>1.12315863370895E-2</v>
      </c>
      <c r="FA6259">
        <v>1.12315863370895E-2</v>
      </c>
      <c r="FB6259">
        <v>0</v>
      </c>
      <c r="FC6259">
        <v>0</v>
      </c>
    </row>
    <row r="6260" spans="1:159" x14ac:dyDescent="0.25">
      <c r="A6260" t="s">
        <v>48</v>
      </c>
      <c r="B6260" t="s">
        <v>41</v>
      </c>
      <c r="C6260" t="s">
        <v>74</v>
      </c>
      <c r="D6260" s="13" t="s">
        <v>171</v>
      </c>
      <c r="I6260">
        <v>0</v>
      </c>
      <c r="EA6260">
        <v>0</v>
      </c>
      <c r="EB6260">
        <v>0</v>
      </c>
      <c r="EC6260">
        <v>0</v>
      </c>
      <c r="ED6260">
        <v>0</v>
      </c>
      <c r="EE6260">
        <v>0</v>
      </c>
      <c r="EF6260">
        <v>0</v>
      </c>
      <c r="EG6260">
        <v>0</v>
      </c>
      <c r="EH6260">
        <v>0</v>
      </c>
      <c r="EI6260">
        <v>0</v>
      </c>
      <c r="EJ6260">
        <v>0</v>
      </c>
      <c r="EK6260">
        <v>0</v>
      </c>
      <c r="EL6260">
        <v>0</v>
      </c>
      <c r="EM6260">
        <v>0</v>
      </c>
      <c r="EN6260">
        <v>0</v>
      </c>
      <c r="EO6260">
        <v>0</v>
      </c>
      <c r="EP6260">
        <v>0</v>
      </c>
      <c r="EQ6260">
        <v>0</v>
      </c>
      <c r="ER6260">
        <v>0</v>
      </c>
      <c r="ES6260">
        <v>0</v>
      </c>
      <c r="ET6260">
        <v>0</v>
      </c>
      <c r="EU6260">
        <v>0</v>
      </c>
      <c r="EV6260">
        <v>0</v>
      </c>
      <c r="EW6260">
        <v>0</v>
      </c>
      <c r="EX6260">
        <v>0</v>
      </c>
      <c r="FB6260">
        <v>0</v>
      </c>
      <c r="FC6260">
        <v>1</v>
      </c>
    </row>
    <row r="6261" spans="1:159" x14ac:dyDescent="0.25">
      <c r="A6261" t="s">
        <v>48</v>
      </c>
      <c r="B6261" t="s">
        <v>41</v>
      </c>
      <c r="C6261" t="s">
        <v>83</v>
      </c>
      <c r="D6261" s="13" t="s">
        <v>171</v>
      </c>
      <c r="I6261">
        <v>0</v>
      </c>
      <c r="EA6261">
        <v>0</v>
      </c>
      <c r="EB6261">
        <v>0</v>
      </c>
      <c r="EC6261">
        <v>0</v>
      </c>
      <c r="ED6261">
        <v>0</v>
      </c>
      <c r="EE6261">
        <v>0</v>
      </c>
      <c r="EF6261">
        <v>0</v>
      </c>
      <c r="EG6261">
        <v>0</v>
      </c>
      <c r="EH6261">
        <v>0</v>
      </c>
      <c r="EI6261">
        <v>0</v>
      </c>
      <c r="EJ6261">
        <v>0</v>
      </c>
      <c r="EK6261">
        <v>0</v>
      </c>
      <c r="EL6261">
        <v>0</v>
      </c>
      <c r="EM6261">
        <v>0</v>
      </c>
      <c r="EN6261">
        <v>0</v>
      </c>
      <c r="EO6261">
        <v>0</v>
      </c>
      <c r="EP6261">
        <v>0</v>
      </c>
      <c r="EQ6261">
        <v>0</v>
      </c>
      <c r="ER6261">
        <v>0</v>
      </c>
      <c r="ES6261">
        <v>0</v>
      </c>
      <c r="ET6261">
        <v>0</v>
      </c>
      <c r="EU6261">
        <v>0</v>
      </c>
      <c r="EV6261">
        <v>0</v>
      </c>
      <c r="EW6261">
        <v>0</v>
      </c>
      <c r="EX6261">
        <v>0</v>
      </c>
      <c r="FB6261">
        <v>0</v>
      </c>
      <c r="FC6261">
        <v>1</v>
      </c>
    </row>
    <row r="6262" spans="1:159" x14ac:dyDescent="0.25">
      <c r="A6262" t="s">
        <v>48</v>
      </c>
      <c r="B6262" t="s">
        <v>41</v>
      </c>
      <c r="C6262" t="s">
        <v>73</v>
      </c>
      <c r="D6262" s="13" t="s">
        <v>171</v>
      </c>
      <c r="I6262">
        <v>0</v>
      </c>
      <c r="EA6262">
        <v>0</v>
      </c>
      <c r="EB6262">
        <v>0</v>
      </c>
      <c r="EC6262">
        <v>0</v>
      </c>
      <c r="ED6262">
        <v>0</v>
      </c>
      <c r="EE6262">
        <v>0</v>
      </c>
      <c r="EF6262">
        <v>0</v>
      </c>
      <c r="EG6262">
        <v>0</v>
      </c>
      <c r="EH6262">
        <v>0</v>
      </c>
      <c r="EI6262">
        <v>0</v>
      </c>
      <c r="EJ6262">
        <v>0</v>
      </c>
      <c r="EK6262">
        <v>0</v>
      </c>
      <c r="EL6262">
        <v>0</v>
      </c>
      <c r="EM6262">
        <v>0</v>
      </c>
      <c r="EN6262">
        <v>0</v>
      </c>
      <c r="EO6262">
        <v>0</v>
      </c>
      <c r="EP6262">
        <v>0</v>
      </c>
      <c r="EQ6262">
        <v>0</v>
      </c>
      <c r="ER6262">
        <v>0</v>
      </c>
      <c r="ES6262">
        <v>0</v>
      </c>
      <c r="ET6262">
        <v>0</v>
      </c>
      <c r="EU6262">
        <v>0</v>
      </c>
      <c r="EV6262">
        <v>0</v>
      </c>
      <c r="EW6262">
        <v>0</v>
      </c>
      <c r="EX6262">
        <v>0</v>
      </c>
      <c r="FB6262">
        <v>0</v>
      </c>
      <c r="FC6262">
        <v>1</v>
      </c>
    </row>
    <row r="6263" spans="1:159" x14ac:dyDescent="0.25">
      <c r="A6263" t="s">
        <v>48</v>
      </c>
      <c r="B6263" t="s">
        <v>41</v>
      </c>
      <c r="C6263" t="s">
        <v>81</v>
      </c>
      <c r="D6263" s="13" t="s">
        <v>171</v>
      </c>
      <c r="I6263">
        <v>0</v>
      </c>
      <c r="EA6263">
        <v>0</v>
      </c>
      <c r="EB6263">
        <v>0</v>
      </c>
      <c r="EC6263">
        <v>0</v>
      </c>
      <c r="ED6263">
        <v>0</v>
      </c>
      <c r="EE6263">
        <v>0</v>
      </c>
      <c r="EF6263">
        <v>0</v>
      </c>
      <c r="EG6263">
        <v>0</v>
      </c>
      <c r="EH6263">
        <v>0</v>
      </c>
      <c r="EI6263">
        <v>0</v>
      </c>
      <c r="EJ6263">
        <v>0</v>
      </c>
      <c r="EK6263">
        <v>0</v>
      </c>
      <c r="EL6263">
        <v>0</v>
      </c>
      <c r="EM6263">
        <v>0</v>
      </c>
      <c r="EN6263">
        <v>0</v>
      </c>
      <c r="EO6263">
        <v>0</v>
      </c>
      <c r="EP6263">
        <v>0</v>
      </c>
      <c r="EQ6263">
        <v>0</v>
      </c>
      <c r="ER6263">
        <v>0</v>
      </c>
      <c r="ES6263">
        <v>0</v>
      </c>
      <c r="ET6263">
        <v>0</v>
      </c>
      <c r="EU6263">
        <v>0</v>
      </c>
      <c r="EV6263">
        <v>0</v>
      </c>
      <c r="EW6263">
        <v>0</v>
      </c>
      <c r="EX6263">
        <v>0</v>
      </c>
      <c r="FB6263">
        <v>0</v>
      </c>
      <c r="FC6263">
        <v>1</v>
      </c>
    </row>
    <row r="6264" spans="1:159" x14ac:dyDescent="0.25">
      <c r="A6264" t="s">
        <v>48</v>
      </c>
      <c r="B6264" t="s">
        <v>41</v>
      </c>
      <c r="C6264" t="s">
        <v>82</v>
      </c>
      <c r="D6264" s="13" t="s">
        <v>171</v>
      </c>
      <c r="I6264">
        <v>0</v>
      </c>
      <c r="EA6264">
        <v>0</v>
      </c>
      <c r="EB6264">
        <v>0</v>
      </c>
      <c r="EC6264">
        <v>0</v>
      </c>
      <c r="ED6264">
        <v>0</v>
      </c>
      <c r="EE6264">
        <v>0</v>
      </c>
      <c r="EF6264">
        <v>0</v>
      </c>
      <c r="EG6264">
        <v>0</v>
      </c>
      <c r="EH6264">
        <v>0</v>
      </c>
      <c r="EI6264">
        <v>0</v>
      </c>
      <c r="EJ6264">
        <v>0</v>
      </c>
      <c r="EK6264">
        <v>0</v>
      </c>
      <c r="EL6264">
        <v>0</v>
      </c>
      <c r="EM6264">
        <v>0</v>
      </c>
      <c r="EN6264">
        <v>0</v>
      </c>
      <c r="EO6264">
        <v>0</v>
      </c>
      <c r="EP6264">
        <v>0</v>
      </c>
      <c r="EQ6264">
        <v>0</v>
      </c>
      <c r="ER6264">
        <v>0</v>
      </c>
      <c r="ES6264">
        <v>0</v>
      </c>
      <c r="ET6264">
        <v>0</v>
      </c>
      <c r="EU6264">
        <v>0</v>
      </c>
      <c r="EV6264">
        <v>0</v>
      </c>
      <c r="EW6264">
        <v>0</v>
      </c>
      <c r="EX6264">
        <v>0</v>
      </c>
      <c r="FB6264">
        <v>0</v>
      </c>
      <c r="FC6264">
        <v>1</v>
      </c>
    </row>
    <row r="6265" spans="1:159" x14ac:dyDescent="0.25">
      <c r="A6265" t="s">
        <v>48</v>
      </c>
      <c r="B6265" t="s">
        <v>41</v>
      </c>
      <c r="C6265" t="s">
        <v>87</v>
      </c>
      <c r="D6265" s="13" t="s">
        <v>171</v>
      </c>
      <c r="I6265">
        <v>0</v>
      </c>
      <c r="EA6265">
        <v>0</v>
      </c>
      <c r="EB6265">
        <v>0</v>
      </c>
      <c r="EC6265">
        <v>0</v>
      </c>
      <c r="ED6265">
        <v>0</v>
      </c>
      <c r="EE6265">
        <v>0</v>
      </c>
      <c r="EF6265">
        <v>0</v>
      </c>
      <c r="EG6265">
        <v>0</v>
      </c>
      <c r="EH6265">
        <v>0</v>
      </c>
      <c r="EI6265">
        <v>0</v>
      </c>
      <c r="EJ6265">
        <v>0</v>
      </c>
      <c r="EK6265">
        <v>0</v>
      </c>
      <c r="EL6265">
        <v>0</v>
      </c>
      <c r="EM6265">
        <v>0</v>
      </c>
      <c r="EN6265">
        <v>0</v>
      </c>
      <c r="EO6265">
        <v>0</v>
      </c>
      <c r="EP6265">
        <v>0</v>
      </c>
      <c r="EQ6265">
        <v>0</v>
      </c>
      <c r="ER6265">
        <v>0</v>
      </c>
      <c r="ES6265">
        <v>0</v>
      </c>
      <c r="ET6265">
        <v>0</v>
      </c>
      <c r="EU6265">
        <v>0</v>
      </c>
      <c r="EV6265">
        <v>0</v>
      </c>
      <c r="EW6265">
        <v>0</v>
      </c>
      <c r="EX6265">
        <v>0</v>
      </c>
      <c r="FB6265">
        <v>0</v>
      </c>
      <c r="FC6265">
        <v>1</v>
      </c>
    </row>
    <row r="6266" spans="1:159" x14ac:dyDescent="0.25">
      <c r="A6266" t="s">
        <v>48</v>
      </c>
      <c r="B6266" t="s">
        <v>41</v>
      </c>
      <c r="C6266" t="s">
        <v>85</v>
      </c>
      <c r="D6266" s="13" t="s">
        <v>171</v>
      </c>
      <c r="I6266">
        <v>0</v>
      </c>
      <c r="EA6266">
        <v>0</v>
      </c>
      <c r="EB6266">
        <v>0</v>
      </c>
      <c r="EC6266">
        <v>0</v>
      </c>
      <c r="ED6266">
        <v>0</v>
      </c>
      <c r="EE6266">
        <v>0</v>
      </c>
      <c r="EF6266">
        <v>0</v>
      </c>
      <c r="EG6266">
        <v>0</v>
      </c>
      <c r="EH6266">
        <v>0</v>
      </c>
      <c r="EI6266">
        <v>0</v>
      </c>
      <c r="EJ6266">
        <v>0</v>
      </c>
      <c r="EK6266">
        <v>0</v>
      </c>
      <c r="EL6266">
        <v>0</v>
      </c>
      <c r="EM6266">
        <v>0</v>
      </c>
      <c r="EN6266">
        <v>0</v>
      </c>
      <c r="EO6266">
        <v>0</v>
      </c>
      <c r="EP6266">
        <v>0</v>
      </c>
      <c r="EQ6266">
        <v>0</v>
      </c>
      <c r="ER6266">
        <v>0</v>
      </c>
      <c r="ES6266">
        <v>0</v>
      </c>
      <c r="ET6266">
        <v>0</v>
      </c>
      <c r="EU6266">
        <v>0</v>
      </c>
      <c r="EV6266">
        <v>0</v>
      </c>
      <c r="EW6266">
        <v>0</v>
      </c>
      <c r="EX6266">
        <v>0</v>
      </c>
      <c r="FB6266">
        <v>0</v>
      </c>
      <c r="FC6266">
        <v>1</v>
      </c>
    </row>
    <row r="6267" spans="1:159" x14ac:dyDescent="0.25">
      <c r="A6267" t="s">
        <v>48</v>
      </c>
      <c r="B6267" t="s">
        <v>41</v>
      </c>
      <c r="C6267" t="s">
        <v>86</v>
      </c>
      <c r="D6267" s="13" t="s">
        <v>171</v>
      </c>
      <c r="I6267">
        <v>0</v>
      </c>
      <c r="EA6267">
        <v>0</v>
      </c>
      <c r="EB6267">
        <v>0</v>
      </c>
      <c r="EC6267">
        <v>0</v>
      </c>
      <c r="ED6267">
        <v>0</v>
      </c>
      <c r="EE6267">
        <v>0</v>
      </c>
      <c r="EF6267">
        <v>0</v>
      </c>
      <c r="EG6267">
        <v>0</v>
      </c>
      <c r="EH6267">
        <v>0</v>
      </c>
      <c r="EI6267">
        <v>0</v>
      </c>
      <c r="EJ6267">
        <v>0</v>
      </c>
      <c r="EK6267">
        <v>0</v>
      </c>
      <c r="EL6267">
        <v>0</v>
      </c>
      <c r="EM6267">
        <v>0</v>
      </c>
      <c r="EN6267">
        <v>0</v>
      </c>
      <c r="EO6267">
        <v>0</v>
      </c>
      <c r="EP6267">
        <v>0</v>
      </c>
      <c r="EQ6267">
        <v>0</v>
      </c>
      <c r="ER6267">
        <v>0</v>
      </c>
      <c r="ES6267">
        <v>0</v>
      </c>
      <c r="ET6267">
        <v>0</v>
      </c>
      <c r="EU6267">
        <v>0</v>
      </c>
      <c r="EV6267">
        <v>0</v>
      </c>
      <c r="EW6267">
        <v>0</v>
      </c>
      <c r="EX6267">
        <v>0</v>
      </c>
      <c r="FB6267">
        <v>0</v>
      </c>
      <c r="FC6267">
        <v>1</v>
      </c>
    </row>
    <row r="6268" spans="1:159" x14ac:dyDescent="0.25">
      <c r="A6268" t="s">
        <v>48</v>
      </c>
      <c r="B6268" t="s">
        <v>41</v>
      </c>
      <c r="C6268" t="s">
        <v>76</v>
      </c>
      <c r="D6268" s="13" t="s">
        <v>171</v>
      </c>
      <c r="I6268">
        <v>0</v>
      </c>
      <c r="EA6268">
        <v>0</v>
      </c>
      <c r="EB6268">
        <v>0</v>
      </c>
      <c r="EC6268">
        <v>0</v>
      </c>
      <c r="ED6268">
        <v>0</v>
      </c>
      <c r="EE6268">
        <v>0</v>
      </c>
      <c r="EF6268">
        <v>0</v>
      </c>
      <c r="EG6268">
        <v>0</v>
      </c>
      <c r="EH6268">
        <v>0</v>
      </c>
      <c r="EI6268">
        <v>0</v>
      </c>
      <c r="EJ6268">
        <v>0</v>
      </c>
      <c r="EK6268">
        <v>0</v>
      </c>
      <c r="EL6268">
        <v>0</v>
      </c>
      <c r="EM6268">
        <v>0</v>
      </c>
      <c r="EN6268">
        <v>0</v>
      </c>
      <c r="EO6268">
        <v>0</v>
      </c>
      <c r="EP6268">
        <v>0</v>
      </c>
      <c r="EQ6268">
        <v>0</v>
      </c>
      <c r="ER6268">
        <v>0</v>
      </c>
      <c r="ES6268">
        <v>0</v>
      </c>
      <c r="ET6268">
        <v>0</v>
      </c>
      <c r="EU6268">
        <v>0</v>
      </c>
      <c r="EV6268">
        <v>0</v>
      </c>
      <c r="EW6268">
        <v>0</v>
      </c>
      <c r="EX6268">
        <v>0</v>
      </c>
      <c r="FB6268">
        <v>0</v>
      </c>
      <c r="FC6268">
        <v>1</v>
      </c>
    </row>
    <row r="6269" spans="1:159" x14ac:dyDescent="0.25">
      <c r="A6269" t="s">
        <v>48</v>
      </c>
      <c r="B6269" t="s">
        <v>41</v>
      </c>
      <c r="C6269" t="s">
        <v>75</v>
      </c>
      <c r="D6269" s="13" t="s">
        <v>171</v>
      </c>
      <c r="I6269">
        <v>0</v>
      </c>
      <c r="EA6269">
        <v>0</v>
      </c>
      <c r="EB6269">
        <v>0</v>
      </c>
      <c r="EC6269">
        <v>0</v>
      </c>
      <c r="ED6269">
        <v>0</v>
      </c>
      <c r="EE6269">
        <v>0</v>
      </c>
      <c r="EF6269">
        <v>0</v>
      </c>
      <c r="EG6269">
        <v>0</v>
      </c>
      <c r="EH6269">
        <v>0</v>
      </c>
      <c r="EI6269">
        <v>0</v>
      </c>
      <c r="EJ6269">
        <v>0</v>
      </c>
      <c r="EK6269">
        <v>0</v>
      </c>
      <c r="EL6269">
        <v>0</v>
      </c>
      <c r="EM6269">
        <v>0</v>
      </c>
      <c r="EN6269">
        <v>0</v>
      </c>
      <c r="EO6269">
        <v>0</v>
      </c>
      <c r="EP6269">
        <v>0</v>
      </c>
      <c r="EQ6269">
        <v>0</v>
      </c>
      <c r="ER6269">
        <v>0</v>
      </c>
      <c r="ES6269">
        <v>0</v>
      </c>
      <c r="ET6269">
        <v>0</v>
      </c>
      <c r="EU6269">
        <v>0</v>
      </c>
      <c r="EV6269">
        <v>0</v>
      </c>
      <c r="EW6269">
        <v>0</v>
      </c>
      <c r="EX6269">
        <v>0</v>
      </c>
      <c r="FB6269">
        <v>0</v>
      </c>
      <c r="FC6269">
        <v>1</v>
      </c>
    </row>
    <row r="6270" spans="1:159" x14ac:dyDescent="0.25">
      <c r="A6270" t="s">
        <v>48</v>
      </c>
      <c r="B6270" t="s">
        <v>41</v>
      </c>
      <c r="C6270" t="s">
        <v>77</v>
      </c>
      <c r="D6270" s="13" t="s">
        <v>171</v>
      </c>
      <c r="I6270">
        <v>0</v>
      </c>
      <c r="EA6270">
        <v>0</v>
      </c>
      <c r="EB6270">
        <v>0</v>
      </c>
      <c r="EC6270">
        <v>0</v>
      </c>
      <c r="ED6270">
        <v>0</v>
      </c>
      <c r="EE6270">
        <v>0</v>
      </c>
      <c r="EF6270">
        <v>0</v>
      </c>
      <c r="EG6270">
        <v>0</v>
      </c>
      <c r="EH6270">
        <v>0</v>
      </c>
      <c r="EI6270">
        <v>0</v>
      </c>
      <c r="EJ6270">
        <v>0</v>
      </c>
      <c r="EK6270">
        <v>0</v>
      </c>
      <c r="EL6270">
        <v>0</v>
      </c>
      <c r="EM6270">
        <v>0</v>
      </c>
      <c r="EN6270">
        <v>0</v>
      </c>
      <c r="EO6270">
        <v>0</v>
      </c>
      <c r="EP6270">
        <v>0</v>
      </c>
      <c r="EQ6270">
        <v>0</v>
      </c>
      <c r="ER6270">
        <v>0</v>
      </c>
      <c r="ES6270">
        <v>0</v>
      </c>
      <c r="ET6270">
        <v>0</v>
      </c>
      <c r="EU6270">
        <v>0</v>
      </c>
      <c r="EV6270">
        <v>0</v>
      </c>
      <c r="EW6270">
        <v>0</v>
      </c>
      <c r="EX6270">
        <v>0</v>
      </c>
      <c r="FB6270">
        <v>0</v>
      </c>
      <c r="FC6270">
        <v>1</v>
      </c>
    </row>
    <row r="6271" spans="1:159" x14ac:dyDescent="0.25">
      <c r="A6271" t="s">
        <v>48</v>
      </c>
      <c r="B6271" t="s">
        <v>41</v>
      </c>
      <c r="C6271" t="s">
        <v>84</v>
      </c>
      <c r="D6271" s="13" t="s">
        <v>171</v>
      </c>
      <c r="I6271">
        <v>0</v>
      </c>
      <c r="EA6271">
        <v>0</v>
      </c>
      <c r="EB6271">
        <v>0</v>
      </c>
      <c r="EC6271">
        <v>0</v>
      </c>
      <c r="ED6271">
        <v>0</v>
      </c>
      <c r="EE6271">
        <v>0</v>
      </c>
      <c r="EF6271">
        <v>0</v>
      </c>
      <c r="EG6271">
        <v>0</v>
      </c>
      <c r="EH6271">
        <v>0</v>
      </c>
      <c r="EI6271">
        <v>0</v>
      </c>
      <c r="EJ6271">
        <v>0</v>
      </c>
      <c r="EK6271">
        <v>0</v>
      </c>
      <c r="EL6271">
        <v>0</v>
      </c>
      <c r="EM6271">
        <v>0</v>
      </c>
      <c r="EN6271">
        <v>0</v>
      </c>
      <c r="EO6271">
        <v>0</v>
      </c>
      <c r="EP6271">
        <v>0</v>
      </c>
      <c r="EQ6271">
        <v>0</v>
      </c>
      <c r="ER6271">
        <v>0</v>
      </c>
      <c r="ES6271">
        <v>0</v>
      </c>
      <c r="ET6271">
        <v>0</v>
      </c>
      <c r="EU6271">
        <v>0</v>
      </c>
      <c r="EV6271">
        <v>0</v>
      </c>
      <c r="EW6271">
        <v>0</v>
      </c>
      <c r="EX6271">
        <v>0</v>
      </c>
      <c r="FB6271">
        <v>0</v>
      </c>
      <c r="FC6271">
        <v>1</v>
      </c>
    </row>
    <row r="6272" spans="1:159" x14ac:dyDescent="0.25">
      <c r="A6272" t="s">
        <v>48</v>
      </c>
      <c r="B6272" t="s">
        <v>41</v>
      </c>
      <c r="C6272" t="s">
        <v>72</v>
      </c>
      <c r="D6272" s="13" t="s">
        <v>171</v>
      </c>
      <c r="I6272">
        <v>0</v>
      </c>
      <c r="EA6272">
        <v>0</v>
      </c>
      <c r="EB6272">
        <v>0</v>
      </c>
      <c r="EC6272">
        <v>0</v>
      </c>
      <c r="ED6272">
        <v>0</v>
      </c>
      <c r="EE6272">
        <v>0</v>
      </c>
      <c r="EF6272">
        <v>0</v>
      </c>
      <c r="EG6272">
        <v>0</v>
      </c>
      <c r="EH6272">
        <v>0</v>
      </c>
      <c r="EI6272">
        <v>0</v>
      </c>
      <c r="EJ6272">
        <v>0</v>
      </c>
      <c r="EK6272">
        <v>0</v>
      </c>
      <c r="EL6272">
        <v>0</v>
      </c>
      <c r="EM6272">
        <v>0</v>
      </c>
      <c r="EN6272">
        <v>0</v>
      </c>
      <c r="EO6272">
        <v>0</v>
      </c>
      <c r="EP6272">
        <v>0</v>
      </c>
      <c r="EQ6272">
        <v>0</v>
      </c>
      <c r="ER6272">
        <v>0</v>
      </c>
      <c r="ES6272">
        <v>0</v>
      </c>
      <c r="ET6272">
        <v>0</v>
      </c>
      <c r="EU6272">
        <v>0</v>
      </c>
      <c r="EV6272">
        <v>0</v>
      </c>
      <c r="EW6272">
        <v>0</v>
      </c>
      <c r="EX6272">
        <v>0</v>
      </c>
      <c r="FB6272">
        <v>0</v>
      </c>
      <c r="FC6272">
        <v>1</v>
      </c>
    </row>
    <row r="6273" spans="1:159" x14ac:dyDescent="0.25">
      <c r="A6273" t="s">
        <v>48</v>
      </c>
      <c r="B6273" t="s">
        <v>41</v>
      </c>
      <c r="C6273" t="s">
        <v>80</v>
      </c>
      <c r="D6273" s="13" t="s">
        <v>171</v>
      </c>
      <c r="I6273">
        <v>0</v>
      </c>
      <c r="EA6273">
        <v>0</v>
      </c>
      <c r="EB6273">
        <v>0</v>
      </c>
      <c r="EC6273">
        <v>0</v>
      </c>
      <c r="ED6273">
        <v>0</v>
      </c>
      <c r="EE6273">
        <v>0</v>
      </c>
      <c r="EF6273">
        <v>0</v>
      </c>
      <c r="EG6273">
        <v>0</v>
      </c>
      <c r="EH6273">
        <v>0</v>
      </c>
      <c r="EI6273">
        <v>0</v>
      </c>
      <c r="EJ6273">
        <v>0</v>
      </c>
      <c r="EK6273">
        <v>0</v>
      </c>
      <c r="EL6273">
        <v>0</v>
      </c>
      <c r="EM6273">
        <v>0</v>
      </c>
      <c r="EN6273">
        <v>0</v>
      </c>
      <c r="EO6273">
        <v>0</v>
      </c>
      <c r="EP6273">
        <v>0</v>
      </c>
      <c r="EQ6273">
        <v>0</v>
      </c>
      <c r="ER6273">
        <v>0</v>
      </c>
      <c r="ES6273">
        <v>0</v>
      </c>
      <c r="ET6273">
        <v>0</v>
      </c>
      <c r="EU6273">
        <v>0</v>
      </c>
      <c r="EV6273">
        <v>0</v>
      </c>
      <c r="EW6273">
        <v>0</v>
      </c>
      <c r="EX6273">
        <v>0</v>
      </c>
      <c r="FB6273">
        <v>0</v>
      </c>
      <c r="FC6273">
        <v>1</v>
      </c>
    </row>
    <row r="6274" spans="1:159" x14ac:dyDescent="0.25">
      <c r="A6274" t="s">
        <v>60</v>
      </c>
      <c r="B6274" t="s">
        <v>41</v>
      </c>
      <c r="C6274" t="s">
        <v>78</v>
      </c>
      <c r="D6274" s="13" t="s">
        <v>171</v>
      </c>
      <c r="I6274">
        <v>0</v>
      </c>
      <c r="EA6274">
        <v>0</v>
      </c>
      <c r="EB6274">
        <v>0</v>
      </c>
      <c r="EC6274">
        <v>0</v>
      </c>
      <c r="ED6274">
        <v>0</v>
      </c>
      <c r="EE6274">
        <v>0</v>
      </c>
      <c r="EF6274">
        <v>0</v>
      </c>
      <c r="EG6274">
        <v>0</v>
      </c>
      <c r="EH6274">
        <v>0</v>
      </c>
      <c r="EI6274">
        <v>0</v>
      </c>
      <c r="EJ6274">
        <v>0</v>
      </c>
      <c r="EK6274">
        <v>0</v>
      </c>
      <c r="EL6274">
        <v>0</v>
      </c>
      <c r="EM6274">
        <v>0</v>
      </c>
      <c r="EN6274">
        <v>0</v>
      </c>
      <c r="EO6274">
        <v>0</v>
      </c>
      <c r="EP6274">
        <v>0</v>
      </c>
      <c r="EQ6274">
        <v>0</v>
      </c>
      <c r="ER6274">
        <v>0</v>
      </c>
      <c r="ES6274">
        <v>0</v>
      </c>
      <c r="ET6274">
        <v>0</v>
      </c>
      <c r="EU6274">
        <v>0</v>
      </c>
      <c r="EV6274">
        <v>0</v>
      </c>
      <c r="EW6274">
        <v>0</v>
      </c>
      <c r="EX6274">
        <v>0</v>
      </c>
      <c r="FB6274">
        <v>0</v>
      </c>
      <c r="FC6274">
        <v>1</v>
      </c>
    </row>
    <row r="6275" spans="1:159" x14ac:dyDescent="0.25">
      <c r="A6275" t="s">
        <v>60</v>
      </c>
      <c r="B6275" t="s">
        <v>41</v>
      </c>
      <c r="C6275" t="s">
        <v>79</v>
      </c>
      <c r="D6275" s="13" t="s">
        <v>171</v>
      </c>
      <c r="I6275">
        <v>0</v>
      </c>
      <c r="EA6275">
        <v>0</v>
      </c>
      <c r="EB6275">
        <v>0</v>
      </c>
      <c r="EC6275">
        <v>0</v>
      </c>
      <c r="ED6275">
        <v>0</v>
      </c>
      <c r="EE6275">
        <v>0</v>
      </c>
      <c r="EF6275">
        <v>0</v>
      </c>
      <c r="EG6275">
        <v>0</v>
      </c>
      <c r="EH6275">
        <v>0</v>
      </c>
      <c r="EI6275">
        <v>0</v>
      </c>
      <c r="EJ6275">
        <v>0</v>
      </c>
      <c r="EK6275">
        <v>0</v>
      </c>
      <c r="EL6275">
        <v>0</v>
      </c>
      <c r="EM6275">
        <v>0</v>
      </c>
      <c r="EN6275">
        <v>0</v>
      </c>
      <c r="EO6275">
        <v>0</v>
      </c>
      <c r="EP6275">
        <v>0</v>
      </c>
      <c r="EQ6275">
        <v>0</v>
      </c>
      <c r="ER6275">
        <v>0</v>
      </c>
      <c r="ES6275">
        <v>0</v>
      </c>
      <c r="ET6275">
        <v>0</v>
      </c>
      <c r="EU6275">
        <v>0</v>
      </c>
      <c r="EV6275">
        <v>0</v>
      </c>
      <c r="EW6275">
        <v>0</v>
      </c>
      <c r="EX6275">
        <v>0</v>
      </c>
      <c r="FB6275">
        <v>0</v>
      </c>
      <c r="FC6275">
        <v>1</v>
      </c>
    </row>
    <row r="6276" spans="1:159" x14ac:dyDescent="0.25">
      <c r="A6276" t="s">
        <v>60</v>
      </c>
      <c r="B6276" t="s">
        <v>41</v>
      </c>
      <c r="C6276" t="s">
        <v>42</v>
      </c>
      <c r="D6276" s="13" t="s">
        <v>171</v>
      </c>
      <c r="E6276" s="25">
        <v>18</v>
      </c>
      <c r="F6276">
        <v>20</v>
      </c>
      <c r="G6276">
        <v>18</v>
      </c>
      <c r="H6276">
        <v>20</v>
      </c>
      <c r="I6276">
        <v>786</v>
      </c>
      <c r="J6276">
        <v>56580</v>
      </c>
      <c r="K6276">
        <v>0.85598438978195102</v>
      </c>
      <c r="L6276">
        <v>0.73864722251892001</v>
      </c>
      <c r="M6276">
        <v>0.704048812389373</v>
      </c>
      <c r="N6276">
        <v>0.62196415662765503</v>
      </c>
      <c r="O6276">
        <v>0.55211967229843095</v>
      </c>
      <c r="P6276">
        <v>0.56920629739761297</v>
      </c>
      <c r="Q6276">
        <v>0.60992223024368197</v>
      </c>
      <c r="R6276">
        <v>0.64118057489395097</v>
      </c>
      <c r="S6276">
        <v>0.59108775854110696</v>
      </c>
      <c r="T6276">
        <v>0.54623329639434803</v>
      </c>
      <c r="U6276">
        <v>0.58821183443069402</v>
      </c>
      <c r="V6276">
        <v>0.66899079084396296</v>
      </c>
      <c r="W6276">
        <v>0.750208139419555</v>
      </c>
      <c r="X6276">
        <v>0.89808177947998002</v>
      </c>
      <c r="Y6276">
        <v>1.18943607807159</v>
      </c>
      <c r="Z6276">
        <v>1.5270594358444201</v>
      </c>
      <c r="AA6276">
        <v>1.8834260702133101</v>
      </c>
      <c r="AB6276">
        <v>2.2018961906433101</v>
      </c>
      <c r="AC6276">
        <v>2.15238904953002</v>
      </c>
      <c r="AD6276">
        <v>1.9476636648178101</v>
      </c>
      <c r="AE6276">
        <v>1.66949486732482</v>
      </c>
      <c r="AF6276">
        <v>1.3505429029464699</v>
      </c>
      <c r="AG6276">
        <v>1.14870846271514</v>
      </c>
      <c r="AH6276">
        <v>0.89079302549362105</v>
      </c>
      <c r="AI6276">
        <v>-2.2217947989702199E-3</v>
      </c>
      <c r="AJ6276">
        <v>-2.9824633151292801E-2</v>
      </c>
      <c r="AK6276">
        <v>1.25002497807145E-2</v>
      </c>
      <c r="AL6276">
        <v>-1.2868894264101901E-2</v>
      </c>
      <c r="AM6276">
        <v>-3.5399362444877597E-2</v>
      </c>
      <c r="AN6276">
        <v>-2.6304481551051102E-2</v>
      </c>
      <c r="AO6276">
        <v>-9.9883973598480207E-3</v>
      </c>
      <c r="AP6276">
        <v>-3.1525879167020299E-3</v>
      </c>
      <c r="AQ6276">
        <v>1.455410849303E-2</v>
      </c>
      <c r="AR6276">
        <v>-2.8576454147696401E-2</v>
      </c>
      <c r="AS6276">
        <v>-1.2789265252649701E-2</v>
      </c>
      <c r="AT6276">
        <v>-3.1022008042782502E-3</v>
      </c>
      <c r="AU6276">
        <v>1.3061424251645799E-3</v>
      </c>
      <c r="AV6276">
        <v>-2.3518294095993E-2</v>
      </c>
      <c r="AW6276">
        <v>2.3439660668373101E-2</v>
      </c>
      <c r="AX6276">
        <v>6.0614414513111101E-2</v>
      </c>
      <c r="AY6276">
        <v>7.5792685151100103E-2</v>
      </c>
      <c r="AZ6276">
        <v>0.3309186398983</v>
      </c>
      <c r="BA6276">
        <v>0.226269111037254</v>
      </c>
      <c r="BB6276">
        <v>0.13909332454204501</v>
      </c>
      <c r="BC6276">
        <v>-7.8010015189647605E-2</v>
      </c>
      <c r="BD6276">
        <v>-0.12634797394275599</v>
      </c>
      <c r="BE6276">
        <v>-4.5254383236169801E-2</v>
      </c>
      <c r="BF6276">
        <v>-4.5845538377761799E-2</v>
      </c>
      <c r="BG6276">
        <v>6.5197266638278906E-2</v>
      </c>
      <c r="BH6276">
        <v>3.31621579825878E-2</v>
      </c>
      <c r="BI6276">
        <v>7.2094261646270696E-2</v>
      </c>
      <c r="BJ6276">
        <v>3.9510972797870601E-2</v>
      </c>
      <c r="BK6276">
        <v>3.25493887066841E-3</v>
      </c>
      <c r="BL6276">
        <v>7.7180815860629004E-3</v>
      </c>
      <c r="BM6276">
        <v>2.01341565698385E-2</v>
      </c>
      <c r="BN6276">
        <v>2.6101160794496502E-2</v>
      </c>
      <c r="BO6276">
        <v>4.5840732753276797E-2</v>
      </c>
      <c r="BP6276">
        <v>3.3912756480276498E-3</v>
      </c>
      <c r="BQ6276">
        <v>2.4868832901120099E-2</v>
      </c>
      <c r="BR6276">
        <v>3.9290633052587502E-2</v>
      </c>
      <c r="BS6276">
        <v>4.6500697731971699E-2</v>
      </c>
      <c r="BT6276">
        <v>2.8802141547203002E-2</v>
      </c>
      <c r="BU6276">
        <v>8.3952002227306297E-2</v>
      </c>
      <c r="BV6276">
        <v>0.12570242583751601</v>
      </c>
      <c r="BW6276">
        <v>0.14874804019927901</v>
      </c>
      <c r="BX6276">
        <v>0.40848037600517201</v>
      </c>
      <c r="BY6276">
        <v>0.30065679550170799</v>
      </c>
      <c r="BZ6276">
        <v>0.20704832673072801</v>
      </c>
      <c r="CA6276">
        <v>-1.30648724734783E-2</v>
      </c>
      <c r="CB6276">
        <v>-6.6897384822368594E-2</v>
      </c>
      <c r="CC6276">
        <v>1.2287036515772299E-2</v>
      </c>
      <c r="CD6276">
        <v>3.7390775978565199E-3</v>
      </c>
      <c r="CE6276">
        <v>0.132616326212882</v>
      </c>
      <c r="CF6276">
        <v>9.6148945391178103E-2</v>
      </c>
      <c r="CG6276">
        <v>0.131688266992568</v>
      </c>
      <c r="CH6276">
        <v>9.1890841722488403E-2</v>
      </c>
      <c r="CI6276">
        <v>4.1909240186214398E-2</v>
      </c>
      <c r="CJ6276">
        <v>4.1740644723176901E-2</v>
      </c>
      <c r="CK6276">
        <v>5.0256710499525001E-2</v>
      </c>
      <c r="CL6276">
        <v>5.5354908108711201E-2</v>
      </c>
      <c r="CM6276">
        <v>7.7127359807491302E-2</v>
      </c>
      <c r="CN6276">
        <v>3.5359006375074303E-2</v>
      </c>
      <c r="CO6276">
        <v>6.2526933848857796E-2</v>
      </c>
      <c r="CP6276">
        <v>8.1683464348316095E-2</v>
      </c>
      <c r="CQ6276">
        <v>9.16952565312385E-2</v>
      </c>
      <c r="CR6276">
        <v>8.1122577190399101E-2</v>
      </c>
      <c r="CS6276">
        <v>0.14446434378623901</v>
      </c>
      <c r="CT6276">
        <v>0.190790429711341</v>
      </c>
      <c r="CU6276">
        <v>0.221703395247459</v>
      </c>
      <c r="CV6276">
        <v>0.48604211211204501</v>
      </c>
      <c r="CW6276">
        <v>0.375044465065002</v>
      </c>
      <c r="CX6276">
        <v>0.27500334382057101</v>
      </c>
      <c r="CY6276">
        <v>5.18802665174007E-2</v>
      </c>
      <c r="CZ6276">
        <v>-7.4467887170612803E-3</v>
      </c>
      <c r="DA6276">
        <v>6.9828458130359594E-2</v>
      </c>
      <c r="DB6276">
        <v>5.3323693573474801E-2</v>
      </c>
      <c r="DC6276">
        <v>4.0987879037857E-2</v>
      </c>
      <c r="DD6276">
        <v>3.8293249905109399E-2</v>
      </c>
      <c r="DE6276">
        <v>3.6230586469173397E-2</v>
      </c>
      <c r="DF6276">
        <v>3.1844697892665801E-2</v>
      </c>
      <c r="DG6276">
        <v>2.3500146344304002E-2</v>
      </c>
      <c r="DH6276">
        <v>2.0684249699115701E-2</v>
      </c>
      <c r="DI6276">
        <v>1.8313212320208501E-2</v>
      </c>
      <c r="DJ6276">
        <v>1.77850164473056E-2</v>
      </c>
      <c r="DK6276">
        <v>1.9020916894078199E-2</v>
      </c>
      <c r="DL6276">
        <v>1.9434999674558601E-2</v>
      </c>
      <c r="DM6276">
        <v>2.2894497960805799E-2</v>
      </c>
      <c r="DN6276">
        <v>2.5773013010621001E-2</v>
      </c>
      <c r="DO6276">
        <v>2.74763386696577E-2</v>
      </c>
      <c r="DP6276">
        <v>3.1808566302060998E-2</v>
      </c>
      <c r="DQ6276">
        <v>3.6788892000913599E-2</v>
      </c>
      <c r="DR6276">
        <v>3.95707003772258E-2</v>
      </c>
      <c r="DS6276">
        <v>4.4353708624839699E-2</v>
      </c>
      <c r="DT6276">
        <v>4.71541918814182E-2</v>
      </c>
      <c r="DU6276">
        <v>4.5224498957395498E-2</v>
      </c>
      <c r="DV6276">
        <v>4.1313711553811999E-2</v>
      </c>
      <c r="DW6276">
        <v>3.9483841508626903E-2</v>
      </c>
      <c r="DX6276">
        <v>3.6143396049737903E-2</v>
      </c>
      <c r="DY6276">
        <v>3.4982699900865499E-2</v>
      </c>
      <c r="DZ6276">
        <v>3.0145306140184399E-2</v>
      </c>
      <c r="EA6276">
        <v>63.392250061035099</v>
      </c>
      <c r="EB6276">
        <v>62.545989990234297</v>
      </c>
      <c r="EC6276">
        <v>61.209236145019503</v>
      </c>
      <c r="ED6276">
        <v>61.270275115966697</v>
      </c>
      <c r="EE6276">
        <v>59.624576568603501</v>
      </c>
      <c r="EF6276">
        <v>59.062923431396399</v>
      </c>
      <c r="EG6276">
        <v>59.334842681884702</v>
      </c>
      <c r="EH6276">
        <v>61.662631988525298</v>
      </c>
      <c r="EI6276">
        <v>68.575080871582003</v>
      </c>
      <c r="EJ6276">
        <v>73.659484863281193</v>
      </c>
      <c r="EK6276">
        <v>81.1656494140625</v>
      </c>
      <c r="EL6276">
        <v>86.390708923339801</v>
      </c>
      <c r="EM6276">
        <v>91.600257873535099</v>
      </c>
      <c r="EN6276">
        <v>95.4974365234375</v>
      </c>
      <c r="EO6276">
        <v>96.788581848144503</v>
      </c>
      <c r="EP6276">
        <v>98.380264282226506</v>
      </c>
      <c r="EQ6276">
        <v>96.782791137695298</v>
      </c>
      <c r="ER6276">
        <v>93.199378967285099</v>
      </c>
      <c r="ES6276">
        <v>87.423889160156193</v>
      </c>
      <c r="ET6276">
        <v>82.375640869140597</v>
      </c>
      <c r="EU6276">
        <v>76.826080322265597</v>
      </c>
      <c r="EV6276">
        <v>74.014862060546804</v>
      </c>
      <c r="EW6276">
        <v>71.073951721191406</v>
      </c>
      <c r="EX6276">
        <v>68.717994689941406</v>
      </c>
      <c r="EY6276">
        <v>0.34678983688354398</v>
      </c>
      <c r="EZ6276">
        <v>2.5767326354980399E-2</v>
      </c>
      <c r="FA6276">
        <v>2.5767326354980399E-2</v>
      </c>
      <c r="FB6276">
        <v>0</v>
      </c>
      <c r="FC6276">
        <v>0</v>
      </c>
    </row>
    <row r="6277" spans="1:159" x14ac:dyDescent="0.25">
      <c r="A6277" t="s">
        <v>60</v>
      </c>
      <c r="B6277" t="s">
        <v>41</v>
      </c>
      <c r="C6277" t="s">
        <v>74</v>
      </c>
      <c r="D6277" s="13" t="s">
        <v>171</v>
      </c>
      <c r="I6277">
        <v>0</v>
      </c>
      <c r="EA6277">
        <v>0</v>
      </c>
      <c r="EB6277">
        <v>0</v>
      </c>
      <c r="EC6277">
        <v>0</v>
      </c>
      <c r="ED6277">
        <v>0</v>
      </c>
      <c r="EE6277">
        <v>0</v>
      </c>
      <c r="EF6277">
        <v>0</v>
      </c>
      <c r="EG6277">
        <v>0</v>
      </c>
      <c r="EH6277">
        <v>0</v>
      </c>
      <c r="EI6277">
        <v>0</v>
      </c>
      <c r="EJ6277">
        <v>0</v>
      </c>
      <c r="EK6277">
        <v>0</v>
      </c>
      <c r="EL6277">
        <v>0</v>
      </c>
      <c r="EM6277">
        <v>0</v>
      </c>
      <c r="EN6277">
        <v>0</v>
      </c>
      <c r="EO6277">
        <v>0</v>
      </c>
      <c r="EP6277">
        <v>0</v>
      </c>
      <c r="EQ6277">
        <v>0</v>
      </c>
      <c r="ER6277">
        <v>0</v>
      </c>
      <c r="ES6277">
        <v>0</v>
      </c>
      <c r="ET6277">
        <v>0</v>
      </c>
      <c r="EU6277">
        <v>0</v>
      </c>
      <c r="EV6277">
        <v>0</v>
      </c>
      <c r="EW6277">
        <v>0</v>
      </c>
      <c r="EX6277">
        <v>0</v>
      </c>
      <c r="FB6277">
        <v>0</v>
      </c>
      <c r="FC6277">
        <v>1</v>
      </c>
    </row>
    <row r="6278" spans="1:159" x14ac:dyDescent="0.25">
      <c r="A6278" t="s">
        <v>60</v>
      </c>
      <c r="B6278" t="s">
        <v>41</v>
      </c>
      <c r="C6278" t="s">
        <v>83</v>
      </c>
      <c r="D6278" s="13" t="s">
        <v>171</v>
      </c>
      <c r="I6278">
        <v>0</v>
      </c>
      <c r="EA6278">
        <v>0</v>
      </c>
      <c r="EB6278">
        <v>0</v>
      </c>
      <c r="EC6278">
        <v>0</v>
      </c>
      <c r="ED6278">
        <v>0</v>
      </c>
      <c r="EE6278">
        <v>0</v>
      </c>
      <c r="EF6278">
        <v>0</v>
      </c>
      <c r="EG6278">
        <v>0</v>
      </c>
      <c r="EH6278">
        <v>0</v>
      </c>
      <c r="EI6278">
        <v>0</v>
      </c>
      <c r="EJ6278">
        <v>0</v>
      </c>
      <c r="EK6278">
        <v>0</v>
      </c>
      <c r="EL6278">
        <v>0</v>
      </c>
      <c r="EM6278">
        <v>0</v>
      </c>
      <c r="EN6278">
        <v>0</v>
      </c>
      <c r="EO6278">
        <v>0</v>
      </c>
      <c r="EP6278">
        <v>0</v>
      </c>
      <c r="EQ6278">
        <v>0</v>
      </c>
      <c r="ER6278">
        <v>0</v>
      </c>
      <c r="ES6278">
        <v>0</v>
      </c>
      <c r="ET6278">
        <v>0</v>
      </c>
      <c r="EU6278">
        <v>0</v>
      </c>
      <c r="EV6278">
        <v>0</v>
      </c>
      <c r="EW6278">
        <v>0</v>
      </c>
      <c r="EX6278">
        <v>0</v>
      </c>
      <c r="FB6278">
        <v>0</v>
      </c>
      <c r="FC6278">
        <v>1</v>
      </c>
    </row>
    <row r="6279" spans="1:159" x14ac:dyDescent="0.25">
      <c r="A6279" t="s">
        <v>60</v>
      </c>
      <c r="B6279" t="s">
        <v>41</v>
      </c>
      <c r="C6279" t="s">
        <v>73</v>
      </c>
      <c r="D6279" s="13" t="s">
        <v>171</v>
      </c>
      <c r="I6279">
        <v>0</v>
      </c>
      <c r="EA6279">
        <v>0</v>
      </c>
      <c r="EB6279">
        <v>0</v>
      </c>
      <c r="EC6279">
        <v>0</v>
      </c>
      <c r="ED6279">
        <v>0</v>
      </c>
      <c r="EE6279">
        <v>0</v>
      </c>
      <c r="EF6279">
        <v>0</v>
      </c>
      <c r="EG6279">
        <v>0</v>
      </c>
      <c r="EH6279">
        <v>0</v>
      </c>
      <c r="EI6279">
        <v>0</v>
      </c>
      <c r="EJ6279">
        <v>0</v>
      </c>
      <c r="EK6279">
        <v>0</v>
      </c>
      <c r="EL6279">
        <v>0</v>
      </c>
      <c r="EM6279">
        <v>0</v>
      </c>
      <c r="EN6279">
        <v>0</v>
      </c>
      <c r="EO6279">
        <v>0</v>
      </c>
      <c r="EP6279">
        <v>0</v>
      </c>
      <c r="EQ6279">
        <v>0</v>
      </c>
      <c r="ER6279">
        <v>0</v>
      </c>
      <c r="ES6279">
        <v>0</v>
      </c>
      <c r="ET6279">
        <v>0</v>
      </c>
      <c r="EU6279">
        <v>0</v>
      </c>
      <c r="EV6279">
        <v>0</v>
      </c>
      <c r="EW6279">
        <v>0</v>
      </c>
      <c r="EX6279">
        <v>0</v>
      </c>
      <c r="FB6279">
        <v>0</v>
      </c>
      <c r="FC6279">
        <v>1</v>
      </c>
    </row>
    <row r="6280" spans="1:159" x14ac:dyDescent="0.25">
      <c r="A6280" t="s">
        <v>60</v>
      </c>
      <c r="B6280" t="s">
        <v>41</v>
      </c>
      <c r="C6280" t="s">
        <v>81</v>
      </c>
      <c r="D6280" s="13" t="s">
        <v>171</v>
      </c>
      <c r="I6280">
        <v>0</v>
      </c>
      <c r="EA6280">
        <v>0</v>
      </c>
      <c r="EB6280">
        <v>0</v>
      </c>
      <c r="EC6280">
        <v>0</v>
      </c>
      <c r="ED6280">
        <v>0</v>
      </c>
      <c r="EE6280">
        <v>0</v>
      </c>
      <c r="EF6280">
        <v>0</v>
      </c>
      <c r="EG6280">
        <v>0</v>
      </c>
      <c r="EH6280">
        <v>0</v>
      </c>
      <c r="EI6280">
        <v>0</v>
      </c>
      <c r="EJ6280">
        <v>0</v>
      </c>
      <c r="EK6280">
        <v>0</v>
      </c>
      <c r="EL6280">
        <v>0</v>
      </c>
      <c r="EM6280">
        <v>0</v>
      </c>
      <c r="EN6280">
        <v>0</v>
      </c>
      <c r="EO6280">
        <v>0</v>
      </c>
      <c r="EP6280">
        <v>0</v>
      </c>
      <c r="EQ6280">
        <v>0</v>
      </c>
      <c r="ER6280">
        <v>0</v>
      </c>
      <c r="ES6280">
        <v>0</v>
      </c>
      <c r="ET6280">
        <v>0</v>
      </c>
      <c r="EU6280">
        <v>0</v>
      </c>
      <c r="EV6280">
        <v>0</v>
      </c>
      <c r="EW6280">
        <v>0</v>
      </c>
      <c r="EX6280">
        <v>0</v>
      </c>
      <c r="FB6280">
        <v>0</v>
      </c>
      <c r="FC6280">
        <v>1</v>
      </c>
    </row>
    <row r="6281" spans="1:159" x14ac:dyDescent="0.25">
      <c r="A6281" t="s">
        <v>60</v>
      </c>
      <c r="B6281" t="s">
        <v>41</v>
      </c>
      <c r="C6281" t="s">
        <v>82</v>
      </c>
      <c r="D6281" s="13" t="s">
        <v>171</v>
      </c>
      <c r="I6281">
        <v>0</v>
      </c>
      <c r="EA6281">
        <v>0</v>
      </c>
      <c r="EB6281">
        <v>0</v>
      </c>
      <c r="EC6281">
        <v>0</v>
      </c>
      <c r="ED6281">
        <v>0</v>
      </c>
      <c r="EE6281">
        <v>0</v>
      </c>
      <c r="EF6281">
        <v>0</v>
      </c>
      <c r="EG6281">
        <v>0</v>
      </c>
      <c r="EH6281">
        <v>0</v>
      </c>
      <c r="EI6281">
        <v>0</v>
      </c>
      <c r="EJ6281">
        <v>0</v>
      </c>
      <c r="EK6281">
        <v>0</v>
      </c>
      <c r="EL6281">
        <v>0</v>
      </c>
      <c r="EM6281">
        <v>0</v>
      </c>
      <c r="EN6281">
        <v>0</v>
      </c>
      <c r="EO6281">
        <v>0</v>
      </c>
      <c r="EP6281">
        <v>0</v>
      </c>
      <c r="EQ6281">
        <v>0</v>
      </c>
      <c r="ER6281">
        <v>0</v>
      </c>
      <c r="ES6281">
        <v>0</v>
      </c>
      <c r="ET6281">
        <v>0</v>
      </c>
      <c r="EU6281">
        <v>0</v>
      </c>
      <c r="EV6281">
        <v>0</v>
      </c>
      <c r="EW6281">
        <v>0</v>
      </c>
      <c r="EX6281">
        <v>0</v>
      </c>
      <c r="FB6281">
        <v>0</v>
      </c>
      <c r="FC6281">
        <v>1</v>
      </c>
    </row>
    <row r="6282" spans="1:159" x14ac:dyDescent="0.25">
      <c r="A6282" t="s">
        <v>60</v>
      </c>
      <c r="B6282" t="s">
        <v>41</v>
      </c>
      <c r="C6282" t="s">
        <v>87</v>
      </c>
      <c r="D6282" s="13" t="s">
        <v>171</v>
      </c>
      <c r="I6282">
        <v>0</v>
      </c>
      <c r="EA6282">
        <v>0</v>
      </c>
      <c r="EB6282">
        <v>0</v>
      </c>
      <c r="EC6282">
        <v>0</v>
      </c>
      <c r="ED6282">
        <v>0</v>
      </c>
      <c r="EE6282">
        <v>0</v>
      </c>
      <c r="EF6282">
        <v>0</v>
      </c>
      <c r="EG6282">
        <v>0</v>
      </c>
      <c r="EH6282">
        <v>0</v>
      </c>
      <c r="EI6282">
        <v>0</v>
      </c>
      <c r="EJ6282">
        <v>0</v>
      </c>
      <c r="EK6282">
        <v>0</v>
      </c>
      <c r="EL6282">
        <v>0</v>
      </c>
      <c r="EM6282">
        <v>0</v>
      </c>
      <c r="EN6282">
        <v>0</v>
      </c>
      <c r="EO6282">
        <v>0</v>
      </c>
      <c r="EP6282">
        <v>0</v>
      </c>
      <c r="EQ6282">
        <v>0</v>
      </c>
      <c r="ER6282">
        <v>0</v>
      </c>
      <c r="ES6282">
        <v>0</v>
      </c>
      <c r="ET6282">
        <v>0</v>
      </c>
      <c r="EU6282">
        <v>0</v>
      </c>
      <c r="EV6282">
        <v>0</v>
      </c>
      <c r="EW6282">
        <v>0</v>
      </c>
      <c r="EX6282">
        <v>0</v>
      </c>
      <c r="FB6282">
        <v>0</v>
      </c>
      <c r="FC6282">
        <v>1</v>
      </c>
    </row>
    <row r="6283" spans="1:159" x14ac:dyDescent="0.25">
      <c r="A6283" t="s">
        <v>60</v>
      </c>
      <c r="B6283" t="s">
        <v>41</v>
      </c>
      <c r="C6283" t="s">
        <v>85</v>
      </c>
      <c r="D6283" s="13" t="s">
        <v>171</v>
      </c>
      <c r="I6283">
        <v>0</v>
      </c>
      <c r="EA6283">
        <v>0</v>
      </c>
      <c r="EB6283">
        <v>0</v>
      </c>
      <c r="EC6283">
        <v>0</v>
      </c>
      <c r="ED6283">
        <v>0</v>
      </c>
      <c r="EE6283">
        <v>0</v>
      </c>
      <c r="EF6283">
        <v>0</v>
      </c>
      <c r="EG6283">
        <v>0</v>
      </c>
      <c r="EH6283">
        <v>0</v>
      </c>
      <c r="EI6283">
        <v>0</v>
      </c>
      <c r="EJ6283">
        <v>0</v>
      </c>
      <c r="EK6283">
        <v>0</v>
      </c>
      <c r="EL6283">
        <v>0</v>
      </c>
      <c r="EM6283">
        <v>0</v>
      </c>
      <c r="EN6283">
        <v>0</v>
      </c>
      <c r="EO6283">
        <v>0</v>
      </c>
      <c r="EP6283">
        <v>0</v>
      </c>
      <c r="EQ6283">
        <v>0</v>
      </c>
      <c r="ER6283">
        <v>0</v>
      </c>
      <c r="ES6283">
        <v>0</v>
      </c>
      <c r="ET6283">
        <v>0</v>
      </c>
      <c r="EU6283">
        <v>0</v>
      </c>
      <c r="EV6283">
        <v>0</v>
      </c>
      <c r="EW6283">
        <v>0</v>
      </c>
      <c r="EX6283">
        <v>0</v>
      </c>
      <c r="FB6283">
        <v>0</v>
      </c>
      <c r="FC6283">
        <v>1</v>
      </c>
    </row>
    <row r="6284" spans="1:159" x14ac:dyDescent="0.25">
      <c r="A6284" t="s">
        <v>60</v>
      </c>
      <c r="B6284" t="s">
        <v>41</v>
      </c>
      <c r="C6284" t="s">
        <v>86</v>
      </c>
      <c r="D6284" s="13" t="s">
        <v>171</v>
      </c>
      <c r="I6284">
        <v>0</v>
      </c>
      <c r="EA6284">
        <v>0</v>
      </c>
      <c r="EB6284">
        <v>0</v>
      </c>
      <c r="EC6284">
        <v>0</v>
      </c>
      <c r="ED6284">
        <v>0</v>
      </c>
      <c r="EE6284">
        <v>0</v>
      </c>
      <c r="EF6284">
        <v>0</v>
      </c>
      <c r="EG6284">
        <v>0</v>
      </c>
      <c r="EH6284">
        <v>0</v>
      </c>
      <c r="EI6284">
        <v>0</v>
      </c>
      <c r="EJ6284">
        <v>0</v>
      </c>
      <c r="EK6284">
        <v>0</v>
      </c>
      <c r="EL6284">
        <v>0</v>
      </c>
      <c r="EM6284">
        <v>0</v>
      </c>
      <c r="EN6284">
        <v>0</v>
      </c>
      <c r="EO6284">
        <v>0</v>
      </c>
      <c r="EP6284">
        <v>0</v>
      </c>
      <c r="EQ6284">
        <v>0</v>
      </c>
      <c r="ER6284">
        <v>0</v>
      </c>
      <c r="ES6284">
        <v>0</v>
      </c>
      <c r="ET6284">
        <v>0</v>
      </c>
      <c r="EU6284">
        <v>0</v>
      </c>
      <c r="EV6284">
        <v>0</v>
      </c>
      <c r="EW6284">
        <v>0</v>
      </c>
      <c r="EX6284">
        <v>0</v>
      </c>
      <c r="FB6284">
        <v>0</v>
      </c>
      <c r="FC6284">
        <v>1</v>
      </c>
    </row>
    <row r="6285" spans="1:159" x14ac:dyDescent="0.25">
      <c r="A6285" t="s">
        <v>60</v>
      </c>
      <c r="B6285" t="s">
        <v>41</v>
      </c>
      <c r="C6285" t="s">
        <v>76</v>
      </c>
      <c r="D6285" s="13" t="s">
        <v>171</v>
      </c>
      <c r="I6285">
        <v>0</v>
      </c>
      <c r="EA6285">
        <v>0</v>
      </c>
      <c r="EB6285">
        <v>0</v>
      </c>
      <c r="EC6285">
        <v>0</v>
      </c>
      <c r="ED6285">
        <v>0</v>
      </c>
      <c r="EE6285">
        <v>0</v>
      </c>
      <c r="EF6285">
        <v>0</v>
      </c>
      <c r="EG6285">
        <v>0</v>
      </c>
      <c r="EH6285">
        <v>0</v>
      </c>
      <c r="EI6285">
        <v>0</v>
      </c>
      <c r="EJ6285">
        <v>0</v>
      </c>
      <c r="EK6285">
        <v>0</v>
      </c>
      <c r="EL6285">
        <v>0</v>
      </c>
      <c r="EM6285">
        <v>0</v>
      </c>
      <c r="EN6285">
        <v>0</v>
      </c>
      <c r="EO6285">
        <v>0</v>
      </c>
      <c r="EP6285">
        <v>0</v>
      </c>
      <c r="EQ6285">
        <v>0</v>
      </c>
      <c r="ER6285">
        <v>0</v>
      </c>
      <c r="ES6285">
        <v>0</v>
      </c>
      <c r="ET6285">
        <v>0</v>
      </c>
      <c r="EU6285">
        <v>0</v>
      </c>
      <c r="EV6285">
        <v>0</v>
      </c>
      <c r="EW6285">
        <v>0</v>
      </c>
      <c r="EX6285">
        <v>0</v>
      </c>
      <c r="FB6285">
        <v>0</v>
      </c>
      <c r="FC6285">
        <v>1</v>
      </c>
    </row>
    <row r="6286" spans="1:159" x14ac:dyDescent="0.25">
      <c r="A6286" t="s">
        <v>60</v>
      </c>
      <c r="B6286" t="s">
        <v>41</v>
      </c>
      <c r="C6286" t="s">
        <v>75</v>
      </c>
      <c r="D6286" s="13" t="s">
        <v>171</v>
      </c>
      <c r="I6286">
        <v>0</v>
      </c>
      <c r="EA6286">
        <v>0</v>
      </c>
      <c r="EB6286">
        <v>0</v>
      </c>
      <c r="EC6286">
        <v>0</v>
      </c>
      <c r="ED6286">
        <v>0</v>
      </c>
      <c r="EE6286">
        <v>0</v>
      </c>
      <c r="EF6286">
        <v>0</v>
      </c>
      <c r="EG6286">
        <v>0</v>
      </c>
      <c r="EH6286">
        <v>0</v>
      </c>
      <c r="EI6286">
        <v>0</v>
      </c>
      <c r="EJ6286">
        <v>0</v>
      </c>
      <c r="EK6286">
        <v>0</v>
      </c>
      <c r="EL6286">
        <v>0</v>
      </c>
      <c r="EM6286">
        <v>0</v>
      </c>
      <c r="EN6286">
        <v>0</v>
      </c>
      <c r="EO6286">
        <v>0</v>
      </c>
      <c r="EP6286">
        <v>0</v>
      </c>
      <c r="EQ6286">
        <v>0</v>
      </c>
      <c r="ER6286">
        <v>0</v>
      </c>
      <c r="ES6286">
        <v>0</v>
      </c>
      <c r="ET6286">
        <v>0</v>
      </c>
      <c r="EU6286">
        <v>0</v>
      </c>
      <c r="EV6286">
        <v>0</v>
      </c>
      <c r="EW6286">
        <v>0</v>
      </c>
      <c r="EX6286">
        <v>0</v>
      </c>
      <c r="FB6286">
        <v>0</v>
      </c>
      <c r="FC6286">
        <v>1</v>
      </c>
    </row>
    <row r="6287" spans="1:159" x14ac:dyDescent="0.25">
      <c r="A6287" t="s">
        <v>60</v>
      </c>
      <c r="B6287" t="s">
        <v>41</v>
      </c>
      <c r="C6287" t="s">
        <v>77</v>
      </c>
      <c r="D6287" s="13" t="s">
        <v>171</v>
      </c>
      <c r="I6287">
        <v>0</v>
      </c>
      <c r="EA6287">
        <v>0</v>
      </c>
      <c r="EB6287">
        <v>0</v>
      </c>
      <c r="EC6287">
        <v>0</v>
      </c>
      <c r="ED6287">
        <v>0</v>
      </c>
      <c r="EE6287">
        <v>0</v>
      </c>
      <c r="EF6287">
        <v>0</v>
      </c>
      <c r="EG6287">
        <v>0</v>
      </c>
      <c r="EH6287">
        <v>0</v>
      </c>
      <c r="EI6287">
        <v>0</v>
      </c>
      <c r="EJ6287">
        <v>0</v>
      </c>
      <c r="EK6287">
        <v>0</v>
      </c>
      <c r="EL6287">
        <v>0</v>
      </c>
      <c r="EM6287">
        <v>0</v>
      </c>
      <c r="EN6287">
        <v>0</v>
      </c>
      <c r="EO6287">
        <v>0</v>
      </c>
      <c r="EP6287">
        <v>0</v>
      </c>
      <c r="EQ6287">
        <v>0</v>
      </c>
      <c r="ER6287">
        <v>0</v>
      </c>
      <c r="ES6287">
        <v>0</v>
      </c>
      <c r="ET6287">
        <v>0</v>
      </c>
      <c r="EU6287">
        <v>0</v>
      </c>
      <c r="EV6287">
        <v>0</v>
      </c>
      <c r="EW6287">
        <v>0</v>
      </c>
      <c r="EX6287">
        <v>0</v>
      </c>
      <c r="FB6287">
        <v>0</v>
      </c>
      <c r="FC6287">
        <v>1</v>
      </c>
    </row>
    <row r="6288" spans="1:159" x14ac:dyDescent="0.25">
      <c r="A6288" t="s">
        <v>60</v>
      </c>
      <c r="B6288" t="s">
        <v>41</v>
      </c>
      <c r="C6288" t="s">
        <v>84</v>
      </c>
      <c r="D6288" s="13" t="s">
        <v>171</v>
      </c>
      <c r="I6288">
        <v>0</v>
      </c>
      <c r="EA6288">
        <v>0</v>
      </c>
      <c r="EB6288">
        <v>0</v>
      </c>
      <c r="EC6288">
        <v>0</v>
      </c>
      <c r="ED6288">
        <v>0</v>
      </c>
      <c r="EE6288">
        <v>0</v>
      </c>
      <c r="EF6288">
        <v>0</v>
      </c>
      <c r="EG6288">
        <v>0</v>
      </c>
      <c r="EH6288">
        <v>0</v>
      </c>
      <c r="EI6288">
        <v>0</v>
      </c>
      <c r="EJ6288">
        <v>0</v>
      </c>
      <c r="EK6288">
        <v>0</v>
      </c>
      <c r="EL6288">
        <v>0</v>
      </c>
      <c r="EM6288">
        <v>0</v>
      </c>
      <c r="EN6288">
        <v>0</v>
      </c>
      <c r="EO6288">
        <v>0</v>
      </c>
      <c r="EP6288">
        <v>0</v>
      </c>
      <c r="EQ6288">
        <v>0</v>
      </c>
      <c r="ER6288">
        <v>0</v>
      </c>
      <c r="ES6288">
        <v>0</v>
      </c>
      <c r="ET6288">
        <v>0</v>
      </c>
      <c r="EU6288">
        <v>0</v>
      </c>
      <c r="EV6288">
        <v>0</v>
      </c>
      <c r="EW6288">
        <v>0</v>
      </c>
      <c r="EX6288">
        <v>0</v>
      </c>
      <c r="FB6288">
        <v>0</v>
      </c>
      <c r="FC6288">
        <v>1</v>
      </c>
    </row>
    <row r="6289" spans="1:159" x14ac:dyDescent="0.25">
      <c r="A6289" t="s">
        <v>60</v>
      </c>
      <c r="B6289" t="s">
        <v>41</v>
      </c>
      <c r="C6289" t="s">
        <v>72</v>
      </c>
      <c r="D6289" s="13" t="s">
        <v>171</v>
      </c>
      <c r="I6289">
        <v>0</v>
      </c>
      <c r="EA6289">
        <v>0</v>
      </c>
      <c r="EB6289">
        <v>0</v>
      </c>
      <c r="EC6289">
        <v>0</v>
      </c>
      <c r="ED6289">
        <v>0</v>
      </c>
      <c r="EE6289">
        <v>0</v>
      </c>
      <c r="EF6289">
        <v>0</v>
      </c>
      <c r="EG6289">
        <v>0</v>
      </c>
      <c r="EH6289">
        <v>0</v>
      </c>
      <c r="EI6289">
        <v>0</v>
      </c>
      <c r="EJ6289">
        <v>0</v>
      </c>
      <c r="EK6289">
        <v>0</v>
      </c>
      <c r="EL6289">
        <v>0</v>
      </c>
      <c r="EM6289">
        <v>0</v>
      </c>
      <c r="EN6289">
        <v>0</v>
      </c>
      <c r="EO6289">
        <v>0</v>
      </c>
      <c r="EP6289">
        <v>0</v>
      </c>
      <c r="EQ6289">
        <v>0</v>
      </c>
      <c r="ER6289">
        <v>0</v>
      </c>
      <c r="ES6289">
        <v>0</v>
      </c>
      <c r="ET6289">
        <v>0</v>
      </c>
      <c r="EU6289">
        <v>0</v>
      </c>
      <c r="EV6289">
        <v>0</v>
      </c>
      <c r="EW6289">
        <v>0</v>
      </c>
      <c r="EX6289">
        <v>0</v>
      </c>
      <c r="FB6289">
        <v>0</v>
      </c>
      <c r="FC6289">
        <v>1</v>
      </c>
    </row>
    <row r="6290" spans="1:159" x14ac:dyDescent="0.25">
      <c r="A6290" t="s">
        <v>60</v>
      </c>
      <c r="B6290" t="s">
        <v>41</v>
      </c>
      <c r="C6290" t="s">
        <v>80</v>
      </c>
      <c r="D6290" s="13" t="s">
        <v>171</v>
      </c>
      <c r="I6290">
        <v>0</v>
      </c>
      <c r="EA6290">
        <v>0</v>
      </c>
      <c r="EB6290">
        <v>0</v>
      </c>
      <c r="EC6290">
        <v>0</v>
      </c>
      <c r="ED6290">
        <v>0</v>
      </c>
      <c r="EE6290">
        <v>0</v>
      </c>
      <c r="EF6290">
        <v>0</v>
      </c>
      <c r="EG6290">
        <v>0</v>
      </c>
      <c r="EH6290">
        <v>0</v>
      </c>
      <c r="EI6290">
        <v>0</v>
      </c>
      <c r="EJ6290">
        <v>0</v>
      </c>
      <c r="EK6290">
        <v>0</v>
      </c>
      <c r="EL6290">
        <v>0</v>
      </c>
      <c r="EM6290">
        <v>0</v>
      </c>
      <c r="EN6290">
        <v>0</v>
      </c>
      <c r="EO6290">
        <v>0</v>
      </c>
      <c r="EP6290">
        <v>0</v>
      </c>
      <c r="EQ6290">
        <v>0</v>
      </c>
      <c r="ER6290">
        <v>0</v>
      </c>
      <c r="ES6290">
        <v>0</v>
      </c>
      <c r="ET6290">
        <v>0</v>
      </c>
      <c r="EU6290">
        <v>0</v>
      </c>
      <c r="EV6290">
        <v>0</v>
      </c>
      <c r="EW6290">
        <v>0</v>
      </c>
      <c r="EX6290">
        <v>0</v>
      </c>
      <c r="FB6290">
        <v>0</v>
      </c>
      <c r="FC6290">
        <v>1</v>
      </c>
    </row>
    <row r="6291" spans="1:159" x14ac:dyDescent="0.25">
      <c r="A6291" t="s">
        <v>49</v>
      </c>
      <c r="B6291" t="s">
        <v>41</v>
      </c>
      <c r="C6291" t="s">
        <v>78</v>
      </c>
      <c r="D6291" s="13" t="s">
        <v>171</v>
      </c>
      <c r="I6291">
        <v>0</v>
      </c>
      <c r="EA6291">
        <v>0</v>
      </c>
      <c r="EB6291">
        <v>0</v>
      </c>
      <c r="EC6291">
        <v>0</v>
      </c>
      <c r="ED6291">
        <v>0</v>
      </c>
      <c r="EE6291">
        <v>0</v>
      </c>
      <c r="EF6291">
        <v>0</v>
      </c>
      <c r="EG6291">
        <v>0</v>
      </c>
      <c r="EH6291">
        <v>0</v>
      </c>
      <c r="EI6291">
        <v>0</v>
      </c>
      <c r="EJ6291">
        <v>0</v>
      </c>
      <c r="EK6291">
        <v>0</v>
      </c>
      <c r="EL6291">
        <v>0</v>
      </c>
      <c r="EM6291">
        <v>0</v>
      </c>
      <c r="EN6291">
        <v>0</v>
      </c>
      <c r="EO6291">
        <v>0</v>
      </c>
      <c r="EP6291">
        <v>0</v>
      </c>
      <c r="EQ6291">
        <v>0</v>
      </c>
      <c r="ER6291">
        <v>0</v>
      </c>
      <c r="ES6291">
        <v>0</v>
      </c>
      <c r="ET6291">
        <v>0</v>
      </c>
      <c r="EU6291">
        <v>0</v>
      </c>
      <c r="EV6291">
        <v>0</v>
      </c>
      <c r="EW6291">
        <v>0</v>
      </c>
      <c r="EX6291">
        <v>0</v>
      </c>
      <c r="FB6291">
        <v>0</v>
      </c>
      <c r="FC6291">
        <v>1</v>
      </c>
    </row>
    <row r="6292" spans="1:159" x14ac:dyDescent="0.25">
      <c r="A6292" t="s">
        <v>49</v>
      </c>
      <c r="B6292" t="s">
        <v>41</v>
      </c>
      <c r="C6292" t="s">
        <v>79</v>
      </c>
      <c r="D6292" s="13" t="s">
        <v>171</v>
      </c>
      <c r="I6292">
        <v>0</v>
      </c>
      <c r="EA6292">
        <v>0</v>
      </c>
      <c r="EB6292">
        <v>0</v>
      </c>
      <c r="EC6292">
        <v>0</v>
      </c>
      <c r="ED6292">
        <v>0</v>
      </c>
      <c r="EE6292">
        <v>0</v>
      </c>
      <c r="EF6292">
        <v>0</v>
      </c>
      <c r="EG6292">
        <v>0</v>
      </c>
      <c r="EH6292">
        <v>0</v>
      </c>
      <c r="EI6292">
        <v>0</v>
      </c>
      <c r="EJ6292">
        <v>0</v>
      </c>
      <c r="EK6292">
        <v>0</v>
      </c>
      <c r="EL6292">
        <v>0</v>
      </c>
      <c r="EM6292">
        <v>0</v>
      </c>
      <c r="EN6292">
        <v>0</v>
      </c>
      <c r="EO6292">
        <v>0</v>
      </c>
      <c r="EP6292">
        <v>0</v>
      </c>
      <c r="EQ6292">
        <v>0</v>
      </c>
      <c r="ER6292">
        <v>0</v>
      </c>
      <c r="ES6292">
        <v>0</v>
      </c>
      <c r="ET6292">
        <v>0</v>
      </c>
      <c r="EU6292">
        <v>0</v>
      </c>
      <c r="EV6292">
        <v>0</v>
      </c>
      <c r="EW6292">
        <v>0</v>
      </c>
      <c r="EX6292">
        <v>0</v>
      </c>
      <c r="FB6292">
        <v>0</v>
      </c>
      <c r="FC6292">
        <v>1</v>
      </c>
    </row>
    <row r="6293" spans="1:159" x14ac:dyDescent="0.25">
      <c r="A6293" t="s">
        <v>49</v>
      </c>
      <c r="B6293" t="s">
        <v>41</v>
      </c>
      <c r="C6293" t="s">
        <v>42</v>
      </c>
      <c r="D6293" s="13" t="s">
        <v>171</v>
      </c>
      <c r="E6293" s="25">
        <v>18</v>
      </c>
      <c r="F6293">
        <v>20</v>
      </c>
      <c r="G6293">
        <v>18</v>
      </c>
      <c r="H6293">
        <v>20</v>
      </c>
      <c r="I6293">
        <v>362.5</v>
      </c>
      <c r="J6293">
        <v>56580</v>
      </c>
      <c r="K6293">
        <v>0.63854050636291504</v>
      </c>
      <c r="L6293">
        <v>0.53545987606048495</v>
      </c>
      <c r="M6293">
        <v>0.51309114694595304</v>
      </c>
      <c r="N6293">
        <v>0.46872001886367698</v>
      </c>
      <c r="O6293">
        <v>0.49613139033317499</v>
      </c>
      <c r="P6293">
        <v>0.540446817874908</v>
      </c>
      <c r="Q6293">
        <v>0.64123147726058904</v>
      </c>
      <c r="R6293">
        <v>0.66775631904601995</v>
      </c>
      <c r="S6293">
        <v>0.65111309289932195</v>
      </c>
      <c r="T6293">
        <v>0.57006072998046797</v>
      </c>
      <c r="U6293">
        <v>0.52828669548034601</v>
      </c>
      <c r="V6293">
        <v>0.53421634435653598</v>
      </c>
      <c r="W6293">
        <v>0.62710821628570501</v>
      </c>
      <c r="X6293">
        <v>0.79935467243194502</v>
      </c>
      <c r="Y6293">
        <v>1.0811841487884499</v>
      </c>
      <c r="Z6293">
        <v>1.33686995506286</v>
      </c>
      <c r="AA6293">
        <v>1.69225478172302</v>
      </c>
      <c r="AB6293">
        <v>2.0292561054229701</v>
      </c>
      <c r="AC6293">
        <v>2.0458915233611998</v>
      </c>
      <c r="AD6293">
        <v>1.6447161436080899</v>
      </c>
      <c r="AE6293">
        <v>1.40146160125732</v>
      </c>
      <c r="AF6293">
        <v>1.1259402036666799</v>
      </c>
      <c r="AG6293">
        <v>0.85617876052856401</v>
      </c>
      <c r="AH6293">
        <v>0.699662566184997</v>
      </c>
      <c r="AI6293">
        <v>-2.24723424762487E-2</v>
      </c>
      <c r="AJ6293">
        <v>-7.0148020982742296E-2</v>
      </c>
      <c r="AK6293">
        <v>-6.2618374824523898E-2</v>
      </c>
      <c r="AL6293">
        <v>-7.3111139237880707E-2</v>
      </c>
      <c r="AM6293">
        <v>-3.3687900751829099E-2</v>
      </c>
      <c r="AN6293">
        <v>-3.3113524317741297E-2</v>
      </c>
      <c r="AO6293">
        <v>-7.9777920618653193E-3</v>
      </c>
      <c r="AP6293">
        <v>-8.1803157925605705E-2</v>
      </c>
      <c r="AQ6293">
        <v>-2.4264149367809199E-2</v>
      </c>
      <c r="AR6293">
        <v>-2.9629835858940998E-2</v>
      </c>
      <c r="AS6293">
        <v>-4.76951226592063E-2</v>
      </c>
      <c r="AT6293">
        <v>-7.3110386729240404E-2</v>
      </c>
      <c r="AU6293">
        <v>-4.4938839972019098E-2</v>
      </c>
      <c r="AV6293">
        <v>6.2239640392363002E-3</v>
      </c>
      <c r="AW6293">
        <v>5.4763689637184101E-2</v>
      </c>
      <c r="AX6293">
        <v>5.5108644301071698E-4</v>
      </c>
      <c r="AY6293">
        <v>-1.5898302197456301E-2</v>
      </c>
      <c r="AZ6293">
        <v>0.15191741287708199</v>
      </c>
      <c r="BA6293">
        <v>0.225253105163574</v>
      </c>
      <c r="BB6293">
        <v>-7.6865851879119804E-3</v>
      </c>
      <c r="BC6293">
        <v>2.5124573148787E-3</v>
      </c>
      <c r="BD6293">
        <v>8.0488463863730396E-3</v>
      </c>
      <c r="BE6293">
        <v>-5.3647439926862703E-2</v>
      </c>
      <c r="BF6293">
        <v>-5.0319850444793701E-2</v>
      </c>
      <c r="BG6293">
        <v>3.2404411584138801E-2</v>
      </c>
      <c r="BH6293">
        <v>-2.1606935188174199E-2</v>
      </c>
      <c r="BI6293">
        <v>-2.0797748118638899E-2</v>
      </c>
      <c r="BJ6293">
        <v>-3.7727177143096903E-2</v>
      </c>
      <c r="BK6293">
        <v>-2.2438538726419202E-3</v>
      </c>
      <c r="BL6293">
        <v>-5.0156825454905597E-4</v>
      </c>
      <c r="BM6293">
        <v>3.1358934938907602E-2</v>
      </c>
      <c r="BN6293">
        <v>-3.4950204193592002E-2</v>
      </c>
      <c r="BO6293">
        <v>2.2211151197552601E-2</v>
      </c>
      <c r="BP6293">
        <v>2.02507879585027E-2</v>
      </c>
      <c r="BQ6293">
        <v>1.19021581485867E-3</v>
      </c>
      <c r="BR6293">
        <v>-1.9794646650552701E-2</v>
      </c>
      <c r="BS6293">
        <v>1.87841355800628E-2</v>
      </c>
      <c r="BT6293">
        <v>8.0279543995857197E-2</v>
      </c>
      <c r="BU6293">
        <v>0.13725093007087699</v>
      </c>
      <c r="BV6293">
        <v>8.6452692747116006E-2</v>
      </c>
      <c r="BW6293">
        <v>7.55779594182968E-2</v>
      </c>
      <c r="BX6293">
        <v>0.24826033413410101</v>
      </c>
      <c r="BY6293">
        <v>0.31421229243278498</v>
      </c>
      <c r="BZ6293">
        <v>7.3318496346473597E-2</v>
      </c>
      <c r="CA6293">
        <v>7.7773511409759494E-2</v>
      </c>
      <c r="CB6293">
        <v>8.1185862421989399E-2</v>
      </c>
      <c r="CC6293">
        <v>1.09198791906237E-2</v>
      </c>
      <c r="CD6293">
        <v>3.8921639788895802E-3</v>
      </c>
      <c r="CE6293">
        <v>8.7281167507171603E-2</v>
      </c>
      <c r="CF6293">
        <v>2.6934152469038901E-2</v>
      </c>
      <c r="CG6293">
        <v>2.1022882312536201E-2</v>
      </c>
      <c r="CH6293">
        <v>-2.3432178422808599E-3</v>
      </c>
      <c r="CI6293">
        <v>2.9200192540884001E-2</v>
      </c>
      <c r="CJ6293">
        <v>3.2110389322042403E-2</v>
      </c>
      <c r="CK6293">
        <v>7.0695661008358002E-2</v>
      </c>
      <c r="CL6293">
        <v>1.19027467444539E-2</v>
      </c>
      <c r="CM6293">
        <v>6.8686455488204901E-2</v>
      </c>
      <c r="CN6293">
        <v>7.0131413638591697E-2</v>
      </c>
      <c r="CO6293">
        <v>5.0075553357601103E-2</v>
      </c>
      <c r="CP6293">
        <v>3.3521093428134897E-2</v>
      </c>
      <c r="CQ6293">
        <v>8.25071111321449E-2</v>
      </c>
      <c r="CR6293">
        <v>0.154335126280784</v>
      </c>
      <c r="CS6293">
        <v>0.21973817050457001</v>
      </c>
      <c r="CT6293">
        <v>0.1723542958498</v>
      </c>
      <c r="CU6293">
        <v>0.16705422103404899</v>
      </c>
      <c r="CV6293">
        <v>0.344603240489959</v>
      </c>
      <c r="CW6293">
        <v>0.40317147970199502</v>
      </c>
      <c r="CX6293">
        <v>0.15432357788085899</v>
      </c>
      <c r="CY6293">
        <v>0.153034567832946</v>
      </c>
      <c r="CZ6293">
        <v>0.15432287752628299</v>
      </c>
      <c r="DA6293">
        <v>7.5487196445465005E-2</v>
      </c>
      <c r="DB6293">
        <v>5.8104176074266399E-2</v>
      </c>
      <c r="DC6293">
        <v>3.3362697809934602E-2</v>
      </c>
      <c r="DD6293">
        <v>2.9510885477065998E-2</v>
      </c>
      <c r="DE6293">
        <v>2.54251379519701E-2</v>
      </c>
      <c r="DF6293">
        <v>2.15119197964668E-2</v>
      </c>
      <c r="DG6293">
        <v>1.9116623327136002E-2</v>
      </c>
      <c r="DH6293">
        <v>1.98266617953777E-2</v>
      </c>
      <c r="DI6293">
        <v>2.3915031924843701E-2</v>
      </c>
      <c r="DJ6293">
        <v>2.8484571725130001E-2</v>
      </c>
      <c r="DK6293">
        <v>2.8254976496100401E-2</v>
      </c>
      <c r="DL6293">
        <v>3.0325265601277299E-2</v>
      </c>
      <c r="DM6293">
        <v>2.9720176011323901E-2</v>
      </c>
      <c r="DN6293">
        <v>3.24136689305305E-2</v>
      </c>
      <c r="DO6293">
        <v>3.8740817457437501E-2</v>
      </c>
      <c r="DP6293">
        <v>4.5022595673799501E-2</v>
      </c>
      <c r="DQ6293">
        <v>5.0148680806159897E-2</v>
      </c>
      <c r="DR6293">
        <v>5.2224468439817401E-2</v>
      </c>
      <c r="DS6293">
        <v>5.5613618344068499E-2</v>
      </c>
      <c r="DT6293">
        <v>5.8572337031364399E-2</v>
      </c>
      <c r="DU6293">
        <v>5.4083343595266301E-2</v>
      </c>
      <c r="DV6293">
        <v>4.9247592687606798E-2</v>
      </c>
      <c r="DW6293">
        <v>4.5755472034215899E-2</v>
      </c>
      <c r="DX6293">
        <v>4.4464148581027901E-2</v>
      </c>
      <c r="DY6293">
        <v>3.9254143834113998E-2</v>
      </c>
      <c r="DZ6293">
        <v>3.2958563417196197E-2</v>
      </c>
      <c r="EA6293">
        <v>57.532260894775298</v>
      </c>
      <c r="EB6293">
        <v>56.730091094970703</v>
      </c>
      <c r="EC6293">
        <v>55.2197456359863</v>
      </c>
      <c r="ED6293">
        <v>53.9965209960937</v>
      </c>
      <c r="EE6293">
        <v>52.419017791747997</v>
      </c>
      <c r="EF6293">
        <v>51.838630676269503</v>
      </c>
      <c r="EG6293">
        <v>51.195789337158203</v>
      </c>
      <c r="EH6293">
        <v>53.816116333007798</v>
      </c>
      <c r="EI6293">
        <v>61.517932891845703</v>
      </c>
      <c r="EJ6293">
        <v>70.462219238281193</v>
      </c>
      <c r="EK6293">
        <v>78.129013061523395</v>
      </c>
      <c r="EL6293">
        <v>86.039726257324205</v>
      </c>
      <c r="EM6293">
        <v>91.663322448730398</v>
      </c>
      <c r="EN6293">
        <v>96.762229919433494</v>
      </c>
      <c r="EO6293">
        <v>100.66187286376901</v>
      </c>
      <c r="EP6293">
        <v>101.360427856445</v>
      </c>
      <c r="EQ6293">
        <v>99.260078430175696</v>
      </c>
      <c r="ER6293">
        <v>95.269691467285099</v>
      </c>
      <c r="ES6293">
        <v>89.904350280761705</v>
      </c>
      <c r="ET6293">
        <v>80.312126159667898</v>
      </c>
      <c r="EU6293">
        <v>72.830657958984304</v>
      </c>
      <c r="EV6293">
        <v>67.186378479003906</v>
      </c>
      <c r="EW6293">
        <v>63.773513793945298</v>
      </c>
      <c r="EX6293">
        <v>60.773509979247997</v>
      </c>
      <c r="EY6293">
        <v>0.41841423511505099</v>
      </c>
      <c r="EZ6293">
        <v>3.1235754489898598E-2</v>
      </c>
      <c r="FA6293">
        <v>3.1235754489898598E-2</v>
      </c>
      <c r="FB6293">
        <v>0</v>
      </c>
      <c r="FC6293">
        <v>0</v>
      </c>
    </row>
    <row r="6294" spans="1:159" x14ac:dyDescent="0.25">
      <c r="A6294" t="s">
        <v>49</v>
      </c>
      <c r="B6294" t="s">
        <v>41</v>
      </c>
      <c r="C6294" t="s">
        <v>74</v>
      </c>
      <c r="D6294" s="13" t="s">
        <v>171</v>
      </c>
      <c r="I6294">
        <v>0</v>
      </c>
      <c r="EA6294">
        <v>0</v>
      </c>
      <c r="EB6294">
        <v>0</v>
      </c>
      <c r="EC6294">
        <v>0</v>
      </c>
      <c r="ED6294">
        <v>0</v>
      </c>
      <c r="EE6294">
        <v>0</v>
      </c>
      <c r="EF6294">
        <v>0</v>
      </c>
      <c r="EG6294">
        <v>0</v>
      </c>
      <c r="EH6294">
        <v>0</v>
      </c>
      <c r="EI6294">
        <v>0</v>
      </c>
      <c r="EJ6294">
        <v>0</v>
      </c>
      <c r="EK6294">
        <v>0</v>
      </c>
      <c r="EL6294">
        <v>0</v>
      </c>
      <c r="EM6294">
        <v>0</v>
      </c>
      <c r="EN6294">
        <v>0</v>
      </c>
      <c r="EO6294">
        <v>0</v>
      </c>
      <c r="EP6294">
        <v>0</v>
      </c>
      <c r="EQ6294">
        <v>0</v>
      </c>
      <c r="ER6294">
        <v>0</v>
      </c>
      <c r="ES6294">
        <v>0</v>
      </c>
      <c r="ET6294">
        <v>0</v>
      </c>
      <c r="EU6294">
        <v>0</v>
      </c>
      <c r="EV6294">
        <v>0</v>
      </c>
      <c r="EW6294">
        <v>0</v>
      </c>
      <c r="EX6294">
        <v>0</v>
      </c>
      <c r="FB6294">
        <v>0</v>
      </c>
      <c r="FC6294">
        <v>1</v>
      </c>
    </row>
    <row r="6295" spans="1:159" x14ac:dyDescent="0.25">
      <c r="A6295" t="s">
        <v>49</v>
      </c>
      <c r="B6295" t="s">
        <v>41</v>
      </c>
      <c r="C6295" t="s">
        <v>83</v>
      </c>
      <c r="D6295" s="13" t="s">
        <v>171</v>
      </c>
      <c r="I6295">
        <v>0</v>
      </c>
      <c r="EA6295">
        <v>0</v>
      </c>
      <c r="EB6295">
        <v>0</v>
      </c>
      <c r="EC6295">
        <v>0</v>
      </c>
      <c r="ED6295">
        <v>0</v>
      </c>
      <c r="EE6295">
        <v>0</v>
      </c>
      <c r="EF6295">
        <v>0</v>
      </c>
      <c r="EG6295">
        <v>0</v>
      </c>
      <c r="EH6295">
        <v>0</v>
      </c>
      <c r="EI6295">
        <v>0</v>
      </c>
      <c r="EJ6295">
        <v>0</v>
      </c>
      <c r="EK6295">
        <v>0</v>
      </c>
      <c r="EL6295">
        <v>0</v>
      </c>
      <c r="EM6295">
        <v>0</v>
      </c>
      <c r="EN6295">
        <v>0</v>
      </c>
      <c r="EO6295">
        <v>0</v>
      </c>
      <c r="EP6295">
        <v>0</v>
      </c>
      <c r="EQ6295">
        <v>0</v>
      </c>
      <c r="ER6295">
        <v>0</v>
      </c>
      <c r="ES6295">
        <v>0</v>
      </c>
      <c r="ET6295">
        <v>0</v>
      </c>
      <c r="EU6295">
        <v>0</v>
      </c>
      <c r="EV6295">
        <v>0</v>
      </c>
      <c r="EW6295">
        <v>0</v>
      </c>
      <c r="EX6295">
        <v>0</v>
      </c>
      <c r="FB6295">
        <v>0</v>
      </c>
      <c r="FC6295">
        <v>1</v>
      </c>
    </row>
    <row r="6296" spans="1:159" x14ac:dyDescent="0.25">
      <c r="A6296" t="s">
        <v>49</v>
      </c>
      <c r="B6296" t="s">
        <v>41</v>
      </c>
      <c r="C6296" t="s">
        <v>73</v>
      </c>
      <c r="D6296" s="13" t="s">
        <v>171</v>
      </c>
      <c r="I6296">
        <v>0</v>
      </c>
      <c r="EA6296">
        <v>0</v>
      </c>
      <c r="EB6296">
        <v>0</v>
      </c>
      <c r="EC6296">
        <v>0</v>
      </c>
      <c r="ED6296">
        <v>0</v>
      </c>
      <c r="EE6296">
        <v>0</v>
      </c>
      <c r="EF6296">
        <v>0</v>
      </c>
      <c r="EG6296">
        <v>0</v>
      </c>
      <c r="EH6296">
        <v>0</v>
      </c>
      <c r="EI6296">
        <v>0</v>
      </c>
      <c r="EJ6296">
        <v>0</v>
      </c>
      <c r="EK6296">
        <v>0</v>
      </c>
      <c r="EL6296">
        <v>0</v>
      </c>
      <c r="EM6296">
        <v>0</v>
      </c>
      <c r="EN6296">
        <v>0</v>
      </c>
      <c r="EO6296">
        <v>0</v>
      </c>
      <c r="EP6296">
        <v>0</v>
      </c>
      <c r="EQ6296">
        <v>0</v>
      </c>
      <c r="ER6296">
        <v>0</v>
      </c>
      <c r="ES6296">
        <v>0</v>
      </c>
      <c r="ET6296">
        <v>0</v>
      </c>
      <c r="EU6296">
        <v>0</v>
      </c>
      <c r="EV6296">
        <v>0</v>
      </c>
      <c r="EW6296">
        <v>0</v>
      </c>
      <c r="EX6296">
        <v>0</v>
      </c>
      <c r="FB6296">
        <v>0</v>
      </c>
      <c r="FC6296">
        <v>1</v>
      </c>
    </row>
    <row r="6297" spans="1:159" x14ac:dyDescent="0.25">
      <c r="A6297" t="s">
        <v>49</v>
      </c>
      <c r="B6297" t="s">
        <v>41</v>
      </c>
      <c r="C6297" t="s">
        <v>81</v>
      </c>
      <c r="D6297" s="13" t="s">
        <v>171</v>
      </c>
      <c r="I6297">
        <v>0</v>
      </c>
      <c r="EA6297">
        <v>0</v>
      </c>
      <c r="EB6297">
        <v>0</v>
      </c>
      <c r="EC6297">
        <v>0</v>
      </c>
      <c r="ED6297">
        <v>0</v>
      </c>
      <c r="EE6297">
        <v>0</v>
      </c>
      <c r="EF6297">
        <v>0</v>
      </c>
      <c r="EG6297">
        <v>0</v>
      </c>
      <c r="EH6297">
        <v>0</v>
      </c>
      <c r="EI6297">
        <v>0</v>
      </c>
      <c r="EJ6297">
        <v>0</v>
      </c>
      <c r="EK6297">
        <v>0</v>
      </c>
      <c r="EL6297">
        <v>0</v>
      </c>
      <c r="EM6297">
        <v>0</v>
      </c>
      <c r="EN6297">
        <v>0</v>
      </c>
      <c r="EO6297">
        <v>0</v>
      </c>
      <c r="EP6297">
        <v>0</v>
      </c>
      <c r="EQ6297">
        <v>0</v>
      </c>
      <c r="ER6297">
        <v>0</v>
      </c>
      <c r="ES6297">
        <v>0</v>
      </c>
      <c r="ET6297">
        <v>0</v>
      </c>
      <c r="EU6297">
        <v>0</v>
      </c>
      <c r="EV6297">
        <v>0</v>
      </c>
      <c r="EW6297">
        <v>0</v>
      </c>
      <c r="EX6297">
        <v>0</v>
      </c>
      <c r="FB6297">
        <v>0</v>
      </c>
      <c r="FC6297">
        <v>1</v>
      </c>
    </row>
    <row r="6298" spans="1:159" x14ac:dyDescent="0.25">
      <c r="A6298" t="s">
        <v>49</v>
      </c>
      <c r="B6298" t="s">
        <v>41</v>
      </c>
      <c r="C6298" t="s">
        <v>82</v>
      </c>
      <c r="D6298" s="13" t="s">
        <v>171</v>
      </c>
      <c r="I6298">
        <v>0</v>
      </c>
      <c r="EA6298">
        <v>0</v>
      </c>
      <c r="EB6298">
        <v>0</v>
      </c>
      <c r="EC6298">
        <v>0</v>
      </c>
      <c r="ED6298">
        <v>0</v>
      </c>
      <c r="EE6298">
        <v>0</v>
      </c>
      <c r="EF6298">
        <v>0</v>
      </c>
      <c r="EG6298">
        <v>0</v>
      </c>
      <c r="EH6298">
        <v>0</v>
      </c>
      <c r="EI6298">
        <v>0</v>
      </c>
      <c r="EJ6298">
        <v>0</v>
      </c>
      <c r="EK6298">
        <v>0</v>
      </c>
      <c r="EL6298">
        <v>0</v>
      </c>
      <c r="EM6298">
        <v>0</v>
      </c>
      <c r="EN6298">
        <v>0</v>
      </c>
      <c r="EO6298">
        <v>0</v>
      </c>
      <c r="EP6298">
        <v>0</v>
      </c>
      <c r="EQ6298">
        <v>0</v>
      </c>
      <c r="ER6298">
        <v>0</v>
      </c>
      <c r="ES6298">
        <v>0</v>
      </c>
      <c r="ET6298">
        <v>0</v>
      </c>
      <c r="EU6298">
        <v>0</v>
      </c>
      <c r="EV6298">
        <v>0</v>
      </c>
      <c r="EW6298">
        <v>0</v>
      </c>
      <c r="EX6298">
        <v>0</v>
      </c>
      <c r="FB6298">
        <v>0</v>
      </c>
      <c r="FC6298">
        <v>1</v>
      </c>
    </row>
    <row r="6299" spans="1:159" x14ac:dyDescent="0.25">
      <c r="A6299" t="s">
        <v>49</v>
      </c>
      <c r="B6299" t="s">
        <v>41</v>
      </c>
      <c r="C6299" t="s">
        <v>87</v>
      </c>
      <c r="D6299" s="13" t="s">
        <v>171</v>
      </c>
      <c r="I6299">
        <v>0</v>
      </c>
      <c r="EA6299">
        <v>0</v>
      </c>
      <c r="EB6299">
        <v>0</v>
      </c>
      <c r="EC6299">
        <v>0</v>
      </c>
      <c r="ED6299">
        <v>0</v>
      </c>
      <c r="EE6299">
        <v>0</v>
      </c>
      <c r="EF6299">
        <v>0</v>
      </c>
      <c r="EG6299">
        <v>0</v>
      </c>
      <c r="EH6299">
        <v>0</v>
      </c>
      <c r="EI6299">
        <v>0</v>
      </c>
      <c r="EJ6299">
        <v>0</v>
      </c>
      <c r="EK6299">
        <v>0</v>
      </c>
      <c r="EL6299">
        <v>0</v>
      </c>
      <c r="EM6299">
        <v>0</v>
      </c>
      <c r="EN6299">
        <v>0</v>
      </c>
      <c r="EO6299">
        <v>0</v>
      </c>
      <c r="EP6299">
        <v>0</v>
      </c>
      <c r="EQ6299">
        <v>0</v>
      </c>
      <c r="ER6299">
        <v>0</v>
      </c>
      <c r="ES6299">
        <v>0</v>
      </c>
      <c r="ET6299">
        <v>0</v>
      </c>
      <c r="EU6299">
        <v>0</v>
      </c>
      <c r="EV6299">
        <v>0</v>
      </c>
      <c r="EW6299">
        <v>0</v>
      </c>
      <c r="EX6299">
        <v>0</v>
      </c>
      <c r="FB6299">
        <v>0</v>
      </c>
      <c r="FC6299">
        <v>1</v>
      </c>
    </row>
    <row r="6300" spans="1:159" x14ac:dyDescent="0.25">
      <c r="A6300" t="s">
        <v>49</v>
      </c>
      <c r="B6300" t="s">
        <v>41</v>
      </c>
      <c r="C6300" t="s">
        <v>85</v>
      </c>
      <c r="D6300" s="13" t="s">
        <v>171</v>
      </c>
      <c r="I6300">
        <v>0</v>
      </c>
      <c r="EA6300">
        <v>0</v>
      </c>
      <c r="EB6300">
        <v>0</v>
      </c>
      <c r="EC6300">
        <v>0</v>
      </c>
      <c r="ED6300">
        <v>0</v>
      </c>
      <c r="EE6300">
        <v>0</v>
      </c>
      <c r="EF6300">
        <v>0</v>
      </c>
      <c r="EG6300">
        <v>0</v>
      </c>
      <c r="EH6300">
        <v>0</v>
      </c>
      <c r="EI6300">
        <v>0</v>
      </c>
      <c r="EJ6300">
        <v>0</v>
      </c>
      <c r="EK6300">
        <v>0</v>
      </c>
      <c r="EL6300">
        <v>0</v>
      </c>
      <c r="EM6300">
        <v>0</v>
      </c>
      <c r="EN6300">
        <v>0</v>
      </c>
      <c r="EO6300">
        <v>0</v>
      </c>
      <c r="EP6300">
        <v>0</v>
      </c>
      <c r="EQ6300">
        <v>0</v>
      </c>
      <c r="ER6300">
        <v>0</v>
      </c>
      <c r="ES6300">
        <v>0</v>
      </c>
      <c r="ET6300">
        <v>0</v>
      </c>
      <c r="EU6300">
        <v>0</v>
      </c>
      <c r="EV6300">
        <v>0</v>
      </c>
      <c r="EW6300">
        <v>0</v>
      </c>
      <c r="EX6300">
        <v>0</v>
      </c>
      <c r="FB6300">
        <v>0</v>
      </c>
      <c r="FC6300">
        <v>1</v>
      </c>
    </row>
    <row r="6301" spans="1:159" x14ac:dyDescent="0.25">
      <c r="A6301" t="s">
        <v>49</v>
      </c>
      <c r="B6301" t="s">
        <v>41</v>
      </c>
      <c r="C6301" t="s">
        <v>86</v>
      </c>
      <c r="D6301" s="13" t="s">
        <v>171</v>
      </c>
      <c r="I6301">
        <v>0</v>
      </c>
      <c r="EA6301">
        <v>0</v>
      </c>
      <c r="EB6301">
        <v>0</v>
      </c>
      <c r="EC6301">
        <v>0</v>
      </c>
      <c r="ED6301">
        <v>0</v>
      </c>
      <c r="EE6301">
        <v>0</v>
      </c>
      <c r="EF6301">
        <v>0</v>
      </c>
      <c r="EG6301">
        <v>0</v>
      </c>
      <c r="EH6301">
        <v>0</v>
      </c>
      <c r="EI6301">
        <v>0</v>
      </c>
      <c r="EJ6301">
        <v>0</v>
      </c>
      <c r="EK6301">
        <v>0</v>
      </c>
      <c r="EL6301">
        <v>0</v>
      </c>
      <c r="EM6301">
        <v>0</v>
      </c>
      <c r="EN6301">
        <v>0</v>
      </c>
      <c r="EO6301">
        <v>0</v>
      </c>
      <c r="EP6301">
        <v>0</v>
      </c>
      <c r="EQ6301">
        <v>0</v>
      </c>
      <c r="ER6301">
        <v>0</v>
      </c>
      <c r="ES6301">
        <v>0</v>
      </c>
      <c r="ET6301">
        <v>0</v>
      </c>
      <c r="EU6301">
        <v>0</v>
      </c>
      <c r="EV6301">
        <v>0</v>
      </c>
      <c r="EW6301">
        <v>0</v>
      </c>
      <c r="EX6301">
        <v>0</v>
      </c>
      <c r="FB6301">
        <v>0</v>
      </c>
      <c r="FC6301">
        <v>1</v>
      </c>
    </row>
    <row r="6302" spans="1:159" x14ac:dyDescent="0.25">
      <c r="A6302" t="s">
        <v>49</v>
      </c>
      <c r="B6302" t="s">
        <v>41</v>
      </c>
      <c r="C6302" t="s">
        <v>76</v>
      </c>
      <c r="D6302" s="13" t="s">
        <v>171</v>
      </c>
      <c r="I6302">
        <v>0</v>
      </c>
      <c r="EA6302">
        <v>0</v>
      </c>
      <c r="EB6302">
        <v>0</v>
      </c>
      <c r="EC6302">
        <v>0</v>
      </c>
      <c r="ED6302">
        <v>0</v>
      </c>
      <c r="EE6302">
        <v>0</v>
      </c>
      <c r="EF6302">
        <v>0</v>
      </c>
      <c r="EG6302">
        <v>0</v>
      </c>
      <c r="EH6302">
        <v>0</v>
      </c>
      <c r="EI6302">
        <v>0</v>
      </c>
      <c r="EJ6302">
        <v>0</v>
      </c>
      <c r="EK6302">
        <v>0</v>
      </c>
      <c r="EL6302">
        <v>0</v>
      </c>
      <c r="EM6302">
        <v>0</v>
      </c>
      <c r="EN6302">
        <v>0</v>
      </c>
      <c r="EO6302">
        <v>0</v>
      </c>
      <c r="EP6302">
        <v>0</v>
      </c>
      <c r="EQ6302">
        <v>0</v>
      </c>
      <c r="ER6302">
        <v>0</v>
      </c>
      <c r="ES6302">
        <v>0</v>
      </c>
      <c r="ET6302">
        <v>0</v>
      </c>
      <c r="EU6302">
        <v>0</v>
      </c>
      <c r="EV6302">
        <v>0</v>
      </c>
      <c r="EW6302">
        <v>0</v>
      </c>
      <c r="EX6302">
        <v>0</v>
      </c>
      <c r="FB6302">
        <v>0</v>
      </c>
      <c r="FC6302">
        <v>1</v>
      </c>
    </row>
    <row r="6303" spans="1:159" x14ac:dyDescent="0.25">
      <c r="A6303" t="s">
        <v>49</v>
      </c>
      <c r="B6303" t="s">
        <v>41</v>
      </c>
      <c r="C6303" t="s">
        <v>75</v>
      </c>
      <c r="D6303" s="13" t="s">
        <v>171</v>
      </c>
      <c r="I6303">
        <v>0</v>
      </c>
      <c r="EA6303">
        <v>0</v>
      </c>
      <c r="EB6303">
        <v>0</v>
      </c>
      <c r="EC6303">
        <v>0</v>
      </c>
      <c r="ED6303">
        <v>0</v>
      </c>
      <c r="EE6303">
        <v>0</v>
      </c>
      <c r="EF6303">
        <v>0</v>
      </c>
      <c r="EG6303">
        <v>0</v>
      </c>
      <c r="EH6303">
        <v>0</v>
      </c>
      <c r="EI6303">
        <v>0</v>
      </c>
      <c r="EJ6303">
        <v>0</v>
      </c>
      <c r="EK6303">
        <v>0</v>
      </c>
      <c r="EL6303">
        <v>0</v>
      </c>
      <c r="EM6303">
        <v>0</v>
      </c>
      <c r="EN6303">
        <v>0</v>
      </c>
      <c r="EO6303">
        <v>0</v>
      </c>
      <c r="EP6303">
        <v>0</v>
      </c>
      <c r="EQ6303">
        <v>0</v>
      </c>
      <c r="ER6303">
        <v>0</v>
      </c>
      <c r="ES6303">
        <v>0</v>
      </c>
      <c r="ET6303">
        <v>0</v>
      </c>
      <c r="EU6303">
        <v>0</v>
      </c>
      <c r="EV6303">
        <v>0</v>
      </c>
      <c r="EW6303">
        <v>0</v>
      </c>
      <c r="EX6303">
        <v>0</v>
      </c>
      <c r="FB6303">
        <v>0</v>
      </c>
      <c r="FC6303">
        <v>1</v>
      </c>
    </row>
    <row r="6304" spans="1:159" x14ac:dyDescent="0.25">
      <c r="A6304" t="s">
        <v>49</v>
      </c>
      <c r="B6304" t="s">
        <v>41</v>
      </c>
      <c r="C6304" t="s">
        <v>77</v>
      </c>
      <c r="D6304" s="13" t="s">
        <v>171</v>
      </c>
      <c r="I6304">
        <v>0</v>
      </c>
      <c r="EA6304">
        <v>0</v>
      </c>
      <c r="EB6304">
        <v>0</v>
      </c>
      <c r="EC6304">
        <v>0</v>
      </c>
      <c r="ED6304">
        <v>0</v>
      </c>
      <c r="EE6304">
        <v>0</v>
      </c>
      <c r="EF6304">
        <v>0</v>
      </c>
      <c r="EG6304">
        <v>0</v>
      </c>
      <c r="EH6304">
        <v>0</v>
      </c>
      <c r="EI6304">
        <v>0</v>
      </c>
      <c r="EJ6304">
        <v>0</v>
      </c>
      <c r="EK6304">
        <v>0</v>
      </c>
      <c r="EL6304">
        <v>0</v>
      </c>
      <c r="EM6304">
        <v>0</v>
      </c>
      <c r="EN6304">
        <v>0</v>
      </c>
      <c r="EO6304">
        <v>0</v>
      </c>
      <c r="EP6304">
        <v>0</v>
      </c>
      <c r="EQ6304">
        <v>0</v>
      </c>
      <c r="ER6304">
        <v>0</v>
      </c>
      <c r="ES6304">
        <v>0</v>
      </c>
      <c r="ET6304">
        <v>0</v>
      </c>
      <c r="EU6304">
        <v>0</v>
      </c>
      <c r="EV6304">
        <v>0</v>
      </c>
      <c r="EW6304">
        <v>0</v>
      </c>
      <c r="EX6304">
        <v>0</v>
      </c>
      <c r="FB6304">
        <v>0</v>
      </c>
      <c r="FC6304">
        <v>1</v>
      </c>
    </row>
    <row r="6305" spans="1:159" x14ac:dyDescent="0.25">
      <c r="A6305" t="s">
        <v>49</v>
      </c>
      <c r="B6305" t="s">
        <v>41</v>
      </c>
      <c r="C6305" t="s">
        <v>84</v>
      </c>
      <c r="D6305" s="13" t="s">
        <v>171</v>
      </c>
      <c r="I6305">
        <v>0</v>
      </c>
      <c r="EA6305">
        <v>0</v>
      </c>
      <c r="EB6305">
        <v>0</v>
      </c>
      <c r="EC6305">
        <v>0</v>
      </c>
      <c r="ED6305">
        <v>0</v>
      </c>
      <c r="EE6305">
        <v>0</v>
      </c>
      <c r="EF6305">
        <v>0</v>
      </c>
      <c r="EG6305">
        <v>0</v>
      </c>
      <c r="EH6305">
        <v>0</v>
      </c>
      <c r="EI6305">
        <v>0</v>
      </c>
      <c r="EJ6305">
        <v>0</v>
      </c>
      <c r="EK6305">
        <v>0</v>
      </c>
      <c r="EL6305">
        <v>0</v>
      </c>
      <c r="EM6305">
        <v>0</v>
      </c>
      <c r="EN6305">
        <v>0</v>
      </c>
      <c r="EO6305">
        <v>0</v>
      </c>
      <c r="EP6305">
        <v>0</v>
      </c>
      <c r="EQ6305">
        <v>0</v>
      </c>
      <c r="ER6305">
        <v>0</v>
      </c>
      <c r="ES6305">
        <v>0</v>
      </c>
      <c r="ET6305">
        <v>0</v>
      </c>
      <c r="EU6305">
        <v>0</v>
      </c>
      <c r="EV6305">
        <v>0</v>
      </c>
      <c r="EW6305">
        <v>0</v>
      </c>
      <c r="EX6305">
        <v>0</v>
      </c>
      <c r="FB6305">
        <v>0</v>
      </c>
      <c r="FC6305">
        <v>1</v>
      </c>
    </row>
    <row r="6306" spans="1:159" x14ac:dyDescent="0.25">
      <c r="A6306" t="s">
        <v>49</v>
      </c>
      <c r="B6306" t="s">
        <v>41</v>
      </c>
      <c r="C6306" t="s">
        <v>72</v>
      </c>
      <c r="D6306" s="13" t="s">
        <v>171</v>
      </c>
      <c r="I6306">
        <v>0</v>
      </c>
      <c r="EA6306">
        <v>0</v>
      </c>
      <c r="EB6306">
        <v>0</v>
      </c>
      <c r="EC6306">
        <v>0</v>
      </c>
      <c r="ED6306">
        <v>0</v>
      </c>
      <c r="EE6306">
        <v>0</v>
      </c>
      <c r="EF6306">
        <v>0</v>
      </c>
      <c r="EG6306">
        <v>0</v>
      </c>
      <c r="EH6306">
        <v>0</v>
      </c>
      <c r="EI6306">
        <v>0</v>
      </c>
      <c r="EJ6306">
        <v>0</v>
      </c>
      <c r="EK6306">
        <v>0</v>
      </c>
      <c r="EL6306">
        <v>0</v>
      </c>
      <c r="EM6306">
        <v>0</v>
      </c>
      <c r="EN6306">
        <v>0</v>
      </c>
      <c r="EO6306">
        <v>0</v>
      </c>
      <c r="EP6306">
        <v>0</v>
      </c>
      <c r="EQ6306">
        <v>0</v>
      </c>
      <c r="ER6306">
        <v>0</v>
      </c>
      <c r="ES6306">
        <v>0</v>
      </c>
      <c r="ET6306">
        <v>0</v>
      </c>
      <c r="EU6306">
        <v>0</v>
      </c>
      <c r="EV6306">
        <v>0</v>
      </c>
      <c r="EW6306">
        <v>0</v>
      </c>
      <c r="EX6306">
        <v>0</v>
      </c>
      <c r="FB6306">
        <v>0</v>
      </c>
      <c r="FC6306">
        <v>1</v>
      </c>
    </row>
    <row r="6307" spans="1:159" x14ac:dyDescent="0.25">
      <c r="A6307" t="s">
        <v>49</v>
      </c>
      <c r="B6307" t="s">
        <v>41</v>
      </c>
      <c r="C6307" t="s">
        <v>80</v>
      </c>
      <c r="D6307" s="13" t="s">
        <v>171</v>
      </c>
      <c r="I6307">
        <v>0</v>
      </c>
      <c r="EA6307">
        <v>0</v>
      </c>
      <c r="EB6307">
        <v>0</v>
      </c>
      <c r="EC6307">
        <v>0</v>
      </c>
      <c r="ED6307">
        <v>0</v>
      </c>
      <c r="EE6307">
        <v>0</v>
      </c>
      <c r="EF6307">
        <v>0</v>
      </c>
      <c r="EG6307">
        <v>0</v>
      </c>
      <c r="EH6307">
        <v>0</v>
      </c>
      <c r="EI6307">
        <v>0</v>
      </c>
      <c r="EJ6307">
        <v>0</v>
      </c>
      <c r="EK6307">
        <v>0</v>
      </c>
      <c r="EL6307">
        <v>0</v>
      </c>
      <c r="EM6307">
        <v>0</v>
      </c>
      <c r="EN6307">
        <v>0</v>
      </c>
      <c r="EO6307">
        <v>0</v>
      </c>
      <c r="EP6307">
        <v>0</v>
      </c>
      <c r="EQ6307">
        <v>0</v>
      </c>
      <c r="ER6307">
        <v>0</v>
      </c>
      <c r="ES6307">
        <v>0</v>
      </c>
      <c r="ET6307">
        <v>0</v>
      </c>
      <c r="EU6307">
        <v>0</v>
      </c>
      <c r="EV6307">
        <v>0</v>
      </c>
      <c r="EW6307">
        <v>0</v>
      </c>
      <c r="EX6307">
        <v>0</v>
      </c>
      <c r="FB6307">
        <v>0</v>
      </c>
      <c r="FC6307">
        <v>1</v>
      </c>
    </row>
    <row r="6308" spans="1:159" x14ac:dyDescent="0.25">
      <c r="A6308" t="s">
        <v>50</v>
      </c>
      <c r="B6308" t="s">
        <v>41</v>
      </c>
      <c r="C6308" t="s">
        <v>78</v>
      </c>
      <c r="D6308" s="13" t="s">
        <v>171</v>
      </c>
      <c r="I6308">
        <v>0</v>
      </c>
      <c r="EA6308">
        <v>0</v>
      </c>
      <c r="EB6308">
        <v>0</v>
      </c>
      <c r="EC6308">
        <v>0</v>
      </c>
      <c r="ED6308">
        <v>0</v>
      </c>
      <c r="EE6308">
        <v>0</v>
      </c>
      <c r="EF6308">
        <v>0</v>
      </c>
      <c r="EG6308">
        <v>0</v>
      </c>
      <c r="EH6308">
        <v>0</v>
      </c>
      <c r="EI6308">
        <v>0</v>
      </c>
      <c r="EJ6308">
        <v>0</v>
      </c>
      <c r="EK6308">
        <v>0</v>
      </c>
      <c r="EL6308">
        <v>0</v>
      </c>
      <c r="EM6308">
        <v>0</v>
      </c>
      <c r="EN6308">
        <v>0</v>
      </c>
      <c r="EO6308">
        <v>0</v>
      </c>
      <c r="EP6308">
        <v>0</v>
      </c>
      <c r="EQ6308">
        <v>0</v>
      </c>
      <c r="ER6308">
        <v>0</v>
      </c>
      <c r="ES6308">
        <v>0</v>
      </c>
      <c r="ET6308">
        <v>0</v>
      </c>
      <c r="EU6308">
        <v>0</v>
      </c>
      <c r="EV6308">
        <v>0</v>
      </c>
      <c r="EW6308">
        <v>0</v>
      </c>
      <c r="EX6308">
        <v>0</v>
      </c>
      <c r="FB6308">
        <v>0</v>
      </c>
      <c r="FC6308">
        <v>1</v>
      </c>
    </row>
    <row r="6309" spans="1:159" x14ac:dyDescent="0.25">
      <c r="A6309" t="s">
        <v>50</v>
      </c>
      <c r="B6309" t="s">
        <v>41</v>
      </c>
      <c r="C6309" t="s">
        <v>79</v>
      </c>
      <c r="D6309" s="13" t="s">
        <v>171</v>
      </c>
      <c r="I6309">
        <v>0</v>
      </c>
      <c r="EA6309">
        <v>0</v>
      </c>
      <c r="EB6309">
        <v>0</v>
      </c>
      <c r="EC6309">
        <v>0</v>
      </c>
      <c r="ED6309">
        <v>0</v>
      </c>
      <c r="EE6309">
        <v>0</v>
      </c>
      <c r="EF6309">
        <v>0</v>
      </c>
      <c r="EG6309">
        <v>0</v>
      </c>
      <c r="EH6309">
        <v>0</v>
      </c>
      <c r="EI6309">
        <v>0</v>
      </c>
      <c r="EJ6309">
        <v>0</v>
      </c>
      <c r="EK6309">
        <v>0</v>
      </c>
      <c r="EL6309">
        <v>0</v>
      </c>
      <c r="EM6309">
        <v>0</v>
      </c>
      <c r="EN6309">
        <v>0</v>
      </c>
      <c r="EO6309">
        <v>0</v>
      </c>
      <c r="EP6309">
        <v>0</v>
      </c>
      <c r="EQ6309">
        <v>0</v>
      </c>
      <c r="ER6309">
        <v>0</v>
      </c>
      <c r="ES6309">
        <v>0</v>
      </c>
      <c r="ET6309">
        <v>0</v>
      </c>
      <c r="EU6309">
        <v>0</v>
      </c>
      <c r="EV6309">
        <v>0</v>
      </c>
      <c r="EW6309">
        <v>0</v>
      </c>
      <c r="EX6309">
        <v>0</v>
      </c>
      <c r="FB6309">
        <v>0</v>
      </c>
      <c r="FC6309">
        <v>1</v>
      </c>
    </row>
    <row r="6310" spans="1:159" x14ac:dyDescent="0.25">
      <c r="A6310" t="s">
        <v>50</v>
      </c>
      <c r="B6310" t="s">
        <v>41</v>
      </c>
      <c r="C6310" t="s">
        <v>42</v>
      </c>
      <c r="D6310" s="13" t="s">
        <v>171</v>
      </c>
      <c r="E6310" s="25">
        <v>18</v>
      </c>
      <c r="F6310">
        <v>20</v>
      </c>
      <c r="G6310">
        <v>18</v>
      </c>
      <c r="H6310">
        <v>20</v>
      </c>
      <c r="I6310">
        <v>7803</v>
      </c>
      <c r="J6310">
        <v>56580</v>
      </c>
      <c r="K6310">
        <v>0.79727530479431097</v>
      </c>
      <c r="L6310">
        <v>0.70679998397827104</v>
      </c>
      <c r="M6310">
        <v>0.64544421434402399</v>
      </c>
      <c r="N6310">
        <v>0.59795343875884999</v>
      </c>
      <c r="O6310">
        <v>0.58737051486968905</v>
      </c>
      <c r="P6310">
        <v>0.61352199316024703</v>
      </c>
      <c r="Q6310">
        <v>0.67237764596938998</v>
      </c>
      <c r="R6310">
        <v>0.69097578525543202</v>
      </c>
      <c r="S6310">
        <v>0.55647599697113004</v>
      </c>
      <c r="T6310">
        <v>0.51786851882934504</v>
      </c>
      <c r="U6310">
        <v>0.51135563850402799</v>
      </c>
      <c r="V6310">
        <v>0.56108003854751498</v>
      </c>
      <c r="W6310">
        <v>0.67482292652130105</v>
      </c>
      <c r="X6310">
        <v>0.84715926647186202</v>
      </c>
      <c r="Y6310">
        <v>1.1061717271804801</v>
      </c>
      <c r="Z6310">
        <v>1.4238141775131199</v>
      </c>
      <c r="AA6310">
        <v>1.7661268711089999</v>
      </c>
      <c r="AB6310">
        <v>2.0726976394653298</v>
      </c>
      <c r="AC6310">
        <v>2.1108329296111998</v>
      </c>
      <c r="AD6310">
        <v>1.9137660264968801</v>
      </c>
      <c r="AE6310">
        <v>1.70369064807891</v>
      </c>
      <c r="AF6310">
        <v>1.48402571678161</v>
      </c>
      <c r="AG6310">
        <v>1.2424123287200901</v>
      </c>
      <c r="AH6310">
        <v>1.0086147785186701</v>
      </c>
      <c r="AI6310">
        <v>-3.0455281957983901E-3</v>
      </c>
      <c r="AJ6310">
        <v>-1.26741104759275E-3</v>
      </c>
      <c r="AK6310">
        <v>2.1487306803464798E-3</v>
      </c>
      <c r="AL6310">
        <v>-6.8036513403058E-3</v>
      </c>
      <c r="AM6310">
        <v>-2.7246447280049298E-3</v>
      </c>
      <c r="AN6310">
        <v>-1.4267211081460101E-3</v>
      </c>
      <c r="AO6310">
        <v>-4.6917684376239699E-3</v>
      </c>
      <c r="AP6310">
        <v>8.6679002270102501E-3</v>
      </c>
      <c r="AQ6310">
        <v>-8.1264143809676101E-3</v>
      </c>
      <c r="AR6310">
        <v>-7.4884649366140296E-3</v>
      </c>
      <c r="AS6310">
        <v>-9.90708731114864E-3</v>
      </c>
      <c r="AT6310">
        <v>-3.1455371063202598E-3</v>
      </c>
      <c r="AU6310">
        <v>6.4738509245216803E-3</v>
      </c>
      <c r="AV6310">
        <v>-4.3148174881935102E-3</v>
      </c>
      <c r="AW6310">
        <v>7.68854236230254E-3</v>
      </c>
      <c r="AX6310">
        <v>-5.6878332979977096E-3</v>
      </c>
      <c r="AY6310">
        <v>-2.3739580065011898E-2</v>
      </c>
      <c r="AZ6310">
        <v>8.4974810481071403E-2</v>
      </c>
      <c r="BA6310">
        <v>5.4746601730585001E-2</v>
      </c>
      <c r="BB6310">
        <v>3.3688314724713499E-3</v>
      </c>
      <c r="BC6310">
        <v>-7.5946271419525105E-2</v>
      </c>
      <c r="BD6310">
        <v>-3.2588332891464199E-2</v>
      </c>
      <c r="BE6310">
        <v>-4.7653308138251296E-3</v>
      </c>
      <c r="BF6310">
        <v>-9.4206128269433906E-3</v>
      </c>
      <c r="BG6310">
        <v>1.11955935135483E-2</v>
      </c>
      <c r="BH6310">
        <v>1.1914208531379601E-2</v>
      </c>
      <c r="BI6310">
        <v>1.38717088848352E-2</v>
      </c>
      <c r="BJ6310">
        <v>3.4777384717017399E-3</v>
      </c>
      <c r="BK6310">
        <v>5.9879245236515903E-3</v>
      </c>
      <c r="BL6310">
        <v>6.8254778161644901E-3</v>
      </c>
      <c r="BM6310">
        <v>3.7790050264447901E-3</v>
      </c>
      <c r="BN6310">
        <v>1.7846018075942899E-2</v>
      </c>
      <c r="BO6310">
        <v>1.4415410114452199E-3</v>
      </c>
      <c r="BP6310">
        <v>3.3379700034856701E-3</v>
      </c>
      <c r="BQ6310">
        <v>1.3347769854590199E-3</v>
      </c>
      <c r="BR6310">
        <v>9.3713160604238493E-3</v>
      </c>
      <c r="BS6310">
        <v>2.0629907026886898E-2</v>
      </c>
      <c r="BT6310">
        <v>1.17231551557779E-2</v>
      </c>
      <c r="BU6310">
        <v>2.5708884000778101E-2</v>
      </c>
      <c r="BV6310">
        <v>1.4059880748391099E-2</v>
      </c>
      <c r="BW6310">
        <v>-2.1551817189902002E-3</v>
      </c>
      <c r="BX6310">
        <v>0.107026100158691</v>
      </c>
      <c r="BY6310">
        <v>7.5971908867359106E-2</v>
      </c>
      <c r="BZ6310">
        <v>2.2893264889717099E-2</v>
      </c>
      <c r="CA6310">
        <v>-5.6692518293857498E-2</v>
      </c>
      <c r="CB6310">
        <v>-1.43568692728877E-2</v>
      </c>
      <c r="CC6310">
        <v>1.1942635290324599E-2</v>
      </c>
      <c r="CD6310">
        <v>5.7100201956927698E-3</v>
      </c>
      <c r="CE6310">
        <v>2.5436714291572501E-2</v>
      </c>
      <c r="CF6310">
        <v>2.5095827877521501E-2</v>
      </c>
      <c r="CG6310">
        <v>2.55946870893239E-2</v>
      </c>
      <c r="CH6310">
        <v>1.37591287493705E-2</v>
      </c>
      <c r="CI6310">
        <v>1.4700493775308099E-2</v>
      </c>
      <c r="CJ6310">
        <v>1.5077676624059601E-2</v>
      </c>
      <c r="CK6310">
        <v>1.22497780248522E-2</v>
      </c>
      <c r="CL6310">
        <v>2.70241368561983E-2</v>
      </c>
      <c r="CM6310">
        <v>1.1009496636688701E-2</v>
      </c>
      <c r="CN6310">
        <v>1.41644049435853E-2</v>
      </c>
      <c r="CO6310">
        <v>1.2576640583574701E-2</v>
      </c>
      <c r="CP6310">
        <v>2.1888168528675998E-2</v>
      </c>
      <c r="CQ6310">
        <v>3.4785963594913399E-2</v>
      </c>
      <c r="CR6310">
        <v>2.7761127799749302E-2</v>
      </c>
      <c r="CS6310">
        <v>4.3729227036237703E-2</v>
      </c>
      <c r="CT6310">
        <v>3.3807594329118701E-2</v>
      </c>
      <c r="CU6310">
        <v>1.9429216161370201E-2</v>
      </c>
      <c r="CV6310">
        <v>0.12907738983631101</v>
      </c>
      <c r="CW6310">
        <v>9.7197212278842898E-2</v>
      </c>
      <c r="CX6310">
        <v>4.2417697608470903E-2</v>
      </c>
      <c r="CY6310">
        <v>-3.7438768893480301E-2</v>
      </c>
      <c r="CZ6310">
        <v>3.8745943456888099E-3</v>
      </c>
      <c r="DA6310">
        <v>2.8650600463151901E-2</v>
      </c>
      <c r="DB6310">
        <v>2.08406541496515E-2</v>
      </c>
      <c r="DC6310">
        <v>8.6579872295260395E-3</v>
      </c>
      <c r="DD6310">
        <v>8.0138556659221597E-3</v>
      </c>
      <c r="DE6310">
        <v>7.1270647458732102E-3</v>
      </c>
      <c r="DF6310">
        <v>6.2506413087248802E-3</v>
      </c>
      <c r="DG6310">
        <v>5.2968659438192801E-3</v>
      </c>
      <c r="DH6310">
        <v>5.0169806927442499E-3</v>
      </c>
      <c r="DI6310">
        <v>5.1498645916581102E-3</v>
      </c>
      <c r="DJ6310">
        <v>5.5798995308577997E-3</v>
      </c>
      <c r="DK6310">
        <v>5.8169038966298103E-3</v>
      </c>
      <c r="DL6310">
        <v>6.5820049494504903E-3</v>
      </c>
      <c r="DM6310">
        <v>6.8345679901540201E-3</v>
      </c>
      <c r="DN6310">
        <v>7.6097063720226201E-3</v>
      </c>
      <c r="DO6310">
        <v>8.6062708869576402E-3</v>
      </c>
      <c r="DP6310">
        <v>9.7503950819373096E-3</v>
      </c>
      <c r="DQ6310">
        <v>1.0955589823424801E-2</v>
      </c>
      <c r="DR6310">
        <v>1.20057575404644E-2</v>
      </c>
      <c r="DS6310">
        <v>1.3122382573783301E-2</v>
      </c>
      <c r="DT6310">
        <v>1.34062329307198E-2</v>
      </c>
      <c r="DU6310">
        <v>1.29040703177452E-2</v>
      </c>
      <c r="DV6310">
        <v>1.18700126186013E-2</v>
      </c>
      <c r="DW6310">
        <v>1.17054488509893E-2</v>
      </c>
      <c r="DX6310">
        <v>1.1083942838013099E-2</v>
      </c>
      <c r="DY6310">
        <v>1.0157722048461401E-2</v>
      </c>
      <c r="DZ6310">
        <v>9.1987717896699905E-3</v>
      </c>
      <c r="EA6310">
        <v>71.389778137207003</v>
      </c>
      <c r="EB6310">
        <v>69.928909301757798</v>
      </c>
      <c r="EC6310">
        <v>68.077301025390597</v>
      </c>
      <c r="ED6310">
        <v>67.298194885253906</v>
      </c>
      <c r="EE6310">
        <v>67.219299316406193</v>
      </c>
      <c r="EF6310">
        <v>64.867713928222599</v>
      </c>
      <c r="EG6310">
        <v>64.608604431152301</v>
      </c>
      <c r="EH6310">
        <v>66.997879028320298</v>
      </c>
      <c r="EI6310">
        <v>72.244529724120994</v>
      </c>
      <c r="EJ6310">
        <v>77.931610107421804</v>
      </c>
      <c r="EK6310">
        <v>84.1888427734375</v>
      </c>
      <c r="EL6310">
        <v>88.987663269042898</v>
      </c>
      <c r="EM6310">
        <v>92.769638061523395</v>
      </c>
      <c r="EN6310">
        <v>95.879501342773395</v>
      </c>
      <c r="EO6310">
        <v>97.919754028320298</v>
      </c>
      <c r="EP6310">
        <v>98.743606567382798</v>
      </c>
      <c r="EQ6310">
        <v>98.940330505370994</v>
      </c>
      <c r="ER6310">
        <v>96.994369506835895</v>
      </c>
      <c r="ES6310">
        <v>91.420204162597599</v>
      </c>
      <c r="ET6310">
        <v>86.659004211425696</v>
      </c>
      <c r="EU6310">
        <v>82.432746887207003</v>
      </c>
      <c r="EV6310">
        <v>80.050407409667898</v>
      </c>
      <c r="EW6310">
        <v>77.959655761718693</v>
      </c>
      <c r="EX6310">
        <v>75.926246643066406</v>
      </c>
      <c r="EY6310">
        <v>9.8425120115280096E-2</v>
      </c>
      <c r="EZ6310">
        <v>7.3570776730775798E-3</v>
      </c>
      <c r="FA6310">
        <v>7.3570776730775798E-3</v>
      </c>
      <c r="FB6310">
        <v>0</v>
      </c>
      <c r="FC6310">
        <v>0</v>
      </c>
    </row>
    <row r="6311" spans="1:159" x14ac:dyDescent="0.25">
      <c r="A6311" t="s">
        <v>50</v>
      </c>
      <c r="B6311" t="s">
        <v>41</v>
      </c>
      <c r="C6311" t="s">
        <v>74</v>
      </c>
      <c r="D6311" s="13" t="s">
        <v>171</v>
      </c>
      <c r="I6311">
        <v>0</v>
      </c>
      <c r="EA6311">
        <v>0</v>
      </c>
      <c r="EB6311">
        <v>0</v>
      </c>
      <c r="EC6311">
        <v>0</v>
      </c>
      <c r="ED6311">
        <v>0</v>
      </c>
      <c r="EE6311">
        <v>0</v>
      </c>
      <c r="EF6311">
        <v>0</v>
      </c>
      <c r="EG6311">
        <v>0</v>
      </c>
      <c r="EH6311">
        <v>0</v>
      </c>
      <c r="EI6311">
        <v>0</v>
      </c>
      <c r="EJ6311">
        <v>0</v>
      </c>
      <c r="EK6311">
        <v>0</v>
      </c>
      <c r="EL6311">
        <v>0</v>
      </c>
      <c r="EM6311">
        <v>0</v>
      </c>
      <c r="EN6311">
        <v>0</v>
      </c>
      <c r="EO6311">
        <v>0</v>
      </c>
      <c r="EP6311">
        <v>0</v>
      </c>
      <c r="EQ6311">
        <v>0</v>
      </c>
      <c r="ER6311">
        <v>0</v>
      </c>
      <c r="ES6311">
        <v>0</v>
      </c>
      <c r="ET6311">
        <v>0</v>
      </c>
      <c r="EU6311">
        <v>0</v>
      </c>
      <c r="EV6311">
        <v>0</v>
      </c>
      <c r="EW6311">
        <v>0</v>
      </c>
      <c r="EX6311">
        <v>0</v>
      </c>
      <c r="FB6311">
        <v>0</v>
      </c>
      <c r="FC6311">
        <v>1</v>
      </c>
    </row>
    <row r="6312" spans="1:159" x14ac:dyDescent="0.25">
      <c r="A6312" t="s">
        <v>50</v>
      </c>
      <c r="B6312" t="s">
        <v>41</v>
      </c>
      <c r="C6312" t="s">
        <v>83</v>
      </c>
      <c r="D6312" s="13" t="s">
        <v>171</v>
      </c>
      <c r="I6312">
        <v>0</v>
      </c>
      <c r="EA6312">
        <v>0</v>
      </c>
      <c r="EB6312">
        <v>0</v>
      </c>
      <c r="EC6312">
        <v>0</v>
      </c>
      <c r="ED6312">
        <v>0</v>
      </c>
      <c r="EE6312">
        <v>0</v>
      </c>
      <c r="EF6312">
        <v>0</v>
      </c>
      <c r="EG6312">
        <v>0</v>
      </c>
      <c r="EH6312">
        <v>0</v>
      </c>
      <c r="EI6312">
        <v>0</v>
      </c>
      <c r="EJ6312">
        <v>0</v>
      </c>
      <c r="EK6312">
        <v>0</v>
      </c>
      <c r="EL6312">
        <v>0</v>
      </c>
      <c r="EM6312">
        <v>0</v>
      </c>
      <c r="EN6312">
        <v>0</v>
      </c>
      <c r="EO6312">
        <v>0</v>
      </c>
      <c r="EP6312">
        <v>0</v>
      </c>
      <c r="EQ6312">
        <v>0</v>
      </c>
      <c r="ER6312">
        <v>0</v>
      </c>
      <c r="ES6312">
        <v>0</v>
      </c>
      <c r="ET6312">
        <v>0</v>
      </c>
      <c r="EU6312">
        <v>0</v>
      </c>
      <c r="EV6312">
        <v>0</v>
      </c>
      <c r="EW6312">
        <v>0</v>
      </c>
      <c r="EX6312">
        <v>0</v>
      </c>
      <c r="FB6312">
        <v>0</v>
      </c>
      <c r="FC6312">
        <v>1</v>
      </c>
    </row>
    <row r="6313" spans="1:159" x14ac:dyDescent="0.25">
      <c r="A6313" t="s">
        <v>50</v>
      </c>
      <c r="B6313" t="s">
        <v>41</v>
      </c>
      <c r="C6313" t="s">
        <v>73</v>
      </c>
      <c r="D6313" s="13" t="s">
        <v>171</v>
      </c>
      <c r="I6313">
        <v>0</v>
      </c>
      <c r="EA6313">
        <v>0</v>
      </c>
      <c r="EB6313">
        <v>0</v>
      </c>
      <c r="EC6313">
        <v>0</v>
      </c>
      <c r="ED6313">
        <v>0</v>
      </c>
      <c r="EE6313">
        <v>0</v>
      </c>
      <c r="EF6313">
        <v>0</v>
      </c>
      <c r="EG6313">
        <v>0</v>
      </c>
      <c r="EH6313">
        <v>0</v>
      </c>
      <c r="EI6313">
        <v>0</v>
      </c>
      <c r="EJ6313">
        <v>0</v>
      </c>
      <c r="EK6313">
        <v>0</v>
      </c>
      <c r="EL6313">
        <v>0</v>
      </c>
      <c r="EM6313">
        <v>0</v>
      </c>
      <c r="EN6313">
        <v>0</v>
      </c>
      <c r="EO6313">
        <v>0</v>
      </c>
      <c r="EP6313">
        <v>0</v>
      </c>
      <c r="EQ6313">
        <v>0</v>
      </c>
      <c r="ER6313">
        <v>0</v>
      </c>
      <c r="ES6313">
        <v>0</v>
      </c>
      <c r="ET6313">
        <v>0</v>
      </c>
      <c r="EU6313">
        <v>0</v>
      </c>
      <c r="EV6313">
        <v>0</v>
      </c>
      <c r="EW6313">
        <v>0</v>
      </c>
      <c r="EX6313">
        <v>0</v>
      </c>
      <c r="FB6313">
        <v>0</v>
      </c>
      <c r="FC6313">
        <v>1</v>
      </c>
    </row>
    <row r="6314" spans="1:159" x14ac:dyDescent="0.25">
      <c r="A6314" t="s">
        <v>50</v>
      </c>
      <c r="B6314" t="s">
        <v>41</v>
      </c>
      <c r="C6314" t="s">
        <v>81</v>
      </c>
      <c r="D6314" s="13" t="s">
        <v>171</v>
      </c>
      <c r="I6314">
        <v>0</v>
      </c>
      <c r="EA6314">
        <v>0</v>
      </c>
      <c r="EB6314">
        <v>0</v>
      </c>
      <c r="EC6314">
        <v>0</v>
      </c>
      <c r="ED6314">
        <v>0</v>
      </c>
      <c r="EE6314">
        <v>0</v>
      </c>
      <c r="EF6314">
        <v>0</v>
      </c>
      <c r="EG6314">
        <v>0</v>
      </c>
      <c r="EH6314">
        <v>0</v>
      </c>
      <c r="EI6314">
        <v>0</v>
      </c>
      <c r="EJ6314">
        <v>0</v>
      </c>
      <c r="EK6314">
        <v>0</v>
      </c>
      <c r="EL6314">
        <v>0</v>
      </c>
      <c r="EM6314">
        <v>0</v>
      </c>
      <c r="EN6314">
        <v>0</v>
      </c>
      <c r="EO6314">
        <v>0</v>
      </c>
      <c r="EP6314">
        <v>0</v>
      </c>
      <c r="EQ6314">
        <v>0</v>
      </c>
      <c r="ER6314">
        <v>0</v>
      </c>
      <c r="ES6314">
        <v>0</v>
      </c>
      <c r="ET6314">
        <v>0</v>
      </c>
      <c r="EU6314">
        <v>0</v>
      </c>
      <c r="EV6314">
        <v>0</v>
      </c>
      <c r="EW6314">
        <v>0</v>
      </c>
      <c r="EX6314">
        <v>0</v>
      </c>
      <c r="FB6314">
        <v>0</v>
      </c>
      <c r="FC6314">
        <v>1</v>
      </c>
    </row>
    <row r="6315" spans="1:159" x14ac:dyDescent="0.25">
      <c r="A6315" t="s">
        <v>50</v>
      </c>
      <c r="B6315" t="s">
        <v>41</v>
      </c>
      <c r="C6315" t="s">
        <v>82</v>
      </c>
      <c r="D6315" s="13" t="s">
        <v>171</v>
      </c>
      <c r="I6315">
        <v>0</v>
      </c>
      <c r="EA6315">
        <v>0</v>
      </c>
      <c r="EB6315">
        <v>0</v>
      </c>
      <c r="EC6315">
        <v>0</v>
      </c>
      <c r="ED6315">
        <v>0</v>
      </c>
      <c r="EE6315">
        <v>0</v>
      </c>
      <c r="EF6315">
        <v>0</v>
      </c>
      <c r="EG6315">
        <v>0</v>
      </c>
      <c r="EH6315">
        <v>0</v>
      </c>
      <c r="EI6315">
        <v>0</v>
      </c>
      <c r="EJ6315">
        <v>0</v>
      </c>
      <c r="EK6315">
        <v>0</v>
      </c>
      <c r="EL6315">
        <v>0</v>
      </c>
      <c r="EM6315">
        <v>0</v>
      </c>
      <c r="EN6315">
        <v>0</v>
      </c>
      <c r="EO6315">
        <v>0</v>
      </c>
      <c r="EP6315">
        <v>0</v>
      </c>
      <c r="EQ6315">
        <v>0</v>
      </c>
      <c r="ER6315">
        <v>0</v>
      </c>
      <c r="ES6315">
        <v>0</v>
      </c>
      <c r="ET6315">
        <v>0</v>
      </c>
      <c r="EU6315">
        <v>0</v>
      </c>
      <c r="EV6315">
        <v>0</v>
      </c>
      <c r="EW6315">
        <v>0</v>
      </c>
      <c r="EX6315">
        <v>0</v>
      </c>
      <c r="FB6315">
        <v>0</v>
      </c>
      <c r="FC6315">
        <v>1</v>
      </c>
    </row>
    <row r="6316" spans="1:159" x14ac:dyDescent="0.25">
      <c r="A6316" t="s">
        <v>50</v>
      </c>
      <c r="B6316" t="s">
        <v>41</v>
      </c>
      <c r="C6316" t="s">
        <v>87</v>
      </c>
      <c r="D6316" s="13" t="s">
        <v>171</v>
      </c>
      <c r="I6316">
        <v>0</v>
      </c>
      <c r="EA6316">
        <v>0</v>
      </c>
      <c r="EB6316">
        <v>0</v>
      </c>
      <c r="EC6316">
        <v>0</v>
      </c>
      <c r="ED6316">
        <v>0</v>
      </c>
      <c r="EE6316">
        <v>0</v>
      </c>
      <c r="EF6316">
        <v>0</v>
      </c>
      <c r="EG6316">
        <v>0</v>
      </c>
      <c r="EH6316">
        <v>0</v>
      </c>
      <c r="EI6316">
        <v>0</v>
      </c>
      <c r="EJ6316">
        <v>0</v>
      </c>
      <c r="EK6316">
        <v>0</v>
      </c>
      <c r="EL6316">
        <v>0</v>
      </c>
      <c r="EM6316">
        <v>0</v>
      </c>
      <c r="EN6316">
        <v>0</v>
      </c>
      <c r="EO6316">
        <v>0</v>
      </c>
      <c r="EP6316">
        <v>0</v>
      </c>
      <c r="EQ6316">
        <v>0</v>
      </c>
      <c r="ER6316">
        <v>0</v>
      </c>
      <c r="ES6316">
        <v>0</v>
      </c>
      <c r="ET6316">
        <v>0</v>
      </c>
      <c r="EU6316">
        <v>0</v>
      </c>
      <c r="EV6316">
        <v>0</v>
      </c>
      <c r="EW6316">
        <v>0</v>
      </c>
      <c r="EX6316">
        <v>0</v>
      </c>
      <c r="FB6316">
        <v>0</v>
      </c>
      <c r="FC6316">
        <v>1</v>
      </c>
    </row>
    <row r="6317" spans="1:159" x14ac:dyDescent="0.25">
      <c r="A6317" t="s">
        <v>50</v>
      </c>
      <c r="B6317" t="s">
        <v>41</v>
      </c>
      <c r="C6317" t="s">
        <v>85</v>
      </c>
      <c r="D6317" s="13" t="s">
        <v>171</v>
      </c>
      <c r="I6317">
        <v>0</v>
      </c>
      <c r="EA6317">
        <v>0</v>
      </c>
      <c r="EB6317">
        <v>0</v>
      </c>
      <c r="EC6317">
        <v>0</v>
      </c>
      <c r="ED6317">
        <v>0</v>
      </c>
      <c r="EE6317">
        <v>0</v>
      </c>
      <c r="EF6317">
        <v>0</v>
      </c>
      <c r="EG6317">
        <v>0</v>
      </c>
      <c r="EH6317">
        <v>0</v>
      </c>
      <c r="EI6317">
        <v>0</v>
      </c>
      <c r="EJ6317">
        <v>0</v>
      </c>
      <c r="EK6317">
        <v>0</v>
      </c>
      <c r="EL6317">
        <v>0</v>
      </c>
      <c r="EM6317">
        <v>0</v>
      </c>
      <c r="EN6317">
        <v>0</v>
      </c>
      <c r="EO6317">
        <v>0</v>
      </c>
      <c r="EP6317">
        <v>0</v>
      </c>
      <c r="EQ6317">
        <v>0</v>
      </c>
      <c r="ER6317">
        <v>0</v>
      </c>
      <c r="ES6317">
        <v>0</v>
      </c>
      <c r="ET6317">
        <v>0</v>
      </c>
      <c r="EU6317">
        <v>0</v>
      </c>
      <c r="EV6317">
        <v>0</v>
      </c>
      <c r="EW6317">
        <v>0</v>
      </c>
      <c r="EX6317">
        <v>0</v>
      </c>
      <c r="FB6317">
        <v>0</v>
      </c>
      <c r="FC6317">
        <v>1</v>
      </c>
    </row>
    <row r="6318" spans="1:159" x14ac:dyDescent="0.25">
      <c r="A6318" t="s">
        <v>50</v>
      </c>
      <c r="B6318" t="s">
        <v>41</v>
      </c>
      <c r="C6318" t="s">
        <v>86</v>
      </c>
      <c r="D6318" s="13" t="s">
        <v>171</v>
      </c>
      <c r="I6318">
        <v>0</v>
      </c>
      <c r="EA6318">
        <v>0</v>
      </c>
      <c r="EB6318">
        <v>0</v>
      </c>
      <c r="EC6318">
        <v>0</v>
      </c>
      <c r="ED6318">
        <v>0</v>
      </c>
      <c r="EE6318">
        <v>0</v>
      </c>
      <c r="EF6318">
        <v>0</v>
      </c>
      <c r="EG6318">
        <v>0</v>
      </c>
      <c r="EH6318">
        <v>0</v>
      </c>
      <c r="EI6318">
        <v>0</v>
      </c>
      <c r="EJ6318">
        <v>0</v>
      </c>
      <c r="EK6318">
        <v>0</v>
      </c>
      <c r="EL6318">
        <v>0</v>
      </c>
      <c r="EM6318">
        <v>0</v>
      </c>
      <c r="EN6318">
        <v>0</v>
      </c>
      <c r="EO6318">
        <v>0</v>
      </c>
      <c r="EP6318">
        <v>0</v>
      </c>
      <c r="EQ6318">
        <v>0</v>
      </c>
      <c r="ER6318">
        <v>0</v>
      </c>
      <c r="ES6318">
        <v>0</v>
      </c>
      <c r="ET6318">
        <v>0</v>
      </c>
      <c r="EU6318">
        <v>0</v>
      </c>
      <c r="EV6318">
        <v>0</v>
      </c>
      <c r="EW6318">
        <v>0</v>
      </c>
      <c r="EX6318">
        <v>0</v>
      </c>
      <c r="FB6318">
        <v>0</v>
      </c>
      <c r="FC6318">
        <v>1</v>
      </c>
    </row>
    <row r="6319" spans="1:159" x14ac:dyDescent="0.25">
      <c r="A6319" t="s">
        <v>50</v>
      </c>
      <c r="B6319" t="s">
        <v>41</v>
      </c>
      <c r="C6319" t="s">
        <v>76</v>
      </c>
      <c r="D6319" s="13" t="s">
        <v>171</v>
      </c>
      <c r="I6319">
        <v>0</v>
      </c>
      <c r="EA6319">
        <v>0</v>
      </c>
      <c r="EB6319">
        <v>0</v>
      </c>
      <c r="EC6319">
        <v>0</v>
      </c>
      <c r="ED6319">
        <v>0</v>
      </c>
      <c r="EE6319">
        <v>0</v>
      </c>
      <c r="EF6319">
        <v>0</v>
      </c>
      <c r="EG6319">
        <v>0</v>
      </c>
      <c r="EH6319">
        <v>0</v>
      </c>
      <c r="EI6319">
        <v>0</v>
      </c>
      <c r="EJ6319">
        <v>0</v>
      </c>
      <c r="EK6319">
        <v>0</v>
      </c>
      <c r="EL6319">
        <v>0</v>
      </c>
      <c r="EM6319">
        <v>0</v>
      </c>
      <c r="EN6319">
        <v>0</v>
      </c>
      <c r="EO6319">
        <v>0</v>
      </c>
      <c r="EP6319">
        <v>0</v>
      </c>
      <c r="EQ6319">
        <v>0</v>
      </c>
      <c r="ER6319">
        <v>0</v>
      </c>
      <c r="ES6319">
        <v>0</v>
      </c>
      <c r="ET6319">
        <v>0</v>
      </c>
      <c r="EU6319">
        <v>0</v>
      </c>
      <c r="EV6319">
        <v>0</v>
      </c>
      <c r="EW6319">
        <v>0</v>
      </c>
      <c r="EX6319">
        <v>0</v>
      </c>
      <c r="FB6319">
        <v>0</v>
      </c>
      <c r="FC6319">
        <v>1</v>
      </c>
    </row>
    <row r="6320" spans="1:159" x14ac:dyDescent="0.25">
      <c r="A6320" t="s">
        <v>50</v>
      </c>
      <c r="B6320" t="s">
        <v>41</v>
      </c>
      <c r="C6320" t="s">
        <v>75</v>
      </c>
      <c r="D6320" s="13" t="s">
        <v>171</v>
      </c>
      <c r="I6320">
        <v>0</v>
      </c>
      <c r="EA6320">
        <v>0</v>
      </c>
      <c r="EB6320">
        <v>0</v>
      </c>
      <c r="EC6320">
        <v>0</v>
      </c>
      <c r="ED6320">
        <v>0</v>
      </c>
      <c r="EE6320">
        <v>0</v>
      </c>
      <c r="EF6320">
        <v>0</v>
      </c>
      <c r="EG6320">
        <v>0</v>
      </c>
      <c r="EH6320">
        <v>0</v>
      </c>
      <c r="EI6320">
        <v>0</v>
      </c>
      <c r="EJ6320">
        <v>0</v>
      </c>
      <c r="EK6320">
        <v>0</v>
      </c>
      <c r="EL6320">
        <v>0</v>
      </c>
      <c r="EM6320">
        <v>0</v>
      </c>
      <c r="EN6320">
        <v>0</v>
      </c>
      <c r="EO6320">
        <v>0</v>
      </c>
      <c r="EP6320">
        <v>0</v>
      </c>
      <c r="EQ6320">
        <v>0</v>
      </c>
      <c r="ER6320">
        <v>0</v>
      </c>
      <c r="ES6320">
        <v>0</v>
      </c>
      <c r="ET6320">
        <v>0</v>
      </c>
      <c r="EU6320">
        <v>0</v>
      </c>
      <c r="EV6320">
        <v>0</v>
      </c>
      <c r="EW6320">
        <v>0</v>
      </c>
      <c r="EX6320">
        <v>0</v>
      </c>
      <c r="FB6320">
        <v>0</v>
      </c>
      <c r="FC6320">
        <v>1</v>
      </c>
    </row>
    <row r="6321" spans="1:159" x14ac:dyDescent="0.25">
      <c r="A6321" t="s">
        <v>50</v>
      </c>
      <c r="B6321" t="s">
        <v>41</v>
      </c>
      <c r="C6321" t="s">
        <v>77</v>
      </c>
      <c r="D6321" s="13" t="s">
        <v>171</v>
      </c>
      <c r="I6321">
        <v>0</v>
      </c>
      <c r="EA6321">
        <v>0</v>
      </c>
      <c r="EB6321">
        <v>0</v>
      </c>
      <c r="EC6321">
        <v>0</v>
      </c>
      <c r="ED6321">
        <v>0</v>
      </c>
      <c r="EE6321">
        <v>0</v>
      </c>
      <c r="EF6321">
        <v>0</v>
      </c>
      <c r="EG6321">
        <v>0</v>
      </c>
      <c r="EH6321">
        <v>0</v>
      </c>
      <c r="EI6321">
        <v>0</v>
      </c>
      <c r="EJ6321">
        <v>0</v>
      </c>
      <c r="EK6321">
        <v>0</v>
      </c>
      <c r="EL6321">
        <v>0</v>
      </c>
      <c r="EM6321">
        <v>0</v>
      </c>
      <c r="EN6321">
        <v>0</v>
      </c>
      <c r="EO6321">
        <v>0</v>
      </c>
      <c r="EP6321">
        <v>0</v>
      </c>
      <c r="EQ6321">
        <v>0</v>
      </c>
      <c r="ER6321">
        <v>0</v>
      </c>
      <c r="ES6321">
        <v>0</v>
      </c>
      <c r="ET6321">
        <v>0</v>
      </c>
      <c r="EU6321">
        <v>0</v>
      </c>
      <c r="EV6321">
        <v>0</v>
      </c>
      <c r="EW6321">
        <v>0</v>
      </c>
      <c r="EX6321">
        <v>0</v>
      </c>
      <c r="FB6321">
        <v>0</v>
      </c>
      <c r="FC6321">
        <v>1</v>
      </c>
    </row>
    <row r="6322" spans="1:159" x14ac:dyDescent="0.25">
      <c r="A6322" t="s">
        <v>50</v>
      </c>
      <c r="B6322" t="s">
        <v>41</v>
      </c>
      <c r="C6322" t="s">
        <v>84</v>
      </c>
      <c r="D6322" s="13" t="s">
        <v>171</v>
      </c>
      <c r="I6322">
        <v>0</v>
      </c>
      <c r="EA6322">
        <v>0</v>
      </c>
      <c r="EB6322">
        <v>0</v>
      </c>
      <c r="EC6322">
        <v>0</v>
      </c>
      <c r="ED6322">
        <v>0</v>
      </c>
      <c r="EE6322">
        <v>0</v>
      </c>
      <c r="EF6322">
        <v>0</v>
      </c>
      <c r="EG6322">
        <v>0</v>
      </c>
      <c r="EH6322">
        <v>0</v>
      </c>
      <c r="EI6322">
        <v>0</v>
      </c>
      <c r="EJ6322">
        <v>0</v>
      </c>
      <c r="EK6322">
        <v>0</v>
      </c>
      <c r="EL6322">
        <v>0</v>
      </c>
      <c r="EM6322">
        <v>0</v>
      </c>
      <c r="EN6322">
        <v>0</v>
      </c>
      <c r="EO6322">
        <v>0</v>
      </c>
      <c r="EP6322">
        <v>0</v>
      </c>
      <c r="EQ6322">
        <v>0</v>
      </c>
      <c r="ER6322">
        <v>0</v>
      </c>
      <c r="ES6322">
        <v>0</v>
      </c>
      <c r="ET6322">
        <v>0</v>
      </c>
      <c r="EU6322">
        <v>0</v>
      </c>
      <c r="EV6322">
        <v>0</v>
      </c>
      <c r="EW6322">
        <v>0</v>
      </c>
      <c r="EX6322">
        <v>0</v>
      </c>
      <c r="FB6322">
        <v>0</v>
      </c>
      <c r="FC6322">
        <v>1</v>
      </c>
    </row>
    <row r="6323" spans="1:159" x14ac:dyDescent="0.25">
      <c r="A6323" t="s">
        <v>50</v>
      </c>
      <c r="B6323" t="s">
        <v>41</v>
      </c>
      <c r="C6323" t="s">
        <v>72</v>
      </c>
      <c r="D6323" s="13" t="s">
        <v>171</v>
      </c>
      <c r="I6323">
        <v>0</v>
      </c>
      <c r="EA6323">
        <v>0</v>
      </c>
      <c r="EB6323">
        <v>0</v>
      </c>
      <c r="EC6323">
        <v>0</v>
      </c>
      <c r="ED6323">
        <v>0</v>
      </c>
      <c r="EE6323">
        <v>0</v>
      </c>
      <c r="EF6323">
        <v>0</v>
      </c>
      <c r="EG6323">
        <v>0</v>
      </c>
      <c r="EH6323">
        <v>0</v>
      </c>
      <c r="EI6323">
        <v>0</v>
      </c>
      <c r="EJ6323">
        <v>0</v>
      </c>
      <c r="EK6323">
        <v>0</v>
      </c>
      <c r="EL6323">
        <v>0</v>
      </c>
      <c r="EM6323">
        <v>0</v>
      </c>
      <c r="EN6323">
        <v>0</v>
      </c>
      <c r="EO6323">
        <v>0</v>
      </c>
      <c r="EP6323">
        <v>0</v>
      </c>
      <c r="EQ6323">
        <v>0</v>
      </c>
      <c r="ER6323">
        <v>0</v>
      </c>
      <c r="ES6323">
        <v>0</v>
      </c>
      <c r="ET6323">
        <v>0</v>
      </c>
      <c r="EU6323">
        <v>0</v>
      </c>
      <c r="EV6323">
        <v>0</v>
      </c>
      <c r="EW6323">
        <v>0</v>
      </c>
      <c r="EX6323">
        <v>0</v>
      </c>
      <c r="FB6323">
        <v>0</v>
      </c>
      <c r="FC6323">
        <v>1</v>
      </c>
    </row>
    <row r="6324" spans="1:159" x14ac:dyDescent="0.25">
      <c r="A6324" t="s">
        <v>50</v>
      </c>
      <c r="B6324" t="s">
        <v>41</v>
      </c>
      <c r="C6324" t="s">
        <v>80</v>
      </c>
      <c r="D6324" s="13" t="s">
        <v>171</v>
      </c>
      <c r="I6324">
        <v>0</v>
      </c>
      <c r="EA6324">
        <v>0</v>
      </c>
      <c r="EB6324">
        <v>0</v>
      </c>
      <c r="EC6324">
        <v>0</v>
      </c>
      <c r="ED6324">
        <v>0</v>
      </c>
      <c r="EE6324">
        <v>0</v>
      </c>
      <c r="EF6324">
        <v>0</v>
      </c>
      <c r="EG6324">
        <v>0</v>
      </c>
      <c r="EH6324">
        <v>0</v>
      </c>
      <c r="EI6324">
        <v>0</v>
      </c>
      <c r="EJ6324">
        <v>0</v>
      </c>
      <c r="EK6324">
        <v>0</v>
      </c>
      <c r="EL6324">
        <v>0</v>
      </c>
      <c r="EM6324">
        <v>0</v>
      </c>
      <c r="EN6324">
        <v>0</v>
      </c>
      <c r="EO6324">
        <v>0</v>
      </c>
      <c r="EP6324">
        <v>0</v>
      </c>
      <c r="EQ6324">
        <v>0</v>
      </c>
      <c r="ER6324">
        <v>0</v>
      </c>
      <c r="ES6324">
        <v>0</v>
      </c>
      <c r="ET6324">
        <v>0</v>
      </c>
      <c r="EU6324">
        <v>0</v>
      </c>
      <c r="EV6324">
        <v>0</v>
      </c>
      <c r="EW6324">
        <v>0</v>
      </c>
      <c r="EX6324">
        <v>0</v>
      </c>
      <c r="FB6324">
        <v>0</v>
      </c>
      <c r="FC6324">
        <v>1</v>
      </c>
    </row>
    <row r="6325" spans="1:159" x14ac:dyDescent="0.25">
      <c r="A6325" t="s">
        <v>61</v>
      </c>
      <c r="B6325" t="s">
        <v>41</v>
      </c>
      <c r="C6325" t="s">
        <v>78</v>
      </c>
      <c r="D6325" s="13" t="s">
        <v>171</v>
      </c>
      <c r="I6325">
        <v>0</v>
      </c>
      <c r="EA6325">
        <v>0</v>
      </c>
      <c r="EB6325">
        <v>0</v>
      </c>
      <c r="EC6325">
        <v>0</v>
      </c>
      <c r="ED6325">
        <v>0</v>
      </c>
      <c r="EE6325">
        <v>0</v>
      </c>
      <c r="EF6325">
        <v>0</v>
      </c>
      <c r="EG6325">
        <v>0</v>
      </c>
      <c r="EH6325">
        <v>0</v>
      </c>
      <c r="EI6325">
        <v>0</v>
      </c>
      <c r="EJ6325">
        <v>0</v>
      </c>
      <c r="EK6325">
        <v>0</v>
      </c>
      <c r="EL6325">
        <v>0</v>
      </c>
      <c r="EM6325">
        <v>0</v>
      </c>
      <c r="EN6325">
        <v>0</v>
      </c>
      <c r="EO6325">
        <v>0</v>
      </c>
      <c r="EP6325">
        <v>0</v>
      </c>
      <c r="EQ6325">
        <v>0</v>
      </c>
      <c r="ER6325">
        <v>0</v>
      </c>
      <c r="ES6325">
        <v>0</v>
      </c>
      <c r="ET6325">
        <v>0</v>
      </c>
      <c r="EU6325">
        <v>0</v>
      </c>
      <c r="EV6325">
        <v>0</v>
      </c>
      <c r="EW6325">
        <v>0</v>
      </c>
      <c r="EX6325">
        <v>0</v>
      </c>
      <c r="FB6325">
        <v>0</v>
      </c>
      <c r="FC6325">
        <v>1</v>
      </c>
    </row>
    <row r="6326" spans="1:159" x14ac:dyDescent="0.25">
      <c r="A6326" t="s">
        <v>61</v>
      </c>
      <c r="B6326" t="s">
        <v>41</v>
      </c>
      <c r="C6326" t="s">
        <v>79</v>
      </c>
      <c r="D6326" s="13" t="s">
        <v>171</v>
      </c>
      <c r="I6326">
        <v>0</v>
      </c>
      <c r="EA6326">
        <v>0</v>
      </c>
      <c r="EB6326">
        <v>0</v>
      </c>
      <c r="EC6326">
        <v>0</v>
      </c>
      <c r="ED6326">
        <v>0</v>
      </c>
      <c r="EE6326">
        <v>0</v>
      </c>
      <c r="EF6326">
        <v>0</v>
      </c>
      <c r="EG6326">
        <v>0</v>
      </c>
      <c r="EH6326">
        <v>0</v>
      </c>
      <c r="EI6326">
        <v>0</v>
      </c>
      <c r="EJ6326">
        <v>0</v>
      </c>
      <c r="EK6326">
        <v>0</v>
      </c>
      <c r="EL6326">
        <v>0</v>
      </c>
      <c r="EM6326">
        <v>0</v>
      </c>
      <c r="EN6326">
        <v>0</v>
      </c>
      <c r="EO6326">
        <v>0</v>
      </c>
      <c r="EP6326">
        <v>0</v>
      </c>
      <c r="EQ6326">
        <v>0</v>
      </c>
      <c r="ER6326">
        <v>0</v>
      </c>
      <c r="ES6326">
        <v>0</v>
      </c>
      <c r="ET6326">
        <v>0</v>
      </c>
      <c r="EU6326">
        <v>0</v>
      </c>
      <c r="EV6326">
        <v>0</v>
      </c>
      <c r="EW6326">
        <v>0</v>
      </c>
      <c r="EX6326">
        <v>0</v>
      </c>
      <c r="FB6326">
        <v>0</v>
      </c>
      <c r="FC6326">
        <v>1</v>
      </c>
    </row>
    <row r="6327" spans="1:159" x14ac:dyDescent="0.25">
      <c r="A6327" t="s">
        <v>61</v>
      </c>
      <c r="B6327" t="s">
        <v>41</v>
      </c>
      <c r="C6327" t="s">
        <v>42</v>
      </c>
      <c r="D6327" s="13" t="s">
        <v>171</v>
      </c>
      <c r="E6327" s="25">
        <v>18</v>
      </c>
      <c r="F6327">
        <v>20</v>
      </c>
      <c r="G6327">
        <v>18</v>
      </c>
      <c r="H6327">
        <v>20</v>
      </c>
      <c r="I6327">
        <v>2253.5</v>
      </c>
      <c r="J6327">
        <v>56580</v>
      </c>
      <c r="K6327">
        <v>1.04027688503265</v>
      </c>
      <c r="L6327">
        <v>0.924951791763305</v>
      </c>
      <c r="M6327">
        <v>0.82339084148406905</v>
      </c>
      <c r="N6327">
        <v>0.74828732013702304</v>
      </c>
      <c r="O6327">
        <v>0.68252521753311102</v>
      </c>
      <c r="P6327">
        <v>0.64846986532211304</v>
      </c>
      <c r="Q6327">
        <v>0.68969106674194303</v>
      </c>
      <c r="R6327">
        <v>0.756627917289733</v>
      </c>
      <c r="S6327">
        <v>0.71217149496078402</v>
      </c>
      <c r="T6327">
        <v>0.70829206705093295</v>
      </c>
      <c r="U6327">
        <v>0.74281191825866599</v>
      </c>
      <c r="V6327">
        <v>0.78856784105300903</v>
      </c>
      <c r="W6327">
        <v>0.88390743732452304</v>
      </c>
      <c r="X6327">
        <v>1.04242527484893</v>
      </c>
      <c r="Y6327">
        <v>1.26568710803985</v>
      </c>
      <c r="Z6327">
        <v>1.56895983219146</v>
      </c>
      <c r="AA6327">
        <v>1.8845229148864699</v>
      </c>
      <c r="AB6327">
        <v>2.1265182495117099</v>
      </c>
      <c r="AC6327">
        <v>2.1868252754211399</v>
      </c>
      <c r="AD6327">
        <v>2.06086254119873</v>
      </c>
      <c r="AE6327">
        <v>1.87409448623657</v>
      </c>
      <c r="AF6327">
        <v>1.6884530782699501</v>
      </c>
      <c r="AG6327">
        <v>1.4298189878463701</v>
      </c>
      <c r="AH6327">
        <v>1.1948781013488701</v>
      </c>
      <c r="AI6327">
        <v>-4.9081477336585496E-3</v>
      </c>
      <c r="AJ6327">
        <v>-2.3387033492326698E-2</v>
      </c>
      <c r="AK6327">
        <v>-2.0546866580843901E-2</v>
      </c>
      <c r="AL6327">
        <v>-1.3293888419866499E-2</v>
      </c>
      <c r="AM6327">
        <v>-2.0038971677422499E-2</v>
      </c>
      <c r="AN6327">
        <v>-1.7796000465750601E-2</v>
      </c>
      <c r="AO6327">
        <v>-1.93146355450153E-2</v>
      </c>
      <c r="AP6327">
        <v>-3.6453907378017898E-3</v>
      </c>
      <c r="AQ6327">
        <v>-1.27579579129815E-2</v>
      </c>
      <c r="AR6327">
        <v>-1.43407443538308E-2</v>
      </c>
      <c r="AS6327">
        <v>-1.7186142504215199E-2</v>
      </c>
      <c r="AT6327">
        <v>6.1100674793124104E-3</v>
      </c>
      <c r="AU6327">
        <v>2.0153434947132998E-2</v>
      </c>
      <c r="AV6327">
        <v>2.3335721343755701E-2</v>
      </c>
      <c r="AW6327">
        <v>2.37267999909818E-3</v>
      </c>
      <c r="AX6327">
        <v>2.67739091068506E-2</v>
      </c>
      <c r="AY6327">
        <v>9.1844007372856099E-2</v>
      </c>
      <c r="AZ6327">
        <v>0.20679028332233401</v>
      </c>
      <c r="BA6327">
        <v>0.18324322998523701</v>
      </c>
      <c r="BB6327">
        <v>0.126395523548126</v>
      </c>
      <c r="BC6327">
        <v>-8.5534088313579504E-2</v>
      </c>
      <c r="BD6327">
        <v>-5.5863272398710202E-2</v>
      </c>
      <c r="BE6327">
        <v>-4.9805805087089497E-2</v>
      </c>
      <c r="BF6327">
        <v>-1.7406759783625599E-2</v>
      </c>
      <c r="BG6327">
        <v>3.7509873509407002E-2</v>
      </c>
      <c r="BH6327">
        <v>1.87281426042318E-2</v>
      </c>
      <c r="BI6327">
        <v>1.7598617821931801E-2</v>
      </c>
      <c r="BJ6327">
        <v>2.0858149975538198E-2</v>
      </c>
      <c r="BK6327">
        <v>9.9119646474718996E-3</v>
      </c>
      <c r="BL6327">
        <v>5.1836171187460396E-3</v>
      </c>
      <c r="BM6327">
        <v>2.79636704362928E-4</v>
      </c>
      <c r="BN6327">
        <v>1.6481824219226799E-2</v>
      </c>
      <c r="BO6327">
        <v>7.61194340884685E-3</v>
      </c>
      <c r="BP6327">
        <v>9.5645720139145799E-3</v>
      </c>
      <c r="BQ6327">
        <v>9.4056092202663404E-3</v>
      </c>
      <c r="BR6327">
        <v>3.1756218522786997E-2</v>
      </c>
      <c r="BS6327">
        <v>4.8344615846872302E-2</v>
      </c>
      <c r="BT6327">
        <v>5.65227791666984E-2</v>
      </c>
      <c r="BU6327">
        <v>4.0399800986051497E-2</v>
      </c>
      <c r="BV6327">
        <v>6.7925214767455999E-2</v>
      </c>
      <c r="BW6327">
        <v>0.13641887903213501</v>
      </c>
      <c r="BX6327">
        <v>0.25229835510253901</v>
      </c>
      <c r="BY6327">
        <v>0.22814705967903101</v>
      </c>
      <c r="BZ6327">
        <v>0.16886046528816201</v>
      </c>
      <c r="CA6327">
        <v>-4.3222714215517002E-2</v>
      </c>
      <c r="CB6327">
        <v>-1.4294152148067899E-2</v>
      </c>
      <c r="CC6327">
        <v>-9.92633402347564E-3</v>
      </c>
      <c r="CD6327">
        <v>1.9963288679718898E-2</v>
      </c>
      <c r="CE6327">
        <v>7.99278914928436E-2</v>
      </c>
      <c r="CF6327">
        <v>6.0843318700790398E-2</v>
      </c>
      <c r="CG6327">
        <v>5.5744100362062399E-2</v>
      </c>
      <c r="CH6327">
        <v>5.5010188370943E-2</v>
      </c>
      <c r="CI6327">
        <v>3.9862900972366298E-2</v>
      </c>
      <c r="CJ6327">
        <v>2.8163233771920201E-2</v>
      </c>
      <c r="CK6327">
        <v>1.9873909652233099E-2</v>
      </c>
      <c r="CL6327">
        <v>3.6609038710594101E-2</v>
      </c>
      <c r="CM6327">
        <v>2.7981845661997701E-2</v>
      </c>
      <c r="CN6327">
        <v>3.3469889312982497E-2</v>
      </c>
      <c r="CO6327">
        <v>3.5997360944747897E-2</v>
      </c>
      <c r="CP6327">
        <v>5.7402368634939097E-2</v>
      </c>
      <c r="CQ6327">
        <v>7.6535798609256703E-2</v>
      </c>
      <c r="CR6327">
        <v>8.9709840714931405E-2</v>
      </c>
      <c r="CS6327">
        <v>7.8426919877529103E-2</v>
      </c>
      <c r="CT6327">
        <v>0.109076522290706</v>
      </c>
      <c r="CU6327">
        <v>0.18099375069141299</v>
      </c>
      <c r="CV6327">
        <v>0.29780641198158198</v>
      </c>
      <c r="CW6327">
        <v>0.27305090427398598</v>
      </c>
      <c r="CX6327">
        <v>0.21132540702819799</v>
      </c>
      <c r="CY6327">
        <v>-9.1134005924686703E-4</v>
      </c>
      <c r="CZ6327">
        <v>2.7274966239929099E-2</v>
      </c>
      <c r="DA6327">
        <v>2.99531389027833E-2</v>
      </c>
      <c r="DB6327">
        <v>5.7333335280418299E-2</v>
      </c>
      <c r="DC6327">
        <v>2.5788325816392801E-2</v>
      </c>
      <c r="DD6327">
        <v>2.56042089313268E-2</v>
      </c>
      <c r="DE6327">
        <v>2.3190807551145502E-2</v>
      </c>
      <c r="DF6327">
        <v>2.0762965083122201E-2</v>
      </c>
      <c r="DG6327">
        <v>1.8208876252174301E-2</v>
      </c>
      <c r="DH6327">
        <v>1.39706153422594E-2</v>
      </c>
      <c r="DI6327">
        <v>1.1912471614778E-2</v>
      </c>
      <c r="DJ6327">
        <v>1.22364778071641E-2</v>
      </c>
      <c r="DK6327">
        <v>1.23840207234025E-2</v>
      </c>
      <c r="DL6327">
        <v>1.4533400535583401E-2</v>
      </c>
      <c r="DM6327">
        <v>1.61666367202997E-2</v>
      </c>
      <c r="DN6327">
        <v>1.55917527154088E-2</v>
      </c>
      <c r="DO6327">
        <v>1.7139021307229899E-2</v>
      </c>
      <c r="DP6327">
        <v>2.0176298916339801E-2</v>
      </c>
      <c r="DQ6327">
        <v>2.31188479810953E-2</v>
      </c>
      <c r="DR6327">
        <v>2.5018217042088502E-2</v>
      </c>
      <c r="DS6327">
        <v>2.7099598199129101E-2</v>
      </c>
      <c r="DT6327">
        <v>2.7666939422488199E-2</v>
      </c>
      <c r="DU6327">
        <v>2.7299590408802001E-2</v>
      </c>
      <c r="DV6327">
        <v>2.5816848501562999E-2</v>
      </c>
      <c r="DW6327">
        <v>2.5723489001393301E-2</v>
      </c>
      <c r="DX6327">
        <v>2.5272229686379401E-2</v>
      </c>
      <c r="DY6327">
        <v>2.4244997650384899E-2</v>
      </c>
      <c r="DZ6327">
        <v>2.27193757891654E-2</v>
      </c>
      <c r="EA6327">
        <v>67.180801391601506</v>
      </c>
      <c r="EB6327">
        <v>66.183807373046804</v>
      </c>
      <c r="EC6327">
        <v>65.039985656738196</v>
      </c>
      <c r="ED6327">
        <v>64.302330017089801</v>
      </c>
      <c r="EE6327">
        <v>63.5381469726562</v>
      </c>
      <c r="EF6327">
        <v>62.638912200927699</v>
      </c>
      <c r="EG6327">
        <v>62.706058502197202</v>
      </c>
      <c r="EH6327">
        <v>65.558975219726506</v>
      </c>
      <c r="EI6327">
        <v>70.233314514160099</v>
      </c>
      <c r="EJ6327">
        <v>74.382621765136705</v>
      </c>
      <c r="EK6327">
        <v>80.752517700195298</v>
      </c>
      <c r="EL6327">
        <v>85.274101257324205</v>
      </c>
      <c r="EM6327">
        <v>89.978569030761705</v>
      </c>
      <c r="EN6327">
        <v>94.338912963867102</v>
      </c>
      <c r="EO6327">
        <v>97.009361267089801</v>
      </c>
      <c r="EP6327">
        <v>97.697105407714801</v>
      </c>
      <c r="EQ6327">
        <v>96.510658264160099</v>
      </c>
      <c r="ER6327">
        <v>93.141624450683494</v>
      </c>
      <c r="ES6327">
        <v>86.908584594726506</v>
      </c>
      <c r="ET6327">
        <v>82.050346374511705</v>
      </c>
      <c r="EU6327">
        <v>78.845115661620994</v>
      </c>
      <c r="EV6327">
        <v>76.844383239745994</v>
      </c>
      <c r="EW6327">
        <v>74.595451354980398</v>
      </c>
      <c r="EX6327">
        <v>73.261833190917898</v>
      </c>
      <c r="EY6327">
        <v>0.22944940626621199</v>
      </c>
      <c r="EZ6327">
        <v>1.55536234378814E-2</v>
      </c>
      <c r="FA6327">
        <v>1.55536234378814E-2</v>
      </c>
      <c r="FB6327">
        <v>0</v>
      </c>
      <c r="FC6327">
        <v>0</v>
      </c>
    </row>
    <row r="6328" spans="1:159" x14ac:dyDescent="0.25">
      <c r="A6328" t="s">
        <v>61</v>
      </c>
      <c r="B6328" t="s">
        <v>41</v>
      </c>
      <c r="C6328" t="s">
        <v>74</v>
      </c>
      <c r="D6328" s="13" t="s">
        <v>171</v>
      </c>
      <c r="I6328">
        <v>0</v>
      </c>
      <c r="EA6328">
        <v>0</v>
      </c>
      <c r="EB6328">
        <v>0</v>
      </c>
      <c r="EC6328">
        <v>0</v>
      </c>
      <c r="ED6328">
        <v>0</v>
      </c>
      <c r="EE6328">
        <v>0</v>
      </c>
      <c r="EF6328">
        <v>0</v>
      </c>
      <c r="EG6328">
        <v>0</v>
      </c>
      <c r="EH6328">
        <v>0</v>
      </c>
      <c r="EI6328">
        <v>0</v>
      </c>
      <c r="EJ6328">
        <v>0</v>
      </c>
      <c r="EK6328">
        <v>0</v>
      </c>
      <c r="EL6328">
        <v>0</v>
      </c>
      <c r="EM6328">
        <v>0</v>
      </c>
      <c r="EN6328">
        <v>0</v>
      </c>
      <c r="EO6328">
        <v>0</v>
      </c>
      <c r="EP6328">
        <v>0</v>
      </c>
      <c r="EQ6328">
        <v>0</v>
      </c>
      <c r="ER6328">
        <v>0</v>
      </c>
      <c r="ES6328">
        <v>0</v>
      </c>
      <c r="ET6328">
        <v>0</v>
      </c>
      <c r="EU6328">
        <v>0</v>
      </c>
      <c r="EV6328">
        <v>0</v>
      </c>
      <c r="EW6328">
        <v>0</v>
      </c>
      <c r="EX6328">
        <v>0</v>
      </c>
      <c r="FB6328">
        <v>0</v>
      </c>
      <c r="FC6328">
        <v>1</v>
      </c>
    </row>
    <row r="6329" spans="1:159" x14ac:dyDescent="0.25">
      <c r="A6329" t="s">
        <v>61</v>
      </c>
      <c r="B6329" t="s">
        <v>41</v>
      </c>
      <c r="C6329" t="s">
        <v>83</v>
      </c>
      <c r="D6329" s="13" t="s">
        <v>171</v>
      </c>
      <c r="I6329">
        <v>0</v>
      </c>
      <c r="EA6329">
        <v>0</v>
      </c>
      <c r="EB6329">
        <v>0</v>
      </c>
      <c r="EC6329">
        <v>0</v>
      </c>
      <c r="ED6329">
        <v>0</v>
      </c>
      <c r="EE6329">
        <v>0</v>
      </c>
      <c r="EF6329">
        <v>0</v>
      </c>
      <c r="EG6329">
        <v>0</v>
      </c>
      <c r="EH6329">
        <v>0</v>
      </c>
      <c r="EI6329">
        <v>0</v>
      </c>
      <c r="EJ6329">
        <v>0</v>
      </c>
      <c r="EK6329">
        <v>0</v>
      </c>
      <c r="EL6329">
        <v>0</v>
      </c>
      <c r="EM6329">
        <v>0</v>
      </c>
      <c r="EN6329">
        <v>0</v>
      </c>
      <c r="EO6329">
        <v>0</v>
      </c>
      <c r="EP6329">
        <v>0</v>
      </c>
      <c r="EQ6329">
        <v>0</v>
      </c>
      <c r="ER6329">
        <v>0</v>
      </c>
      <c r="ES6329">
        <v>0</v>
      </c>
      <c r="ET6329">
        <v>0</v>
      </c>
      <c r="EU6329">
        <v>0</v>
      </c>
      <c r="EV6329">
        <v>0</v>
      </c>
      <c r="EW6329">
        <v>0</v>
      </c>
      <c r="EX6329">
        <v>0</v>
      </c>
      <c r="FB6329">
        <v>0</v>
      </c>
      <c r="FC6329">
        <v>1</v>
      </c>
    </row>
    <row r="6330" spans="1:159" x14ac:dyDescent="0.25">
      <c r="A6330" t="s">
        <v>61</v>
      </c>
      <c r="B6330" t="s">
        <v>41</v>
      </c>
      <c r="C6330" t="s">
        <v>73</v>
      </c>
      <c r="D6330" s="13" t="s">
        <v>171</v>
      </c>
      <c r="I6330">
        <v>0</v>
      </c>
      <c r="EA6330">
        <v>0</v>
      </c>
      <c r="EB6330">
        <v>0</v>
      </c>
      <c r="EC6330">
        <v>0</v>
      </c>
      <c r="ED6330">
        <v>0</v>
      </c>
      <c r="EE6330">
        <v>0</v>
      </c>
      <c r="EF6330">
        <v>0</v>
      </c>
      <c r="EG6330">
        <v>0</v>
      </c>
      <c r="EH6330">
        <v>0</v>
      </c>
      <c r="EI6330">
        <v>0</v>
      </c>
      <c r="EJ6330">
        <v>0</v>
      </c>
      <c r="EK6330">
        <v>0</v>
      </c>
      <c r="EL6330">
        <v>0</v>
      </c>
      <c r="EM6330">
        <v>0</v>
      </c>
      <c r="EN6330">
        <v>0</v>
      </c>
      <c r="EO6330">
        <v>0</v>
      </c>
      <c r="EP6330">
        <v>0</v>
      </c>
      <c r="EQ6330">
        <v>0</v>
      </c>
      <c r="ER6330">
        <v>0</v>
      </c>
      <c r="ES6330">
        <v>0</v>
      </c>
      <c r="ET6330">
        <v>0</v>
      </c>
      <c r="EU6330">
        <v>0</v>
      </c>
      <c r="EV6330">
        <v>0</v>
      </c>
      <c r="EW6330">
        <v>0</v>
      </c>
      <c r="EX6330">
        <v>0</v>
      </c>
      <c r="FB6330">
        <v>0</v>
      </c>
      <c r="FC6330">
        <v>1</v>
      </c>
    </row>
    <row r="6331" spans="1:159" x14ac:dyDescent="0.25">
      <c r="A6331" t="s">
        <v>61</v>
      </c>
      <c r="B6331" t="s">
        <v>41</v>
      </c>
      <c r="C6331" t="s">
        <v>81</v>
      </c>
      <c r="D6331" s="13" t="s">
        <v>171</v>
      </c>
      <c r="I6331">
        <v>0</v>
      </c>
      <c r="EA6331">
        <v>0</v>
      </c>
      <c r="EB6331">
        <v>0</v>
      </c>
      <c r="EC6331">
        <v>0</v>
      </c>
      <c r="ED6331">
        <v>0</v>
      </c>
      <c r="EE6331">
        <v>0</v>
      </c>
      <c r="EF6331">
        <v>0</v>
      </c>
      <c r="EG6331">
        <v>0</v>
      </c>
      <c r="EH6331">
        <v>0</v>
      </c>
      <c r="EI6331">
        <v>0</v>
      </c>
      <c r="EJ6331">
        <v>0</v>
      </c>
      <c r="EK6331">
        <v>0</v>
      </c>
      <c r="EL6331">
        <v>0</v>
      </c>
      <c r="EM6331">
        <v>0</v>
      </c>
      <c r="EN6331">
        <v>0</v>
      </c>
      <c r="EO6331">
        <v>0</v>
      </c>
      <c r="EP6331">
        <v>0</v>
      </c>
      <c r="EQ6331">
        <v>0</v>
      </c>
      <c r="ER6331">
        <v>0</v>
      </c>
      <c r="ES6331">
        <v>0</v>
      </c>
      <c r="ET6331">
        <v>0</v>
      </c>
      <c r="EU6331">
        <v>0</v>
      </c>
      <c r="EV6331">
        <v>0</v>
      </c>
      <c r="EW6331">
        <v>0</v>
      </c>
      <c r="EX6331">
        <v>0</v>
      </c>
      <c r="FB6331">
        <v>0</v>
      </c>
      <c r="FC6331">
        <v>1</v>
      </c>
    </row>
    <row r="6332" spans="1:159" x14ac:dyDescent="0.25">
      <c r="A6332" t="s">
        <v>61</v>
      </c>
      <c r="B6332" t="s">
        <v>41</v>
      </c>
      <c r="C6332" t="s">
        <v>82</v>
      </c>
      <c r="D6332" s="13" t="s">
        <v>171</v>
      </c>
      <c r="I6332">
        <v>0</v>
      </c>
      <c r="EA6332">
        <v>0</v>
      </c>
      <c r="EB6332">
        <v>0</v>
      </c>
      <c r="EC6332">
        <v>0</v>
      </c>
      <c r="ED6332">
        <v>0</v>
      </c>
      <c r="EE6332">
        <v>0</v>
      </c>
      <c r="EF6332">
        <v>0</v>
      </c>
      <c r="EG6332">
        <v>0</v>
      </c>
      <c r="EH6332">
        <v>0</v>
      </c>
      <c r="EI6332">
        <v>0</v>
      </c>
      <c r="EJ6332">
        <v>0</v>
      </c>
      <c r="EK6332">
        <v>0</v>
      </c>
      <c r="EL6332">
        <v>0</v>
      </c>
      <c r="EM6332">
        <v>0</v>
      </c>
      <c r="EN6332">
        <v>0</v>
      </c>
      <c r="EO6332">
        <v>0</v>
      </c>
      <c r="EP6332">
        <v>0</v>
      </c>
      <c r="EQ6332">
        <v>0</v>
      </c>
      <c r="ER6332">
        <v>0</v>
      </c>
      <c r="ES6332">
        <v>0</v>
      </c>
      <c r="ET6332">
        <v>0</v>
      </c>
      <c r="EU6332">
        <v>0</v>
      </c>
      <c r="EV6332">
        <v>0</v>
      </c>
      <c r="EW6332">
        <v>0</v>
      </c>
      <c r="EX6332">
        <v>0</v>
      </c>
      <c r="FB6332">
        <v>0</v>
      </c>
      <c r="FC6332">
        <v>1</v>
      </c>
    </row>
    <row r="6333" spans="1:159" x14ac:dyDescent="0.25">
      <c r="A6333" t="s">
        <v>61</v>
      </c>
      <c r="B6333" t="s">
        <v>41</v>
      </c>
      <c r="C6333" t="s">
        <v>87</v>
      </c>
      <c r="D6333" s="13" t="s">
        <v>171</v>
      </c>
      <c r="I6333">
        <v>0</v>
      </c>
      <c r="EA6333">
        <v>0</v>
      </c>
      <c r="EB6333">
        <v>0</v>
      </c>
      <c r="EC6333">
        <v>0</v>
      </c>
      <c r="ED6333">
        <v>0</v>
      </c>
      <c r="EE6333">
        <v>0</v>
      </c>
      <c r="EF6333">
        <v>0</v>
      </c>
      <c r="EG6333">
        <v>0</v>
      </c>
      <c r="EH6333">
        <v>0</v>
      </c>
      <c r="EI6333">
        <v>0</v>
      </c>
      <c r="EJ6333">
        <v>0</v>
      </c>
      <c r="EK6333">
        <v>0</v>
      </c>
      <c r="EL6333">
        <v>0</v>
      </c>
      <c r="EM6333">
        <v>0</v>
      </c>
      <c r="EN6333">
        <v>0</v>
      </c>
      <c r="EO6333">
        <v>0</v>
      </c>
      <c r="EP6333">
        <v>0</v>
      </c>
      <c r="EQ6333">
        <v>0</v>
      </c>
      <c r="ER6333">
        <v>0</v>
      </c>
      <c r="ES6333">
        <v>0</v>
      </c>
      <c r="ET6333">
        <v>0</v>
      </c>
      <c r="EU6333">
        <v>0</v>
      </c>
      <c r="EV6333">
        <v>0</v>
      </c>
      <c r="EW6333">
        <v>0</v>
      </c>
      <c r="EX6333">
        <v>0</v>
      </c>
      <c r="FB6333">
        <v>0</v>
      </c>
      <c r="FC6333">
        <v>1</v>
      </c>
    </row>
    <row r="6334" spans="1:159" x14ac:dyDescent="0.25">
      <c r="A6334" t="s">
        <v>61</v>
      </c>
      <c r="B6334" t="s">
        <v>41</v>
      </c>
      <c r="C6334" t="s">
        <v>85</v>
      </c>
      <c r="D6334" s="13" t="s">
        <v>171</v>
      </c>
      <c r="I6334">
        <v>0</v>
      </c>
      <c r="EA6334">
        <v>0</v>
      </c>
      <c r="EB6334">
        <v>0</v>
      </c>
      <c r="EC6334">
        <v>0</v>
      </c>
      <c r="ED6334">
        <v>0</v>
      </c>
      <c r="EE6334">
        <v>0</v>
      </c>
      <c r="EF6334">
        <v>0</v>
      </c>
      <c r="EG6334">
        <v>0</v>
      </c>
      <c r="EH6334">
        <v>0</v>
      </c>
      <c r="EI6334">
        <v>0</v>
      </c>
      <c r="EJ6334">
        <v>0</v>
      </c>
      <c r="EK6334">
        <v>0</v>
      </c>
      <c r="EL6334">
        <v>0</v>
      </c>
      <c r="EM6334">
        <v>0</v>
      </c>
      <c r="EN6334">
        <v>0</v>
      </c>
      <c r="EO6334">
        <v>0</v>
      </c>
      <c r="EP6334">
        <v>0</v>
      </c>
      <c r="EQ6334">
        <v>0</v>
      </c>
      <c r="ER6334">
        <v>0</v>
      </c>
      <c r="ES6334">
        <v>0</v>
      </c>
      <c r="ET6334">
        <v>0</v>
      </c>
      <c r="EU6334">
        <v>0</v>
      </c>
      <c r="EV6334">
        <v>0</v>
      </c>
      <c r="EW6334">
        <v>0</v>
      </c>
      <c r="EX6334">
        <v>0</v>
      </c>
      <c r="FB6334">
        <v>0</v>
      </c>
      <c r="FC6334">
        <v>1</v>
      </c>
    </row>
    <row r="6335" spans="1:159" x14ac:dyDescent="0.25">
      <c r="A6335" t="s">
        <v>61</v>
      </c>
      <c r="B6335" t="s">
        <v>41</v>
      </c>
      <c r="C6335" t="s">
        <v>86</v>
      </c>
      <c r="D6335" s="13" t="s">
        <v>171</v>
      </c>
      <c r="I6335">
        <v>0</v>
      </c>
      <c r="EA6335">
        <v>0</v>
      </c>
      <c r="EB6335">
        <v>0</v>
      </c>
      <c r="EC6335">
        <v>0</v>
      </c>
      <c r="ED6335">
        <v>0</v>
      </c>
      <c r="EE6335">
        <v>0</v>
      </c>
      <c r="EF6335">
        <v>0</v>
      </c>
      <c r="EG6335">
        <v>0</v>
      </c>
      <c r="EH6335">
        <v>0</v>
      </c>
      <c r="EI6335">
        <v>0</v>
      </c>
      <c r="EJ6335">
        <v>0</v>
      </c>
      <c r="EK6335">
        <v>0</v>
      </c>
      <c r="EL6335">
        <v>0</v>
      </c>
      <c r="EM6335">
        <v>0</v>
      </c>
      <c r="EN6335">
        <v>0</v>
      </c>
      <c r="EO6335">
        <v>0</v>
      </c>
      <c r="EP6335">
        <v>0</v>
      </c>
      <c r="EQ6335">
        <v>0</v>
      </c>
      <c r="ER6335">
        <v>0</v>
      </c>
      <c r="ES6335">
        <v>0</v>
      </c>
      <c r="ET6335">
        <v>0</v>
      </c>
      <c r="EU6335">
        <v>0</v>
      </c>
      <c r="EV6335">
        <v>0</v>
      </c>
      <c r="EW6335">
        <v>0</v>
      </c>
      <c r="EX6335">
        <v>0</v>
      </c>
      <c r="FB6335">
        <v>0</v>
      </c>
      <c r="FC6335">
        <v>1</v>
      </c>
    </row>
    <row r="6336" spans="1:159" x14ac:dyDescent="0.25">
      <c r="A6336" t="s">
        <v>61</v>
      </c>
      <c r="B6336" t="s">
        <v>41</v>
      </c>
      <c r="C6336" t="s">
        <v>76</v>
      </c>
      <c r="D6336" s="13" t="s">
        <v>171</v>
      </c>
      <c r="I6336">
        <v>0</v>
      </c>
      <c r="EA6336">
        <v>0</v>
      </c>
      <c r="EB6336">
        <v>0</v>
      </c>
      <c r="EC6336">
        <v>0</v>
      </c>
      <c r="ED6336">
        <v>0</v>
      </c>
      <c r="EE6336">
        <v>0</v>
      </c>
      <c r="EF6336">
        <v>0</v>
      </c>
      <c r="EG6336">
        <v>0</v>
      </c>
      <c r="EH6336">
        <v>0</v>
      </c>
      <c r="EI6336">
        <v>0</v>
      </c>
      <c r="EJ6336">
        <v>0</v>
      </c>
      <c r="EK6336">
        <v>0</v>
      </c>
      <c r="EL6336">
        <v>0</v>
      </c>
      <c r="EM6336">
        <v>0</v>
      </c>
      <c r="EN6336">
        <v>0</v>
      </c>
      <c r="EO6336">
        <v>0</v>
      </c>
      <c r="EP6336">
        <v>0</v>
      </c>
      <c r="EQ6336">
        <v>0</v>
      </c>
      <c r="ER6336">
        <v>0</v>
      </c>
      <c r="ES6336">
        <v>0</v>
      </c>
      <c r="ET6336">
        <v>0</v>
      </c>
      <c r="EU6336">
        <v>0</v>
      </c>
      <c r="EV6336">
        <v>0</v>
      </c>
      <c r="EW6336">
        <v>0</v>
      </c>
      <c r="EX6336">
        <v>0</v>
      </c>
      <c r="FB6336">
        <v>0</v>
      </c>
      <c r="FC6336">
        <v>1</v>
      </c>
    </row>
    <row r="6337" spans="1:159" x14ac:dyDescent="0.25">
      <c r="A6337" t="s">
        <v>61</v>
      </c>
      <c r="B6337" t="s">
        <v>41</v>
      </c>
      <c r="C6337" t="s">
        <v>75</v>
      </c>
      <c r="D6337" s="13" t="s">
        <v>171</v>
      </c>
      <c r="I6337">
        <v>0</v>
      </c>
      <c r="EA6337">
        <v>0</v>
      </c>
      <c r="EB6337">
        <v>0</v>
      </c>
      <c r="EC6337">
        <v>0</v>
      </c>
      <c r="ED6337">
        <v>0</v>
      </c>
      <c r="EE6337">
        <v>0</v>
      </c>
      <c r="EF6337">
        <v>0</v>
      </c>
      <c r="EG6337">
        <v>0</v>
      </c>
      <c r="EH6337">
        <v>0</v>
      </c>
      <c r="EI6337">
        <v>0</v>
      </c>
      <c r="EJ6337">
        <v>0</v>
      </c>
      <c r="EK6337">
        <v>0</v>
      </c>
      <c r="EL6337">
        <v>0</v>
      </c>
      <c r="EM6337">
        <v>0</v>
      </c>
      <c r="EN6337">
        <v>0</v>
      </c>
      <c r="EO6337">
        <v>0</v>
      </c>
      <c r="EP6337">
        <v>0</v>
      </c>
      <c r="EQ6337">
        <v>0</v>
      </c>
      <c r="ER6337">
        <v>0</v>
      </c>
      <c r="ES6337">
        <v>0</v>
      </c>
      <c r="ET6337">
        <v>0</v>
      </c>
      <c r="EU6337">
        <v>0</v>
      </c>
      <c r="EV6337">
        <v>0</v>
      </c>
      <c r="EW6337">
        <v>0</v>
      </c>
      <c r="EX6337">
        <v>0</v>
      </c>
      <c r="FB6337">
        <v>0</v>
      </c>
      <c r="FC6337">
        <v>1</v>
      </c>
    </row>
    <row r="6338" spans="1:159" x14ac:dyDescent="0.25">
      <c r="A6338" t="s">
        <v>61</v>
      </c>
      <c r="B6338" t="s">
        <v>41</v>
      </c>
      <c r="C6338" t="s">
        <v>77</v>
      </c>
      <c r="D6338" s="13" t="s">
        <v>171</v>
      </c>
      <c r="I6338">
        <v>0</v>
      </c>
      <c r="EA6338">
        <v>0</v>
      </c>
      <c r="EB6338">
        <v>0</v>
      </c>
      <c r="EC6338">
        <v>0</v>
      </c>
      <c r="ED6338">
        <v>0</v>
      </c>
      <c r="EE6338">
        <v>0</v>
      </c>
      <c r="EF6338">
        <v>0</v>
      </c>
      <c r="EG6338">
        <v>0</v>
      </c>
      <c r="EH6338">
        <v>0</v>
      </c>
      <c r="EI6338">
        <v>0</v>
      </c>
      <c r="EJ6338">
        <v>0</v>
      </c>
      <c r="EK6338">
        <v>0</v>
      </c>
      <c r="EL6338">
        <v>0</v>
      </c>
      <c r="EM6338">
        <v>0</v>
      </c>
      <c r="EN6338">
        <v>0</v>
      </c>
      <c r="EO6338">
        <v>0</v>
      </c>
      <c r="EP6338">
        <v>0</v>
      </c>
      <c r="EQ6338">
        <v>0</v>
      </c>
      <c r="ER6338">
        <v>0</v>
      </c>
      <c r="ES6338">
        <v>0</v>
      </c>
      <c r="ET6338">
        <v>0</v>
      </c>
      <c r="EU6338">
        <v>0</v>
      </c>
      <c r="EV6338">
        <v>0</v>
      </c>
      <c r="EW6338">
        <v>0</v>
      </c>
      <c r="EX6338">
        <v>0</v>
      </c>
      <c r="FB6338">
        <v>0</v>
      </c>
      <c r="FC6338">
        <v>1</v>
      </c>
    </row>
    <row r="6339" spans="1:159" x14ac:dyDescent="0.25">
      <c r="A6339" t="s">
        <v>61</v>
      </c>
      <c r="B6339" t="s">
        <v>41</v>
      </c>
      <c r="C6339" t="s">
        <v>84</v>
      </c>
      <c r="D6339" s="13" t="s">
        <v>171</v>
      </c>
      <c r="I6339">
        <v>0</v>
      </c>
      <c r="EA6339">
        <v>0</v>
      </c>
      <c r="EB6339">
        <v>0</v>
      </c>
      <c r="EC6339">
        <v>0</v>
      </c>
      <c r="ED6339">
        <v>0</v>
      </c>
      <c r="EE6339">
        <v>0</v>
      </c>
      <c r="EF6339">
        <v>0</v>
      </c>
      <c r="EG6339">
        <v>0</v>
      </c>
      <c r="EH6339">
        <v>0</v>
      </c>
      <c r="EI6339">
        <v>0</v>
      </c>
      <c r="EJ6339">
        <v>0</v>
      </c>
      <c r="EK6339">
        <v>0</v>
      </c>
      <c r="EL6339">
        <v>0</v>
      </c>
      <c r="EM6339">
        <v>0</v>
      </c>
      <c r="EN6339">
        <v>0</v>
      </c>
      <c r="EO6339">
        <v>0</v>
      </c>
      <c r="EP6339">
        <v>0</v>
      </c>
      <c r="EQ6339">
        <v>0</v>
      </c>
      <c r="ER6339">
        <v>0</v>
      </c>
      <c r="ES6339">
        <v>0</v>
      </c>
      <c r="ET6339">
        <v>0</v>
      </c>
      <c r="EU6339">
        <v>0</v>
      </c>
      <c r="EV6339">
        <v>0</v>
      </c>
      <c r="EW6339">
        <v>0</v>
      </c>
      <c r="EX6339">
        <v>0</v>
      </c>
      <c r="FB6339">
        <v>0</v>
      </c>
      <c r="FC6339">
        <v>1</v>
      </c>
    </row>
    <row r="6340" spans="1:159" x14ac:dyDescent="0.25">
      <c r="A6340" t="s">
        <v>61</v>
      </c>
      <c r="B6340" t="s">
        <v>41</v>
      </c>
      <c r="C6340" t="s">
        <v>72</v>
      </c>
      <c r="D6340" s="13" t="s">
        <v>171</v>
      </c>
      <c r="I6340">
        <v>0</v>
      </c>
      <c r="EA6340">
        <v>0</v>
      </c>
      <c r="EB6340">
        <v>0</v>
      </c>
      <c r="EC6340">
        <v>0</v>
      </c>
      <c r="ED6340">
        <v>0</v>
      </c>
      <c r="EE6340">
        <v>0</v>
      </c>
      <c r="EF6340">
        <v>0</v>
      </c>
      <c r="EG6340">
        <v>0</v>
      </c>
      <c r="EH6340">
        <v>0</v>
      </c>
      <c r="EI6340">
        <v>0</v>
      </c>
      <c r="EJ6340">
        <v>0</v>
      </c>
      <c r="EK6340">
        <v>0</v>
      </c>
      <c r="EL6340">
        <v>0</v>
      </c>
      <c r="EM6340">
        <v>0</v>
      </c>
      <c r="EN6340">
        <v>0</v>
      </c>
      <c r="EO6340">
        <v>0</v>
      </c>
      <c r="EP6340">
        <v>0</v>
      </c>
      <c r="EQ6340">
        <v>0</v>
      </c>
      <c r="ER6340">
        <v>0</v>
      </c>
      <c r="ES6340">
        <v>0</v>
      </c>
      <c r="ET6340">
        <v>0</v>
      </c>
      <c r="EU6340">
        <v>0</v>
      </c>
      <c r="EV6340">
        <v>0</v>
      </c>
      <c r="EW6340">
        <v>0</v>
      </c>
      <c r="EX6340">
        <v>0</v>
      </c>
      <c r="FB6340">
        <v>0</v>
      </c>
      <c r="FC6340">
        <v>1</v>
      </c>
    </row>
    <row r="6341" spans="1:159" x14ac:dyDescent="0.25">
      <c r="A6341" t="s">
        <v>61</v>
      </c>
      <c r="B6341" t="s">
        <v>41</v>
      </c>
      <c r="C6341" t="s">
        <v>80</v>
      </c>
      <c r="D6341" s="13" t="s">
        <v>171</v>
      </c>
      <c r="I6341">
        <v>0</v>
      </c>
      <c r="EA6341">
        <v>0</v>
      </c>
      <c r="EB6341">
        <v>0</v>
      </c>
      <c r="EC6341">
        <v>0</v>
      </c>
      <c r="ED6341">
        <v>0</v>
      </c>
      <c r="EE6341">
        <v>0</v>
      </c>
      <c r="EF6341">
        <v>0</v>
      </c>
      <c r="EG6341">
        <v>0</v>
      </c>
      <c r="EH6341">
        <v>0</v>
      </c>
      <c r="EI6341">
        <v>0</v>
      </c>
      <c r="EJ6341">
        <v>0</v>
      </c>
      <c r="EK6341">
        <v>0</v>
      </c>
      <c r="EL6341">
        <v>0</v>
      </c>
      <c r="EM6341">
        <v>0</v>
      </c>
      <c r="EN6341">
        <v>0</v>
      </c>
      <c r="EO6341">
        <v>0</v>
      </c>
      <c r="EP6341">
        <v>0</v>
      </c>
      <c r="EQ6341">
        <v>0</v>
      </c>
      <c r="ER6341">
        <v>0</v>
      </c>
      <c r="ES6341">
        <v>0</v>
      </c>
      <c r="ET6341">
        <v>0</v>
      </c>
      <c r="EU6341">
        <v>0</v>
      </c>
      <c r="EV6341">
        <v>0</v>
      </c>
      <c r="EW6341">
        <v>0</v>
      </c>
      <c r="EX6341">
        <v>0</v>
      </c>
      <c r="FB6341">
        <v>0</v>
      </c>
      <c r="FC6341">
        <v>1</v>
      </c>
    </row>
    <row r="6342" spans="1:159" x14ac:dyDescent="0.25">
      <c r="A6342" t="s">
        <v>62</v>
      </c>
      <c r="B6342" t="s">
        <v>41</v>
      </c>
      <c r="C6342" t="s">
        <v>78</v>
      </c>
      <c r="D6342" s="13" t="s">
        <v>171</v>
      </c>
      <c r="I6342">
        <v>0</v>
      </c>
      <c r="EA6342">
        <v>0</v>
      </c>
      <c r="EB6342">
        <v>0</v>
      </c>
      <c r="EC6342">
        <v>0</v>
      </c>
      <c r="ED6342">
        <v>0</v>
      </c>
      <c r="EE6342">
        <v>0</v>
      </c>
      <c r="EF6342">
        <v>0</v>
      </c>
      <c r="EG6342">
        <v>0</v>
      </c>
      <c r="EH6342">
        <v>0</v>
      </c>
      <c r="EI6342">
        <v>0</v>
      </c>
      <c r="EJ6342">
        <v>0</v>
      </c>
      <c r="EK6342">
        <v>0</v>
      </c>
      <c r="EL6342">
        <v>0</v>
      </c>
      <c r="EM6342">
        <v>0</v>
      </c>
      <c r="EN6342">
        <v>0</v>
      </c>
      <c r="EO6342">
        <v>0</v>
      </c>
      <c r="EP6342">
        <v>0</v>
      </c>
      <c r="EQ6342">
        <v>0</v>
      </c>
      <c r="ER6342">
        <v>0</v>
      </c>
      <c r="ES6342">
        <v>0</v>
      </c>
      <c r="ET6342">
        <v>0</v>
      </c>
      <c r="EU6342">
        <v>0</v>
      </c>
      <c r="EV6342">
        <v>0</v>
      </c>
      <c r="EW6342">
        <v>0</v>
      </c>
      <c r="EX6342">
        <v>0</v>
      </c>
      <c r="FB6342">
        <v>0</v>
      </c>
      <c r="FC6342">
        <v>1</v>
      </c>
    </row>
    <row r="6343" spans="1:159" x14ac:dyDescent="0.25">
      <c r="A6343" t="s">
        <v>62</v>
      </c>
      <c r="B6343" t="s">
        <v>41</v>
      </c>
      <c r="C6343" t="s">
        <v>79</v>
      </c>
      <c r="D6343" s="13" t="s">
        <v>171</v>
      </c>
      <c r="I6343">
        <v>0</v>
      </c>
      <c r="EA6343">
        <v>0</v>
      </c>
      <c r="EB6343">
        <v>0</v>
      </c>
      <c r="EC6343">
        <v>0</v>
      </c>
      <c r="ED6343">
        <v>0</v>
      </c>
      <c r="EE6343">
        <v>0</v>
      </c>
      <c r="EF6343">
        <v>0</v>
      </c>
      <c r="EG6343">
        <v>0</v>
      </c>
      <c r="EH6343">
        <v>0</v>
      </c>
      <c r="EI6343">
        <v>0</v>
      </c>
      <c r="EJ6343">
        <v>0</v>
      </c>
      <c r="EK6343">
        <v>0</v>
      </c>
      <c r="EL6343">
        <v>0</v>
      </c>
      <c r="EM6343">
        <v>0</v>
      </c>
      <c r="EN6343">
        <v>0</v>
      </c>
      <c r="EO6343">
        <v>0</v>
      </c>
      <c r="EP6343">
        <v>0</v>
      </c>
      <c r="EQ6343">
        <v>0</v>
      </c>
      <c r="ER6343">
        <v>0</v>
      </c>
      <c r="ES6343">
        <v>0</v>
      </c>
      <c r="ET6343">
        <v>0</v>
      </c>
      <c r="EU6343">
        <v>0</v>
      </c>
      <c r="EV6343">
        <v>0</v>
      </c>
      <c r="EW6343">
        <v>0</v>
      </c>
      <c r="EX6343">
        <v>0</v>
      </c>
      <c r="FB6343">
        <v>0</v>
      </c>
      <c r="FC6343">
        <v>1</v>
      </c>
    </row>
    <row r="6344" spans="1:159" x14ac:dyDescent="0.25">
      <c r="A6344" t="s">
        <v>62</v>
      </c>
      <c r="B6344" t="s">
        <v>41</v>
      </c>
      <c r="C6344" t="s">
        <v>42</v>
      </c>
      <c r="D6344" s="13" t="s">
        <v>171</v>
      </c>
      <c r="E6344" s="25">
        <v>18</v>
      </c>
      <c r="F6344">
        <v>20</v>
      </c>
      <c r="G6344">
        <v>18</v>
      </c>
      <c r="H6344">
        <v>20</v>
      </c>
      <c r="I6344">
        <v>4835</v>
      </c>
      <c r="J6344">
        <v>56580</v>
      </c>
      <c r="K6344">
        <v>0.971041500568389</v>
      </c>
      <c r="L6344">
        <v>0.85720223188400202</v>
      </c>
      <c r="M6344">
        <v>0.74798738956451405</v>
      </c>
      <c r="N6344">
        <v>0.65287178754806496</v>
      </c>
      <c r="O6344">
        <v>0.59399127960205</v>
      </c>
      <c r="P6344">
        <v>0.56514424085616999</v>
      </c>
      <c r="Q6344">
        <v>0.60466629266738803</v>
      </c>
      <c r="R6344">
        <v>0.63279753923416104</v>
      </c>
      <c r="S6344">
        <v>0.54311341047286898</v>
      </c>
      <c r="T6344">
        <v>0.52162772417068404</v>
      </c>
      <c r="U6344">
        <v>0.54046958684921198</v>
      </c>
      <c r="V6344">
        <v>0.59008765220642001</v>
      </c>
      <c r="W6344">
        <v>0.685438692569732</v>
      </c>
      <c r="X6344">
        <v>0.85704094171524003</v>
      </c>
      <c r="Y6344">
        <v>1.1234328746795601</v>
      </c>
      <c r="Z6344">
        <v>1.42434883117675</v>
      </c>
      <c r="AA6344">
        <v>1.73493444919586</v>
      </c>
      <c r="AB6344">
        <v>1.9985276460647501</v>
      </c>
      <c r="AC6344">
        <v>2.0552573204040501</v>
      </c>
      <c r="AD6344">
        <v>1.9227836132049501</v>
      </c>
      <c r="AE6344">
        <v>1.76996529102325</v>
      </c>
      <c r="AF6344">
        <v>1.6093361377716</v>
      </c>
      <c r="AG6344">
        <v>1.3712682723998999</v>
      </c>
      <c r="AH6344">
        <v>1.1274154186248699</v>
      </c>
      <c r="AI6344">
        <v>-1.72539912164211E-2</v>
      </c>
      <c r="AJ6344">
        <v>-2.8593150898814201E-2</v>
      </c>
      <c r="AK6344">
        <v>-2.1229749545454899E-2</v>
      </c>
      <c r="AL6344">
        <v>-1.9756888970732599E-2</v>
      </c>
      <c r="AM6344">
        <v>-1.2321420945227099E-2</v>
      </c>
      <c r="AN6344">
        <v>-1.7087750136852198E-2</v>
      </c>
      <c r="AO6344">
        <v>-9.1614862903952494E-3</v>
      </c>
      <c r="AP6344">
        <v>-5.15775638632476E-4</v>
      </c>
      <c r="AQ6344">
        <v>-7.7797815902158596E-4</v>
      </c>
      <c r="AR6344">
        <v>-8.6369819473475196E-4</v>
      </c>
      <c r="AS6344">
        <v>-7.3649175465106903E-3</v>
      </c>
      <c r="AT6344">
        <v>-8.1915827468037605E-3</v>
      </c>
      <c r="AU6344">
        <v>3.8362896884791499E-4</v>
      </c>
      <c r="AV6344">
        <v>6.5451879054307903E-3</v>
      </c>
      <c r="AW6344">
        <v>5.0300296396016998E-2</v>
      </c>
      <c r="AX6344">
        <v>6.3764445483684498E-2</v>
      </c>
      <c r="AY6344">
        <v>4.7557424753904301E-2</v>
      </c>
      <c r="AZ6344">
        <v>0.19096006453037201</v>
      </c>
      <c r="BA6344">
        <v>0.198279723525047</v>
      </c>
      <c r="BB6344">
        <v>0.11941198259591999</v>
      </c>
      <c r="BC6344">
        <v>-4.9864191561937297E-2</v>
      </c>
      <c r="BD6344">
        <v>-3.7598427385091698E-2</v>
      </c>
      <c r="BE6344">
        <v>-1.9111681729555099E-2</v>
      </c>
      <c r="BF6344">
        <v>-4.1769873350858602E-3</v>
      </c>
      <c r="BG6344">
        <v>9.9842324852943403E-3</v>
      </c>
      <c r="BH6344">
        <v>-1.3905167579650801E-3</v>
      </c>
      <c r="BI6344">
        <v>3.2684246543794801E-3</v>
      </c>
      <c r="BJ6344">
        <v>1.68362667318433E-3</v>
      </c>
      <c r="BK6344">
        <v>5.3663370199501497E-3</v>
      </c>
      <c r="BL6344">
        <v>-2.9743555933237002E-3</v>
      </c>
      <c r="BM6344">
        <v>3.2849956769496198E-3</v>
      </c>
      <c r="BN6344">
        <v>1.18257626891136E-2</v>
      </c>
      <c r="BO6344">
        <v>1.20895719155669E-2</v>
      </c>
      <c r="BP6344">
        <v>1.3462945818901E-2</v>
      </c>
      <c r="BQ6344">
        <v>7.5540500693023196E-3</v>
      </c>
      <c r="BR6344">
        <v>8.2515375688671996E-3</v>
      </c>
      <c r="BS6344">
        <v>1.8368786200881001E-2</v>
      </c>
      <c r="BT6344">
        <v>2.7401758357882399E-2</v>
      </c>
      <c r="BU6344">
        <v>7.3856636881828294E-2</v>
      </c>
      <c r="BV6344">
        <v>8.9823171496391199E-2</v>
      </c>
      <c r="BW6344">
        <v>7.5607515871524797E-2</v>
      </c>
      <c r="BX6344">
        <v>0.219902634620666</v>
      </c>
      <c r="BY6344">
        <v>0.226678431034088</v>
      </c>
      <c r="BZ6344">
        <v>0.14629228413105</v>
      </c>
      <c r="CA6344">
        <v>-2.27093901485204E-2</v>
      </c>
      <c r="CB6344">
        <v>-1.12489080056548E-2</v>
      </c>
      <c r="CC6344">
        <v>5.5353632196784002E-3</v>
      </c>
      <c r="CD6344">
        <v>1.9083727151155399E-2</v>
      </c>
      <c r="CE6344">
        <v>3.7222456187009798E-2</v>
      </c>
      <c r="CF6344">
        <v>2.5812117382884001E-2</v>
      </c>
      <c r="CG6344">
        <v>2.77665983885526E-2</v>
      </c>
      <c r="CH6344">
        <v>2.3124141618609401E-2</v>
      </c>
      <c r="CI6344">
        <v>2.30540949851274E-2</v>
      </c>
      <c r="CJ6344">
        <v>1.1139038950204801E-2</v>
      </c>
      <c r="CK6344">
        <v>1.5731478109955701E-2</v>
      </c>
      <c r="CL6344">
        <v>2.4167301133275001E-2</v>
      </c>
      <c r="CM6344">
        <v>2.4957122281193699E-2</v>
      </c>
      <c r="CN6344">
        <v>2.7789589017629599E-2</v>
      </c>
      <c r="CO6344">
        <v>2.24730167537927E-2</v>
      </c>
      <c r="CP6344">
        <v>2.46946588158607E-2</v>
      </c>
      <c r="CQ6344">
        <v>3.6353942006826401E-2</v>
      </c>
      <c r="CR6344">
        <v>4.8258326947689001E-2</v>
      </c>
      <c r="CS6344">
        <v>9.7412973642349202E-2</v>
      </c>
      <c r="CT6344">
        <v>0.115881897509098</v>
      </c>
      <c r="CU6344">
        <v>0.10365761071443499</v>
      </c>
      <c r="CV6344">
        <v>0.24884520471096</v>
      </c>
      <c r="CW6344">
        <v>0.255077123641967</v>
      </c>
      <c r="CX6344">
        <v>0.173172578215599</v>
      </c>
      <c r="CY6344">
        <v>4.44540986791253E-3</v>
      </c>
      <c r="CZ6344">
        <v>1.5100611373782101E-2</v>
      </c>
      <c r="DA6344">
        <v>3.0182408168911899E-2</v>
      </c>
      <c r="DB6344">
        <v>4.2344439774751601E-2</v>
      </c>
      <c r="DC6344">
        <v>1.6559664160013102E-2</v>
      </c>
      <c r="DD6344">
        <v>1.6538027673959701E-2</v>
      </c>
      <c r="DE6344">
        <v>1.4893832616508E-2</v>
      </c>
      <c r="DF6344">
        <v>1.3034908100962601E-2</v>
      </c>
      <c r="DG6344">
        <v>1.0753393173217701E-2</v>
      </c>
      <c r="DH6344">
        <v>8.5803344845771703E-3</v>
      </c>
      <c r="DI6344">
        <v>7.5669237412512302E-3</v>
      </c>
      <c r="DJ6344">
        <v>7.5031225569546197E-3</v>
      </c>
      <c r="DK6344">
        <v>7.8229149803519197E-3</v>
      </c>
      <c r="DL6344">
        <v>8.7099811062216707E-3</v>
      </c>
      <c r="DM6344">
        <v>9.0700881555676408E-3</v>
      </c>
      <c r="DN6344">
        <v>9.9967075511813094E-3</v>
      </c>
      <c r="DO6344">
        <v>1.0934199206530999E-2</v>
      </c>
      <c r="DP6344">
        <v>1.2679894454777201E-2</v>
      </c>
      <c r="DQ6344">
        <v>1.4321237802505399E-2</v>
      </c>
      <c r="DR6344">
        <v>1.5842579305171901E-2</v>
      </c>
      <c r="DS6344">
        <v>1.7053244635462698E-2</v>
      </c>
      <c r="DT6344">
        <v>1.7595829442143399E-2</v>
      </c>
      <c r="DU6344">
        <v>1.7265185713767998E-2</v>
      </c>
      <c r="DV6344">
        <v>1.63420625030994E-2</v>
      </c>
      <c r="DW6344">
        <v>1.6508946195244699E-2</v>
      </c>
      <c r="DX6344">
        <v>1.6019370406866001E-2</v>
      </c>
      <c r="DY6344">
        <v>1.49843394756317E-2</v>
      </c>
      <c r="DZ6344">
        <v>1.4141510240733599E-2</v>
      </c>
      <c r="EA6344">
        <v>67.840995788574205</v>
      </c>
      <c r="EB6344">
        <v>66.840347290039006</v>
      </c>
      <c r="EC6344">
        <v>65.708686828613196</v>
      </c>
      <c r="ED6344">
        <v>65.078269958495994</v>
      </c>
      <c r="EE6344">
        <v>64.212974548339801</v>
      </c>
      <c r="EF6344">
        <v>63.212333679199197</v>
      </c>
      <c r="EG6344">
        <v>63.577857971191399</v>
      </c>
      <c r="EH6344">
        <v>66.707580566406193</v>
      </c>
      <c r="EI6344">
        <v>71.317481994628906</v>
      </c>
      <c r="EJ6344">
        <v>75.451248168945298</v>
      </c>
      <c r="EK6344">
        <v>82.322532653808494</v>
      </c>
      <c r="EL6344">
        <v>85.851142883300696</v>
      </c>
      <c r="EM6344">
        <v>90.851142883300696</v>
      </c>
      <c r="EN6344">
        <v>95.819183349609304</v>
      </c>
      <c r="EO6344">
        <v>97.482391357421804</v>
      </c>
      <c r="EP6344">
        <v>97.982986450195298</v>
      </c>
      <c r="EQ6344">
        <v>96.620330810546804</v>
      </c>
      <c r="ER6344">
        <v>92.420539855957003</v>
      </c>
      <c r="ES6344">
        <v>85.689781188964801</v>
      </c>
      <c r="ET6344">
        <v>80.809921264648395</v>
      </c>
      <c r="EU6344">
        <v>77.912025451660099</v>
      </c>
      <c r="EV6344">
        <v>76.518882751464801</v>
      </c>
      <c r="EW6344">
        <v>74.988731384277301</v>
      </c>
      <c r="EX6344">
        <v>73.859840393066406</v>
      </c>
      <c r="EY6344">
        <v>0.13549363613128601</v>
      </c>
      <c r="EZ6344">
        <v>9.85879637300968E-3</v>
      </c>
      <c r="FA6344">
        <v>9.85879637300968E-3</v>
      </c>
      <c r="FB6344">
        <v>0</v>
      </c>
      <c r="FC6344">
        <v>0</v>
      </c>
    </row>
    <row r="6345" spans="1:159" x14ac:dyDescent="0.25">
      <c r="A6345" t="s">
        <v>62</v>
      </c>
      <c r="B6345" t="s">
        <v>41</v>
      </c>
      <c r="C6345" t="s">
        <v>74</v>
      </c>
      <c r="D6345" s="13" t="s">
        <v>171</v>
      </c>
      <c r="I6345">
        <v>0</v>
      </c>
      <c r="EA6345">
        <v>0</v>
      </c>
      <c r="EB6345">
        <v>0</v>
      </c>
      <c r="EC6345">
        <v>0</v>
      </c>
      <c r="ED6345">
        <v>0</v>
      </c>
      <c r="EE6345">
        <v>0</v>
      </c>
      <c r="EF6345">
        <v>0</v>
      </c>
      <c r="EG6345">
        <v>0</v>
      </c>
      <c r="EH6345">
        <v>0</v>
      </c>
      <c r="EI6345">
        <v>0</v>
      </c>
      <c r="EJ6345">
        <v>0</v>
      </c>
      <c r="EK6345">
        <v>0</v>
      </c>
      <c r="EL6345">
        <v>0</v>
      </c>
      <c r="EM6345">
        <v>0</v>
      </c>
      <c r="EN6345">
        <v>0</v>
      </c>
      <c r="EO6345">
        <v>0</v>
      </c>
      <c r="EP6345">
        <v>0</v>
      </c>
      <c r="EQ6345">
        <v>0</v>
      </c>
      <c r="ER6345">
        <v>0</v>
      </c>
      <c r="ES6345">
        <v>0</v>
      </c>
      <c r="ET6345">
        <v>0</v>
      </c>
      <c r="EU6345">
        <v>0</v>
      </c>
      <c r="EV6345">
        <v>0</v>
      </c>
      <c r="EW6345">
        <v>0</v>
      </c>
      <c r="EX6345">
        <v>0</v>
      </c>
      <c r="FB6345">
        <v>0</v>
      </c>
      <c r="FC6345">
        <v>1</v>
      </c>
    </row>
    <row r="6346" spans="1:159" x14ac:dyDescent="0.25">
      <c r="A6346" t="s">
        <v>62</v>
      </c>
      <c r="B6346" t="s">
        <v>41</v>
      </c>
      <c r="C6346" t="s">
        <v>83</v>
      </c>
      <c r="D6346" s="13" t="s">
        <v>171</v>
      </c>
      <c r="I6346">
        <v>0</v>
      </c>
      <c r="EA6346">
        <v>0</v>
      </c>
      <c r="EB6346">
        <v>0</v>
      </c>
      <c r="EC6346">
        <v>0</v>
      </c>
      <c r="ED6346">
        <v>0</v>
      </c>
      <c r="EE6346">
        <v>0</v>
      </c>
      <c r="EF6346">
        <v>0</v>
      </c>
      <c r="EG6346">
        <v>0</v>
      </c>
      <c r="EH6346">
        <v>0</v>
      </c>
      <c r="EI6346">
        <v>0</v>
      </c>
      <c r="EJ6346">
        <v>0</v>
      </c>
      <c r="EK6346">
        <v>0</v>
      </c>
      <c r="EL6346">
        <v>0</v>
      </c>
      <c r="EM6346">
        <v>0</v>
      </c>
      <c r="EN6346">
        <v>0</v>
      </c>
      <c r="EO6346">
        <v>0</v>
      </c>
      <c r="EP6346">
        <v>0</v>
      </c>
      <c r="EQ6346">
        <v>0</v>
      </c>
      <c r="ER6346">
        <v>0</v>
      </c>
      <c r="ES6346">
        <v>0</v>
      </c>
      <c r="ET6346">
        <v>0</v>
      </c>
      <c r="EU6346">
        <v>0</v>
      </c>
      <c r="EV6346">
        <v>0</v>
      </c>
      <c r="EW6346">
        <v>0</v>
      </c>
      <c r="EX6346">
        <v>0</v>
      </c>
      <c r="FB6346">
        <v>0</v>
      </c>
      <c r="FC6346">
        <v>1</v>
      </c>
    </row>
    <row r="6347" spans="1:159" x14ac:dyDescent="0.25">
      <c r="A6347" t="s">
        <v>62</v>
      </c>
      <c r="B6347" t="s">
        <v>41</v>
      </c>
      <c r="C6347" t="s">
        <v>73</v>
      </c>
      <c r="D6347" s="13" t="s">
        <v>171</v>
      </c>
      <c r="I6347">
        <v>0</v>
      </c>
      <c r="EA6347">
        <v>0</v>
      </c>
      <c r="EB6347">
        <v>0</v>
      </c>
      <c r="EC6347">
        <v>0</v>
      </c>
      <c r="ED6347">
        <v>0</v>
      </c>
      <c r="EE6347">
        <v>0</v>
      </c>
      <c r="EF6347">
        <v>0</v>
      </c>
      <c r="EG6347">
        <v>0</v>
      </c>
      <c r="EH6347">
        <v>0</v>
      </c>
      <c r="EI6347">
        <v>0</v>
      </c>
      <c r="EJ6347">
        <v>0</v>
      </c>
      <c r="EK6347">
        <v>0</v>
      </c>
      <c r="EL6347">
        <v>0</v>
      </c>
      <c r="EM6347">
        <v>0</v>
      </c>
      <c r="EN6347">
        <v>0</v>
      </c>
      <c r="EO6347">
        <v>0</v>
      </c>
      <c r="EP6347">
        <v>0</v>
      </c>
      <c r="EQ6347">
        <v>0</v>
      </c>
      <c r="ER6347">
        <v>0</v>
      </c>
      <c r="ES6347">
        <v>0</v>
      </c>
      <c r="ET6347">
        <v>0</v>
      </c>
      <c r="EU6347">
        <v>0</v>
      </c>
      <c r="EV6347">
        <v>0</v>
      </c>
      <c r="EW6347">
        <v>0</v>
      </c>
      <c r="EX6347">
        <v>0</v>
      </c>
      <c r="FB6347">
        <v>0</v>
      </c>
      <c r="FC6347">
        <v>1</v>
      </c>
    </row>
    <row r="6348" spans="1:159" x14ac:dyDescent="0.25">
      <c r="A6348" t="s">
        <v>62</v>
      </c>
      <c r="B6348" t="s">
        <v>41</v>
      </c>
      <c r="C6348" t="s">
        <v>81</v>
      </c>
      <c r="D6348" s="13" t="s">
        <v>171</v>
      </c>
      <c r="I6348">
        <v>0</v>
      </c>
      <c r="EA6348">
        <v>0</v>
      </c>
      <c r="EB6348">
        <v>0</v>
      </c>
      <c r="EC6348">
        <v>0</v>
      </c>
      <c r="ED6348">
        <v>0</v>
      </c>
      <c r="EE6348">
        <v>0</v>
      </c>
      <c r="EF6348">
        <v>0</v>
      </c>
      <c r="EG6348">
        <v>0</v>
      </c>
      <c r="EH6348">
        <v>0</v>
      </c>
      <c r="EI6348">
        <v>0</v>
      </c>
      <c r="EJ6348">
        <v>0</v>
      </c>
      <c r="EK6348">
        <v>0</v>
      </c>
      <c r="EL6348">
        <v>0</v>
      </c>
      <c r="EM6348">
        <v>0</v>
      </c>
      <c r="EN6348">
        <v>0</v>
      </c>
      <c r="EO6348">
        <v>0</v>
      </c>
      <c r="EP6348">
        <v>0</v>
      </c>
      <c r="EQ6348">
        <v>0</v>
      </c>
      <c r="ER6348">
        <v>0</v>
      </c>
      <c r="ES6348">
        <v>0</v>
      </c>
      <c r="ET6348">
        <v>0</v>
      </c>
      <c r="EU6348">
        <v>0</v>
      </c>
      <c r="EV6348">
        <v>0</v>
      </c>
      <c r="EW6348">
        <v>0</v>
      </c>
      <c r="EX6348">
        <v>0</v>
      </c>
      <c r="FB6348">
        <v>0</v>
      </c>
      <c r="FC6348">
        <v>1</v>
      </c>
    </row>
    <row r="6349" spans="1:159" x14ac:dyDescent="0.25">
      <c r="A6349" t="s">
        <v>62</v>
      </c>
      <c r="B6349" t="s">
        <v>41</v>
      </c>
      <c r="C6349" t="s">
        <v>82</v>
      </c>
      <c r="D6349" s="13" t="s">
        <v>171</v>
      </c>
      <c r="I6349">
        <v>0</v>
      </c>
      <c r="EA6349">
        <v>0</v>
      </c>
      <c r="EB6349">
        <v>0</v>
      </c>
      <c r="EC6349">
        <v>0</v>
      </c>
      <c r="ED6349">
        <v>0</v>
      </c>
      <c r="EE6349">
        <v>0</v>
      </c>
      <c r="EF6349">
        <v>0</v>
      </c>
      <c r="EG6349">
        <v>0</v>
      </c>
      <c r="EH6349">
        <v>0</v>
      </c>
      <c r="EI6349">
        <v>0</v>
      </c>
      <c r="EJ6349">
        <v>0</v>
      </c>
      <c r="EK6349">
        <v>0</v>
      </c>
      <c r="EL6349">
        <v>0</v>
      </c>
      <c r="EM6349">
        <v>0</v>
      </c>
      <c r="EN6349">
        <v>0</v>
      </c>
      <c r="EO6349">
        <v>0</v>
      </c>
      <c r="EP6349">
        <v>0</v>
      </c>
      <c r="EQ6349">
        <v>0</v>
      </c>
      <c r="ER6349">
        <v>0</v>
      </c>
      <c r="ES6349">
        <v>0</v>
      </c>
      <c r="ET6349">
        <v>0</v>
      </c>
      <c r="EU6349">
        <v>0</v>
      </c>
      <c r="EV6349">
        <v>0</v>
      </c>
      <c r="EW6349">
        <v>0</v>
      </c>
      <c r="EX6349">
        <v>0</v>
      </c>
      <c r="FB6349">
        <v>0</v>
      </c>
      <c r="FC6349">
        <v>1</v>
      </c>
    </row>
    <row r="6350" spans="1:159" x14ac:dyDescent="0.25">
      <c r="A6350" t="s">
        <v>62</v>
      </c>
      <c r="B6350" t="s">
        <v>41</v>
      </c>
      <c r="C6350" t="s">
        <v>87</v>
      </c>
      <c r="D6350" s="13" t="s">
        <v>171</v>
      </c>
      <c r="I6350">
        <v>0</v>
      </c>
      <c r="EA6350">
        <v>0</v>
      </c>
      <c r="EB6350">
        <v>0</v>
      </c>
      <c r="EC6350">
        <v>0</v>
      </c>
      <c r="ED6350">
        <v>0</v>
      </c>
      <c r="EE6350">
        <v>0</v>
      </c>
      <c r="EF6350">
        <v>0</v>
      </c>
      <c r="EG6350">
        <v>0</v>
      </c>
      <c r="EH6350">
        <v>0</v>
      </c>
      <c r="EI6350">
        <v>0</v>
      </c>
      <c r="EJ6350">
        <v>0</v>
      </c>
      <c r="EK6350">
        <v>0</v>
      </c>
      <c r="EL6350">
        <v>0</v>
      </c>
      <c r="EM6350">
        <v>0</v>
      </c>
      <c r="EN6350">
        <v>0</v>
      </c>
      <c r="EO6350">
        <v>0</v>
      </c>
      <c r="EP6350">
        <v>0</v>
      </c>
      <c r="EQ6350">
        <v>0</v>
      </c>
      <c r="ER6350">
        <v>0</v>
      </c>
      <c r="ES6350">
        <v>0</v>
      </c>
      <c r="ET6350">
        <v>0</v>
      </c>
      <c r="EU6350">
        <v>0</v>
      </c>
      <c r="EV6350">
        <v>0</v>
      </c>
      <c r="EW6350">
        <v>0</v>
      </c>
      <c r="EX6350">
        <v>0</v>
      </c>
      <c r="FB6350">
        <v>0</v>
      </c>
      <c r="FC6350">
        <v>1</v>
      </c>
    </row>
    <row r="6351" spans="1:159" x14ac:dyDescent="0.25">
      <c r="A6351" t="s">
        <v>62</v>
      </c>
      <c r="B6351" t="s">
        <v>41</v>
      </c>
      <c r="C6351" t="s">
        <v>85</v>
      </c>
      <c r="D6351" s="13" t="s">
        <v>171</v>
      </c>
      <c r="I6351">
        <v>0</v>
      </c>
      <c r="EA6351">
        <v>0</v>
      </c>
      <c r="EB6351">
        <v>0</v>
      </c>
      <c r="EC6351">
        <v>0</v>
      </c>
      <c r="ED6351">
        <v>0</v>
      </c>
      <c r="EE6351">
        <v>0</v>
      </c>
      <c r="EF6351">
        <v>0</v>
      </c>
      <c r="EG6351">
        <v>0</v>
      </c>
      <c r="EH6351">
        <v>0</v>
      </c>
      <c r="EI6351">
        <v>0</v>
      </c>
      <c r="EJ6351">
        <v>0</v>
      </c>
      <c r="EK6351">
        <v>0</v>
      </c>
      <c r="EL6351">
        <v>0</v>
      </c>
      <c r="EM6351">
        <v>0</v>
      </c>
      <c r="EN6351">
        <v>0</v>
      </c>
      <c r="EO6351">
        <v>0</v>
      </c>
      <c r="EP6351">
        <v>0</v>
      </c>
      <c r="EQ6351">
        <v>0</v>
      </c>
      <c r="ER6351">
        <v>0</v>
      </c>
      <c r="ES6351">
        <v>0</v>
      </c>
      <c r="ET6351">
        <v>0</v>
      </c>
      <c r="EU6351">
        <v>0</v>
      </c>
      <c r="EV6351">
        <v>0</v>
      </c>
      <c r="EW6351">
        <v>0</v>
      </c>
      <c r="EX6351">
        <v>0</v>
      </c>
      <c r="FB6351">
        <v>0</v>
      </c>
      <c r="FC6351">
        <v>1</v>
      </c>
    </row>
    <row r="6352" spans="1:159" x14ac:dyDescent="0.25">
      <c r="A6352" t="s">
        <v>62</v>
      </c>
      <c r="B6352" t="s">
        <v>41</v>
      </c>
      <c r="C6352" t="s">
        <v>86</v>
      </c>
      <c r="D6352" s="13" t="s">
        <v>171</v>
      </c>
      <c r="I6352">
        <v>0</v>
      </c>
      <c r="EA6352">
        <v>0</v>
      </c>
      <c r="EB6352">
        <v>0</v>
      </c>
      <c r="EC6352">
        <v>0</v>
      </c>
      <c r="ED6352">
        <v>0</v>
      </c>
      <c r="EE6352">
        <v>0</v>
      </c>
      <c r="EF6352">
        <v>0</v>
      </c>
      <c r="EG6352">
        <v>0</v>
      </c>
      <c r="EH6352">
        <v>0</v>
      </c>
      <c r="EI6352">
        <v>0</v>
      </c>
      <c r="EJ6352">
        <v>0</v>
      </c>
      <c r="EK6352">
        <v>0</v>
      </c>
      <c r="EL6352">
        <v>0</v>
      </c>
      <c r="EM6352">
        <v>0</v>
      </c>
      <c r="EN6352">
        <v>0</v>
      </c>
      <c r="EO6352">
        <v>0</v>
      </c>
      <c r="EP6352">
        <v>0</v>
      </c>
      <c r="EQ6352">
        <v>0</v>
      </c>
      <c r="ER6352">
        <v>0</v>
      </c>
      <c r="ES6352">
        <v>0</v>
      </c>
      <c r="ET6352">
        <v>0</v>
      </c>
      <c r="EU6352">
        <v>0</v>
      </c>
      <c r="EV6352">
        <v>0</v>
      </c>
      <c r="EW6352">
        <v>0</v>
      </c>
      <c r="EX6352">
        <v>0</v>
      </c>
      <c r="FB6352">
        <v>0</v>
      </c>
      <c r="FC6352">
        <v>1</v>
      </c>
    </row>
    <row r="6353" spans="1:159" x14ac:dyDescent="0.25">
      <c r="A6353" t="s">
        <v>62</v>
      </c>
      <c r="B6353" t="s">
        <v>41</v>
      </c>
      <c r="C6353" t="s">
        <v>76</v>
      </c>
      <c r="D6353" s="13" t="s">
        <v>171</v>
      </c>
      <c r="I6353">
        <v>0</v>
      </c>
      <c r="EA6353">
        <v>0</v>
      </c>
      <c r="EB6353">
        <v>0</v>
      </c>
      <c r="EC6353">
        <v>0</v>
      </c>
      <c r="ED6353">
        <v>0</v>
      </c>
      <c r="EE6353">
        <v>0</v>
      </c>
      <c r="EF6353">
        <v>0</v>
      </c>
      <c r="EG6353">
        <v>0</v>
      </c>
      <c r="EH6353">
        <v>0</v>
      </c>
      <c r="EI6353">
        <v>0</v>
      </c>
      <c r="EJ6353">
        <v>0</v>
      </c>
      <c r="EK6353">
        <v>0</v>
      </c>
      <c r="EL6353">
        <v>0</v>
      </c>
      <c r="EM6353">
        <v>0</v>
      </c>
      <c r="EN6353">
        <v>0</v>
      </c>
      <c r="EO6353">
        <v>0</v>
      </c>
      <c r="EP6353">
        <v>0</v>
      </c>
      <c r="EQ6353">
        <v>0</v>
      </c>
      <c r="ER6353">
        <v>0</v>
      </c>
      <c r="ES6353">
        <v>0</v>
      </c>
      <c r="ET6353">
        <v>0</v>
      </c>
      <c r="EU6353">
        <v>0</v>
      </c>
      <c r="EV6353">
        <v>0</v>
      </c>
      <c r="EW6353">
        <v>0</v>
      </c>
      <c r="EX6353">
        <v>0</v>
      </c>
      <c r="FB6353">
        <v>0</v>
      </c>
      <c r="FC6353">
        <v>1</v>
      </c>
    </row>
    <row r="6354" spans="1:159" x14ac:dyDescent="0.25">
      <c r="A6354" t="s">
        <v>62</v>
      </c>
      <c r="B6354" t="s">
        <v>41</v>
      </c>
      <c r="C6354" t="s">
        <v>75</v>
      </c>
      <c r="D6354" s="13" t="s">
        <v>171</v>
      </c>
      <c r="I6354">
        <v>0</v>
      </c>
      <c r="EA6354">
        <v>0</v>
      </c>
      <c r="EB6354">
        <v>0</v>
      </c>
      <c r="EC6354">
        <v>0</v>
      </c>
      <c r="ED6354">
        <v>0</v>
      </c>
      <c r="EE6354">
        <v>0</v>
      </c>
      <c r="EF6354">
        <v>0</v>
      </c>
      <c r="EG6354">
        <v>0</v>
      </c>
      <c r="EH6354">
        <v>0</v>
      </c>
      <c r="EI6354">
        <v>0</v>
      </c>
      <c r="EJ6354">
        <v>0</v>
      </c>
      <c r="EK6354">
        <v>0</v>
      </c>
      <c r="EL6354">
        <v>0</v>
      </c>
      <c r="EM6354">
        <v>0</v>
      </c>
      <c r="EN6354">
        <v>0</v>
      </c>
      <c r="EO6354">
        <v>0</v>
      </c>
      <c r="EP6354">
        <v>0</v>
      </c>
      <c r="EQ6354">
        <v>0</v>
      </c>
      <c r="ER6354">
        <v>0</v>
      </c>
      <c r="ES6354">
        <v>0</v>
      </c>
      <c r="ET6354">
        <v>0</v>
      </c>
      <c r="EU6354">
        <v>0</v>
      </c>
      <c r="EV6354">
        <v>0</v>
      </c>
      <c r="EW6354">
        <v>0</v>
      </c>
      <c r="EX6354">
        <v>0</v>
      </c>
      <c r="FB6354">
        <v>0</v>
      </c>
      <c r="FC6354">
        <v>1</v>
      </c>
    </row>
    <row r="6355" spans="1:159" x14ac:dyDescent="0.25">
      <c r="A6355" t="s">
        <v>62</v>
      </c>
      <c r="B6355" t="s">
        <v>41</v>
      </c>
      <c r="C6355" t="s">
        <v>77</v>
      </c>
      <c r="D6355" s="13" t="s">
        <v>171</v>
      </c>
      <c r="I6355">
        <v>0</v>
      </c>
      <c r="EA6355">
        <v>0</v>
      </c>
      <c r="EB6355">
        <v>0</v>
      </c>
      <c r="EC6355">
        <v>0</v>
      </c>
      <c r="ED6355">
        <v>0</v>
      </c>
      <c r="EE6355">
        <v>0</v>
      </c>
      <c r="EF6355">
        <v>0</v>
      </c>
      <c r="EG6355">
        <v>0</v>
      </c>
      <c r="EH6355">
        <v>0</v>
      </c>
      <c r="EI6355">
        <v>0</v>
      </c>
      <c r="EJ6355">
        <v>0</v>
      </c>
      <c r="EK6355">
        <v>0</v>
      </c>
      <c r="EL6355">
        <v>0</v>
      </c>
      <c r="EM6355">
        <v>0</v>
      </c>
      <c r="EN6355">
        <v>0</v>
      </c>
      <c r="EO6355">
        <v>0</v>
      </c>
      <c r="EP6355">
        <v>0</v>
      </c>
      <c r="EQ6355">
        <v>0</v>
      </c>
      <c r="ER6355">
        <v>0</v>
      </c>
      <c r="ES6355">
        <v>0</v>
      </c>
      <c r="ET6355">
        <v>0</v>
      </c>
      <c r="EU6355">
        <v>0</v>
      </c>
      <c r="EV6355">
        <v>0</v>
      </c>
      <c r="EW6355">
        <v>0</v>
      </c>
      <c r="EX6355">
        <v>0</v>
      </c>
      <c r="FB6355">
        <v>0</v>
      </c>
      <c r="FC6355">
        <v>1</v>
      </c>
    </row>
    <row r="6356" spans="1:159" x14ac:dyDescent="0.25">
      <c r="A6356" t="s">
        <v>62</v>
      </c>
      <c r="B6356" t="s">
        <v>41</v>
      </c>
      <c r="C6356" t="s">
        <v>84</v>
      </c>
      <c r="D6356" s="13" t="s">
        <v>171</v>
      </c>
      <c r="I6356">
        <v>0</v>
      </c>
      <c r="EA6356">
        <v>0</v>
      </c>
      <c r="EB6356">
        <v>0</v>
      </c>
      <c r="EC6356">
        <v>0</v>
      </c>
      <c r="ED6356">
        <v>0</v>
      </c>
      <c r="EE6356">
        <v>0</v>
      </c>
      <c r="EF6356">
        <v>0</v>
      </c>
      <c r="EG6356">
        <v>0</v>
      </c>
      <c r="EH6356">
        <v>0</v>
      </c>
      <c r="EI6356">
        <v>0</v>
      </c>
      <c r="EJ6356">
        <v>0</v>
      </c>
      <c r="EK6356">
        <v>0</v>
      </c>
      <c r="EL6356">
        <v>0</v>
      </c>
      <c r="EM6356">
        <v>0</v>
      </c>
      <c r="EN6356">
        <v>0</v>
      </c>
      <c r="EO6356">
        <v>0</v>
      </c>
      <c r="EP6356">
        <v>0</v>
      </c>
      <c r="EQ6356">
        <v>0</v>
      </c>
      <c r="ER6356">
        <v>0</v>
      </c>
      <c r="ES6356">
        <v>0</v>
      </c>
      <c r="ET6356">
        <v>0</v>
      </c>
      <c r="EU6356">
        <v>0</v>
      </c>
      <c r="EV6356">
        <v>0</v>
      </c>
      <c r="EW6356">
        <v>0</v>
      </c>
      <c r="EX6356">
        <v>0</v>
      </c>
      <c r="FB6356">
        <v>0</v>
      </c>
      <c r="FC6356">
        <v>1</v>
      </c>
    </row>
    <row r="6357" spans="1:159" x14ac:dyDescent="0.25">
      <c r="A6357" t="s">
        <v>62</v>
      </c>
      <c r="B6357" t="s">
        <v>41</v>
      </c>
      <c r="C6357" t="s">
        <v>72</v>
      </c>
      <c r="D6357" s="13" t="s">
        <v>171</v>
      </c>
      <c r="I6357">
        <v>0</v>
      </c>
      <c r="EA6357">
        <v>0</v>
      </c>
      <c r="EB6357">
        <v>0</v>
      </c>
      <c r="EC6357">
        <v>0</v>
      </c>
      <c r="ED6357">
        <v>0</v>
      </c>
      <c r="EE6357">
        <v>0</v>
      </c>
      <c r="EF6357">
        <v>0</v>
      </c>
      <c r="EG6357">
        <v>0</v>
      </c>
      <c r="EH6357">
        <v>0</v>
      </c>
      <c r="EI6357">
        <v>0</v>
      </c>
      <c r="EJ6357">
        <v>0</v>
      </c>
      <c r="EK6357">
        <v>0</v>
      </c>
      <c r="EL6357">
        <v>0</v>
      </c>
      <c r="EM6357">
        <v>0</v>
      </c>
      <c r="EN6357">
        <v>0</v>
      </c>
      <c r="EO6357">
        <v>0</v>
      </c>
      <c r="EP6357">
        <v>0</v>
      </c>
      <c r="EQ6357">
        <v>0</v>
      </c>
      <c r="ER6357">
        <v>0</v>
      </c>
      <c r="ES6357">
        <v>0</v>
      </c>
      <c r="ET6357">
        <v>0</v>
      </c>
      <c r="EU6357">
        <v>0</v>
      </c>
      <c r="EV6357">
        <v>0</v>
      </c>
      <c r="EW6357">
        <v>0</v>
      </c>
      <c r="EX6357">
        <v>0</v>
      </c>
      <c r="FB6357">
        <v>0</v>
      </c>
      <c r="FC6357">
        <v>1</v>
      </c>
    </row>
    <row r="6358" spans="1:159" x14ac:dyDescent="0.25">
      <c r="A6358" t="s">
        <v>62</v>
      </c>
      <c r="B6358" t="s">
        <v>41</v>
      </c>
      <c r="C6358" t="s">
        <v>80</v>
      </c>
      <c r="D6358" s="13" t="s">
        <v>171</v>
      </c>
      <c r="I6358">
        <v>0</v>
      </c>
      <c r="EA6358">
        <v>0</v>
      </c>
      <c r="EB6358">
        <v>0</v>
      </c>
      <c r="EC6358">
        <v>0</v>
      </c>
      <c r="ED6358">
        <v>0</v>
      </c>
      <c r="EE6358">
        <v>0</v>
      </c>
      <c r="EF6358">
        <v>0</v>
      </c>
      <c r="EG6358">
        <v>0</v>
      </c>
      <c r="EH6358">
        <v>0</v>
      </c>
      <c r="EI6358">
        <v>0</v>
      </c>
      <c r="EJ6358">
        <v>0</v>
      </c>
      <c r="EK6358">
        <v>0</v>
      </c>
      <c r="EL6358">
        <v>0</v>
      </c>
      <c r="EM6358">
        <v>0</v>
      </c>
      <c r="EN6358">
        <v>0</v>
      </c>
      <c r="EO6358">
        <v>0</v>
      </c>
      <c r="EP6358">
        <v>0</v>
      </c>
      <c r="EQ6358">
        <v>0</v>
      </c>
      <c r="ER6358">
        <v>0</v>
      </c>
      <c r="ES6358">
        <v>0</v>
      </c>
      <c r="ET6358">
        <v>0</v>
      </c>
      <c r="EU6358">
        <v>0</v>
      </c>
      <c r="EV6358">
        <v>0</v>
      </c>
      <c r="EW6358">
        <v>0</v>
      </c>
      <c r="EX6358">
        <v>0</v>
      </c>
      <c r="FB6358">
        <v>0</v>
      </c>
      <c r="FC6358">
        <v>1</v>
      </c>
    </row>
    <row r="6359" spans="1:159" x14ac:dyDescent="0.25">
      <c r="A6359" t="s">
        <v>51</v>
      </c>
      <c r="B6359" t="s">
        <v>41</v>
      </c>
      <c r="C6359" t="s">
        <v>78</v>
      </c>
      <c r="D6359" s="13" t="s">
        <v>171</v>
      </c>
      <c r="I6359">
        <v>0</v>
      </c>
      <c r="EA6359">
        <v>0</v>
      </c>
      <c r="EB6359">
        <v>0</v>
      </c>
      <c r="EC6359">
        <v>0</v>
      </c>
      <c r="ED6359">
        <v>0</v>
      </c>
      <c r="EE6359">
        <v>0</v>
      </c>
      <c r="EF6359">
        <v>0</v>
      </c>
      <c r="EG6359">
        <v>0</v>
      </c>
      <c r="EH6359">
        <v>0</v>
      </c>
      <c r="EI6359">
        <v>0</v>
      </c>
      <c r="EJ6359">
        <v>0</v>
      </c>
      <c r="EK6359">
        <v>0</v>
      </c>
      <c r="EL6359">
        <v>0</v>
      </c>
      <c r="EM6359">
        <v>0</v>
      </c>
      <c r="EN6359">
        <v>0</v>
      </c>
      <c r="EO6359">
        <v>0</v>
      </c>
      <c r="EP6359">
        <v>0</v>
      </c>
      <c r="EQ6359">
        <v>0</v>
      </c>
      <c r="ER6359">
        <v>0</v>
      </c>
      <c r="ES6359">
        <v>0</v>
      </c>
      <c r="ET6359">
        <v>0</v>
      </c>
      <c r="EU6359">
        <v>0</v>
      </c>
      <c r="EV6359">
        <v>0</v>
      </c>
      <c r="EW6359">
        <v>0</v>
      </c>
      <c r="EX6359">
        <v>0</v>
      </c>
      <c r="FB6359">
        <v>0</v>
      </c>
      <c r="FC6359">
        <v>1</v>
      </c>
    </row>
    <row r="6360" spans="1:159" x14ac:dyDescent="0.25">
      <c r="A6360" t="s">
        <v>51</v>
      </c>
      <c r="B6360" t="s">
        <v>41</v>
      </c>
      <c r="C6360" t="s">
        <v>79</v>
      </c>
      <c r="D6360" s="13" t="s">
        <v>171</v>
      </c>
      <c r="I6360">
        <v>0</v>
      </c>
      <c r="EA6360">
        <v>0</v>
      </c>
      <c r="EB6360">
        <v>0</v>
      </c>
      <c r="EC6360">
        <v>0</v>
      </c>
      <c r="ED6360">
        <v>0</v>
      </c>
      <c r="EE6360">
        <v>0</v>
      </c>
      <c r="EF6360">
        <v>0</v>
      </c>
      <c r="EG6360">
        <v>0</v>
      </c>
      <c r="EH6360">
        <v>0</v>
      </c>
      <c r="EI6360">
        <v>0</v>
      </c>
      <c r="EJ6360">
        <v>0</v>
      </c>
      <c r="EK6360">
        <v>0</v>
      </c>
      <c r="EL6360">
        <v>0</v>
      </c>
      <c r="EM6360">
        <v>0</v>
      </c>
      <c r="EN6360">
        <v>0</v>
      </c>
      <c r="EO6360">
        <v>0</v>
      </c>
      <c r="EP6360">
        <v>0</v>
      </c>
      <c r="EQ6360">
        <v>0</v>
      </c>
      <c r="ER6360">
        <v>0</v>
      </c>
      <c r="ES6360">
        <v>0</v>
      </c>
      <c r="ET6360">
        <v>0</v>
      </c>
      <c r="EU6360">
        <v>0</v>
      </c>
      <c r="EV6360">
        <v>0</v>
      </c>
      <c r="EW6360">
        <v>0</v>
      </c>
      <c r="EX6360">
        <v>0</v>
      </c>
      <c r="FB6360">
        <v>0</v>
      </c>
      <c r="FC6360">
        <v>1</v>
      </c>
    </row>
    <row r="6361" spans="1:159" x14ac:dyDescent="0.25">
      <c r="A6361" t="s">
        <v>51</v>
      </c>
      <c r="B6361" t="s">
        <v>41</v>
      </c>
      <c r="C6361" t="s">
        <v>42</v>
      </c>
      <c r="D6361" s="13" t="s">
        <v>171</v>
      </c>
      <c r="E6361" s="25">
        <v>18</v>
      </c>
      <c r="F6361">
        <v>20</v>
      </c>
      <c r="G6361">
        <v>18</v>
      </c>
      <c r="H6361">
        <v>20</v>
      </c>
      <c r="I6361">
        <v>6561.5</v>
      </c>
      <c r="J6361">
        <v>56580</v>
      </c>
      <c r="K6361">
        <v>0.84114831686019798</v>
      </c>
      <c r="L6361">
        <v>0.74889749288558904</v>
      </c>
      <c r="M6361">
        <v>0.68034344911575295</v>
      </c>
      <c r="N6361">
        <v>0.64013415575027399</v>
      </c>
      <c r="O6361">
        <v>0.63069927692413297</v>
      </c>
      <c r="P6361">
        <v>0.65458756685256902</v>
      </c>
      <c r="Q6361">
        <v>0.71410340070724398</v>
      </c>
      <c r="R6361">
        <v>0.73118609189987105</v>
      </c>
      <c r="S6361">
        <v>0.61169195175170799</v>
      </c>
      <c r="T6361">
        <v>0.54236555099487305</v>
      </c>
      <c r="U6361">
        <v>0.51590144634246804</v>
      </c>
      <c r="V6361">
        <v>0.55074679851531905</v>
      </c>
      <c r="W6361">
        <v>0.64752805233001698</v>
      </c>
      <c r="X6361">
        <v>0.80248117446899403</v>
      </c>
      <c r="Y6361">
        <v>0.99707746505737305</v>
      </c>
      <c r="Z6361">
        <v>1.27833807468414</v>
      </c>
      <c r="AA6361">
        <v>1.6098171472549401</v>
      </c>
      <c r="AB6361">
        <v>1.9184701442718499</v>
      </c>
      <c r="AC6361">
        <v>1.9846554994583101</v>
      </c>
      <c r="AD6361">
        <v>1.78852403163909</v>
      </c>
      <c r="AE6361">
        <v>1.6007211208343499</v>
      </c>
      <c r="AF6361">
        <v>1.4204239845275799</v>
      </c>
      <c r="AG6361">
        <v>1.19010257720947</v>
      </c>
      <c r="AH6361">
        <v>0.990267693996429</v>
      </c>
      <c r="AI6361">
        <v>-1.7184616997838E-2</v>
      </c>
      <c r="AJ6361">
        <v>-1.45029760897159E-2</v>
      </c>
      <c r="AK6361">
        <v>-1.7323829233646299E-2</v>
      </c>
      <c r="AL6361">
        <v>-1.6106728464364999E-2</v>
      </c>
      <c r="AM6361">
        <v>-5.9692100621759796E-3</v>
      </c>
      <c r="AN6361">
        <v>-6.4973603002726997E-3</v>
      </c>
      <c r="AO6361">
        <v>-1.52402017265558E-2</v>
      </c>
      <c r="AP6361">
        <v>-1.7669072374701399E-2</v>
      </c>
      <c r="AQ6361">
        <v>-1.6843978315591802E-2</v>
      </c>
      <c r="AR6361">
        <v>-1.4900549314916099E-2</v>
      </c>
      <c r="AS6361">
        <v>-1.9549382850527701E-2</v>
      </c>
      <c r="AT6361">
        <v>-2.99831442534923E-2</v>
      </c>
      <c r="AU6361">
        <v>-3.3171080052852603E-2</v>
      </c>
      <c r="AV6361">
        <v>-1.85363758355379E-2</v>
      </c>
      <c r="AW6361">
        <v>-3.55194211006164E-2</v>
      </c>
      <c r="AX6361">
        <v>-4.0162406861781998E-2</v>
      </c>
      <c r="AY6361">
        <v>-2.6295343413948999E-2</v>
      </c>
      <c r="AZ6361">
        <v>4.9702037125825799E-2</v>
      </c>
      <c r="BA6361">
        <v>4.8503171652555403E-2</v>
      </c>
      <c r="BB6361">
        <v>-2.1339004859328201E-2</v>
      </c>
      <c r="BC6361">
        <v>-8.9597322046756703E-2</v>
      </c>
      <c r="BD6361">
        <v>-4.1583538055419901E-2</v>
      </c>
      <c r="BE6361">
        <v>-2.80839521437883E-2</v>
      </c>
      <c r="BF6361">
        <v>-2.2619239985942799E-2</v>
      </c>
      <c r="BG6361">
        <v>1.3685673184227101E-4</v>
      </c>
      <c r="BH6361">
        <v>1.7424791585654001E-3</v>
      </c>
      <c r="BI6361">
        <v>-2.8853309340775E-3</v>
      </c>
      <c r="BJ6361">
        <v>-3.1787157058715799E-3</v>
      </c>
      <c r="BK6361">
        <v>5.5898921564221304E-3</v>
      </c>
      <c r="BL6361">
        <v>4.00061346590518E-3</v>
      </c>
      <c r="BM6361">
        <v>-4.8248884268105004E-3</v>
      </c>
      <c r="BN6361">
        <v>-6.8214847706258202E-3</v>
      </c>
      <c r="BO6361">
        <v>-5.0615887157618904E-3</v>
      </c>
      <c r="BP6361">
        <v>-2.6140436530113199E-3</v>
      </c>
      <c r="BQ6361">
        <v>-6.7379558458924198E-3</v>
      </c>
      <c r="BR6361">
        <v>-1.6094371676445E-2</v>
      </c>
      <c r="BS6361">
        <v>-1.7341837286949099E-2</v>
      </c>
      <c r="BT6361">
        <v>-9.2937744921073296E-4</v>
      </c>
      <c r="BU6361">
        <v>-1.62631049752235E-2</v>
      </c>
      <c r="BV6361">
        <v>-1.8825309351086599E-2</v>
      </c>
      <c r="BW6361">
        <v>-3.34026012569665E-3</v>
      </c>
      <c r="BX6361">
        <v>7.37153515219688E-2</v>
      </c>
      <c r="BY6361">
        <v>7.1569696068763705E-2</v>
      </c>
      <c r="BZ6361">
        <v>0</v>
      </c>
      <c r="CA6361">
        <v>-6.9053053855895899E-2</v>
      </c>
      <c r="CB6361">
        <v>-2.1985707804560599E-2</v>
      </c>
      <c r="CC6361">
        <v>-9.7525622695684398E-3</v>
      </c>
      <c r="CD6361">
        <v>-5.6655043736100101E-3</v>
      </c>
      <c r="CE6361">
        <v>1.7458330839872301E-2</v>
      </c>
      <c r="CF6361">
        <v>1.7987934872508E-2</v>
      </c>
      <c r="CG6361">
        <v>1.15531673654913E-2</v>
      </c>
      <c r="CH6361">
        <v>9.7492961212992599E-3</v>
      </c>
      <c r="CI6361">
        <v>1.7148993909358898E-2</v>
      </c>
      <c r="CJ6361">
        <v>1.44985876977443E-2</v>
      </c>
      <c r="CK6361">
        <v>5.5904248729348096E-3</v>
      </c>
      <c r="CL6361">
        <v>4.0261028334498397E-3</v>
      </c>
      <c r="CM6361">
        <v>6.7208008840680096E-3</v>
      </c>
      <c r="CN6361">
        <v>9.6724620088934794E-3</v>
      </c>
      <c r="CO6361">
        <v>6.0734711587429003E-3</v>
      </c>
      <c r="CP6361">
        <v>-2.2055997978895898E-3</v>
      </c>
      <c r="CQ6361">
        <v>-1.5125952195376099E-3</v>
      </c>
      <c r="CR6361">
        <v>1.6677619889378499E-2</v>
      </c>
      <c r="CS6361">
        <v>2.9932109173387198E-3</v>
      </c>
      <c r="CT6361">
        <v>2.51178862527012E-3</v>
      </c>
      <c r="CU6361">
        <v>1.9614823162555601E-2</v>
      </c>
      <c r="CV6361">
        <v>9.7728662192821503E-2</v>
      </c>
      <c r="CW6361">
        <v>9.4636216759681702E-2</v>
      </c>
      <c r="CX6361">
        <v>2.1339004859328201E-2</v>
      </c>
      <c r="CY6361">
        <v>-4.8508785665035199E-2</v>
      </c>
      <c r="CZ6361">
        <v>-2.3878787178546099E-3</v>
      </c>
      <c r="DA6361">
        <v>8.5788276046514494E-3</v>
      </c>
      <c r="DB6361">
        <v>1.1288232170045299E-2</v>
      </c>
      <c r="DC6361">
        <v>1.0530708357691701E-2</v>
      </c>
      <c r="DD6361">
        <v>9.8765352740883793E-3</v>
      </c>
      <c r="DE6361">
        <v>8.7779834866523708E-3</v>
      </c>
      <c r="DF6361">
        <v>7.8596733510494197E-3</v>
      </c>
      <c r="DG6361">
        <v>7.0274351164698601E-3</v>
      </c>
      <c r="DH6361">
        <v>6.3823149539530199E-3</v>
      </c>
      <c r="DI6361">
        <v>6.3320607878267704E-3</v>
      </c>
      <c r="DJ6361">
        <v>6.5948651172220698E-3</v>
      </c>
      <c r="DK6361">
        <v>7.1631842292845197E-3</v>
      </c>
      <c r="DL6361">
        <v>7.4696647934615603E-3</v>
      </c>
      <c r="DM6361">
        <v>7.7887945808470197E-3</v>
      </c>
      <c r="DN6361">
        <v>8.4437737241387298E-3</v>
      </c>
      <c r="DO6361">
        <v>9.6234958618879301E-3</v>
      </c>
      <c r="DP6361">
        <v>1.0704294778406599E-2</v>
      </c>
      <c r="DQ6361">
        <v>1.17070088163018E-2</v>
      </c>
      <c r="DR6361">
        <v>1.2972034513950299E-2</v>
      </c>
      <c r="DS6361">
        <v>1.39557002112269E-2</v>
      </c>
      <c r="DT6361">
        <v>1.4599057845771301E-2</v>
      </c>
      <c r="DU6361">
        <v>1.40234502032399E-2</v>
      </c>
      <c r="DV6361">
        <v>1.2973194010555701E-2</v>
      </c>
      <c r="DW6361">
        <v>1.2490027584135499E-2</v>
      </c>
      <c r="DX6361">
        <v>1.19146341457962E-2</v>
      </c>
      <c r="DY6361">
        <v>1.1144693940877901E-2</v>
      </c>
      <c r="DZ6361">
        <v>1.0307139717042399E-2</v>
      </c>
      <c r="EA6361">
        <v>71.945259094238196</v>
      </c>
      <c r="EB6361">
        <v>70.487556457519503</v>
      </c>
      <c r="EC6361">
        <v>68.835716247558494</v>
      </c>
      <c r="ED6361">
        <v>68.703910827636705</v>
      </c>
      <c r="EE6361">
        <v>67.606979370117102</v>
      </c>
      <c r="EF6361">
        <v>67.862365722656193</v>
      </c>
      <c r="EG6361">
        <v>67.853538513183494</v>
      </c>
      <c r="EH6361">
        <v>69.526985168457003</v>
      </c>
      <c r="EI6361">
        <v>75.073249816894503</v>
      </c>
      <c r="EJ6361">
        <v>81.290847778320298</v>
      </c>
      <c r="EK6361">
        <v>86.526618957519503</v>
      </c>
      <c r="EL6361">
        <v>90.857704162597599</v>
      </c>
      <c r="EM6361">
        <v>91.895729064941406</v>
      </c>
      <c r="EN6361">
        <v>94.420005798339801</v>
      </c>
      <c r="EO6361">
        <v>95.765342712402301</v>
      </c>
      <c r="EP6361">
        <v>96.574661254882798</v>
      </c>
      <c r="EQ6361">
        <v>96.378585815429602</v>
      </c>
      <c r="ER6361">
        <v>94.259040832519503</v>
      </c>
      <c r="ES6361">
        <v>88.939239501953097</v>
      </c>
      <c r="ET6361">
        <v>82.051292419433494</v>
      </c>
      <c r="EU6361">
        <v>81.013221740722599</v>
      </c>
      <c r="EV6361">
        <v>79.495986938476506</v>
      </c>
      <c r="EW6361">
        <v>76.780036926269503</v>
      </c>
      <c r="EX6361">
        <v>75.873916625976506</v>
      </c>
      <c r="EY6361">
        <v>0.11227710545062999</v>
      </c>
      <c r="EZ6361">
        <v>8.0145243555307302E-3</v>
      </c>
      <c r="FA6361">
        <v>8.0145243555307302E-3</v>
      </c>
      <c r="FB6361">
        <v>0</v>
      </c>
      <c r="FC6361">
        <v>0</v>
      </c>
    </row>
    <row r="6362" spans="1:159" x14ac:dyDescent="0.25">
      <c r="A6362" t="s">
        <v>51</v>
      </c>
      <c r="B6362" t="s">
        <v>41</v>
      </c>
      <c r="C6362" t="s">
        <v>74</v>
      </c>
      <c r="D6362" s="13" t="s">
        <v>171</v>
      </c>
      <c r="I6362">
        <v>0</v>
      </c>
      <c r="EA6362">
        <v>0</v>
      </c>
      <c r="EB6362">
        <v>0</v>
      </c>
      <c r="EC6362">
        <v>0</v>
      </c>
      <c r="ED6362">
        <v>0</v>
      </c>
      <c r="EE6362">
        <v>0</v>
      </c>
      <c r="EF6362">
        <v>0</v>
      </c>
      <c r="EG6362">
        <v>0</v>
      </c>
      <c r="EH6362">
        <v>0</v>
      </c>
      <c r="EI6362">
        <v>0</v>
      </c>
      <c r="EJ6362">
        <v>0</v>
      </c>
      <c r="EK6362">
        <v>0</v>
      </c>
      <c r="EL6362">
        <v>0</v>
      </c>
      <c r="EM6362">
        <v>0</v>
      </c>
      <c r="EN6362">
        <v>0</v>
      </c>
      <c r="EO6362">
        <v>0</v>
      </c>
      <c r="EP6362">
        <v>0</v>
      </c>
      <c r="EQ6362">
        <v>0</v>
      </c>
      <c r="ER6362">
        <v>0</v>
      </c>
      <c r="ES6362">
        <v>0</v>
      </c>
      <c r="ET6362">
        <v>0</v>
      </c>
      <c r="EU6362">
        <v>0</v>
      </c>
      <c r="EV6362">
        <v>0</v>
      </c>
      <c r="EW6362">
        <v>0</v>
      </c>
      <c r="EX6362">
        <v>0</v>
      </c>
      <c r="FB6362">
        <v>0</v>
      </c>
      <c r="FC6362">
        <v>1</v>
      </c>
    </row>
    <row r="6363" spans="1:159" x14ac:dyDescent="0.25">
      <c r="A6363" t="s">
        <v>51</v>
      </c>
      <c r="B6363" t="s">
        <v>41</v>
      </c>
      <c r="C6363" t="s">
        <v>83</v>
      </c>
      <c r="D6363" s="13" t="s">
        <v>171</v>
      </c>
      <c r="I6363">
        <v>0</v>
      </c>
      <c r="EA6363">
        <v>0</v>
      </c>
      <c r="EB6363">
        <v>0</v>
      </c>
      <c r="EC6363">
        <v>0</v>
      </c>
      <c r="ED6363">
        <v>0</v>
      </c>
      <c r="EE6363">
        <v>0</v>
      </c>
      <c r="EF6363">
        <v>0</v>
      </c>
      <c r="EG6363">
        <v>0</v>
      </c>
      <c r="EH6363">
        <v>0</v>
      </c>
      <c r="EI6363">
        <v>0</v>
      </c>
      <c r="EJ6363">
        <v>0</v>
      </c>
      <c r="EK6363">
        <v>0</v>
      </c>
      <c r="EL6363">
        <v>0</v>
      </c>
      <c r="EM6363">
        <v>0</v>
      </c>
      <c r="EN6363">
        <v>0</v>
      </c>
      <c r="EO6363">
        <v>0</v>
      </c>
      <c r="EP6363">
        <v>0</v>
      </c>
      <c r="EQ6363">
        <v>0</v>
      </c>
      <c r="ER6363">
        <v>0</v>
      </c>
      <c r="ES6363">
        <v>0</v>
      </c>
      <c r="ET6363">
        <v>0</v>
      </c>
      <c r="EU6363">
        <v>0</v>
      </c>
      <c r="EV6363">
        <v>0</v>
      </c>
      <c r="EW6363">
        <v>0</v>
      </c>
      <c r="EX6363">
        <v>0</v>
      </c>
      <c r="FB6363">
        <v>0</v>
      </c>
      <c r="FC6363">
        <v>1</v>
      </c>
    </row>
    <row r="6364" spans="1:159" x14ac:dyDescent="0.25">
      <c r="A6364" t="s">
        <v>51</v>
      </c>
      <c r="B6364" t="s">
        <v>41</v>
      </c>
      <c r="C6364" t="s">
        <v>73</v>
      </c>
      <c r="D6364" s="13" t="s">
        <v>171</v>
      </c>
      <c r="I6364">
        <v>0</v>
      </c>
      <c r="EA6364">
        <v>0</v>
      </c>
      <c r="EB6364">
        <v>0</v>
      </c>
      <c r="EC6364">
        <v>0</v>
      </c>
      <c r="ED6364">
        <v>0</v>
      </c>
      <c r="EE6364">
        <v>0</v>
      </c>
      <c r="EF6364">
        <v>0</v>
      </c>
      <c r="EG6364">
        <v>0</v>
      </c>
      <c r="EH6364">
        <v>0</v>
      </c>
      <c r="EI6364">
        <v>0</v>
      </c>
      <c r="EJ6364">
        <v>0</v>
      </c>
      <c r="EK6364">
        <v>0</v>
      </c>
      <c r="EL6364">
        <v>0</v>
      </c>
      <c r="EM6364">
        <v>0</v>
      </c>
      <c r="EN6364">
        <v>0</v>
      </c>
      <c r="EO6364">
        <v>0</v>
      </c>
      <c r="EP6364">
        <v>0</v>
      </c>
      <c r="EQ6364">
        <v>0</v>
      </c>
      <c r="ER6364">
        <v>0</v>
      </c>
      <c r="ES6364">
        <v>0</v>
      </c>
      <c r="ET6364">
        <v>0</v>
      </c>
      <c r="EU6364">
        <v>0</v>
      </c>
      <c r="EV6364">
        <v>0</v>
      </c>
      <c r="EW6364">
        <v>0</v>
      </c>
      <c r="EX6364">
        <v>0</v>
      </c>
      <c r="FB6364">
        <v>0</v>
      </c>
      <c r="FC6364">
        <v>1</v>
      </c>
    </row>
    <row r="6365" spans="1:159" x14ac:dyDescent="0.25">
      <c r="A6365" t="s">
        <v>51</v>
      </c>
      <c r="B6365" t="s">
        <v>41</v>
      </c>
      <c r="C6365" t="s">
        <v>81</v>
      </c>
      <c r="D6365" s="13" t="s">
        <v>171</v>
      </c>
      <c r="I6365">
        <v>0</v>
      </c>
      <c r="EA6365">
        <v>0</v>
      </c>
      <c r="EB6365">
        <v>0</v>
      </c>
      <c r="EC6365">
        <v>0</v>
      </c>
      <c r="ED6365">
        <v>0</v>
      </c>
      <c r="EE6365">
        <v>0</v>
      </c>
      <c r="EF6365">
        <v>0</v>
      </c>
      <c r="EG6365">
        <v>0</v>
      </c>
      <c r="EH6365">
        <v>0</v>
      </c>
      <c r="EI6365">
        <v>0</v>
      </c>
      <c r="EJ6365">
        <v>0</v>
      </c>
      <c r="EK6365">
        <v>0</v>
      </c>
      <c r="EL6365">
        <v>0</v>
      </c>
      <c r="EM6365">
        <v>0</v>
      </c>
      <c r="EN6365">
        <v>0</v>
      </c>
      <c r="EO6365">
        <v>0</v>
      </c>
      <c r="EP6365">
        <v>0</v>
      </c>
      <c r="EQ6365">
        <v>0</v>
      </c>
      <c r="ER6365">
        <v>0</v>
      </c>
      <c r="ES6365">
        <v>0</v>
      </c>
      <c r="ET6365">
        <v>0</v>
      </c>
      <c r="EU6365">
        <v>0</v>
      </c>
      <c r="EV6365">
        <v>0</v>
      </c>
      <c r="EW6365">
        <v>0</v>
      </c>
      <c r="EX6365">
        <v>0</v>
      </c>
      <c r="FB6365">
        <v>0</v>
      </c>
      <c r="FC6365">
        <v>1</v>
      </c>
    </row>
    <row r="6366" spans="1:159" x14ac:dyDescent="0.25">
      <c r="A6366" t="s">
        <v>51</v>
      </c>
      <c r="B6366" t="s">
        <v>41</v>
      </c>
      <c r="C6366" t="s">
        <v>82</v>
      </c>
      <c r="D6366" s="13" t="s">
        <v>171</v>
      </c>
      <c r="I6366">
        <v>0</v>
      </c>
      <c r="EA6366">
        <v>0</v>
      </c>
      <c r="EB6366">
        <v>0</v>
      </c>
      <c r="EC6366">
        <v>0</v>
      </c>
      <c r="ED6366">
        <v>0</v>
      </c>
      <c r="EE6366">
        <v>0</v>
      </c>
      <c r="EF6366">
        <v>0</v>
      </c>
      <c r="EG6366">
        <v>0</v>
      </c>
      <c r="EH6366">
        <v>0</v>
      </c>
      <c r="EI6366">
        <v>0</v>
      </c>
      <c r="EJ6366">
        <v>0</v>
      </c>
      <c r="EK6366">
        <v>0</v>
      </c>
      <c r="EL6366">
        <v>0</v>
      </c>
      <c r="EM6366">
        <v>0</v>
      </c>
      <c r="EN6366">
        <v>0</v>
      </c>
      <c r="EO6366">
        <v>0</v>
      </c>
      <c r="EP6366">
        <v>0</v>
      </c>
      <c r="EQ6366">
        <v>0</v>
      </c>
      <c r="ER6366">
        <v>0</v>
      </c>
      <c r="ES6366">
        <v>0</v>
      </c>
      <c r="ET6366">
        <v>0</v>
      </c>
      <c r="EU6366">
        <v>0</v>
      </c>
      <c r="EV6366">
        <v>0</v>
      </c>
      <c r="EW6366">
        <v>0</v>
      </c>
      <c r="EX6366">
        <v>0</v>
      </c>
      <c r="FB6366">
        <v>0</v>
      </c>
      <c r="FC6366">
        <v>1</v>
      </c>
    </row>
    <row r="6367" spans="1:159" x14ac:dyDescent="0.25">
      <c r="A6367" t="s">
        <v>51</v>
      </c>
      <c r="B6367" t="s">
        <v>41</v>
      </c>
      <c r="C6367" t="s">
        <v>87</v>
      </c>
      <c r="D6367" s="13" t="s">
        <v>171</v>
      </c>
      <c r="I6367">
        <v>0</v>
      </c>
      <c r="EA6367">
        <v>0</v>
      </c>
      <c r="EB6367">
        <v>0</v>
      </c>
      <c r="EC6367">
        <v>0</v>
      </c>
      <c r="ED6367">
        <v>0</v>
      </c>
      <c r="EE6367">
        <v>0</v>
      </c>
      <c r="EF6367">
        <v>0</v>
      </c>
      <c r="EG6367">
        <v>0</v>
      </c>
      <c r="EH6367">
        <v>0</v>
      </c>
      <c r="EI6367">
        <v>0</v>
      </c>
      <c r="EJ6367">
        <v>0</v>
      </c>
      <c r="EK6367">
        <v>0</v>
      </c>
      <c r="EL6367">
        <v>0</v>
      </c>
      <c r="EM6367">
        <v>0</v>
      </c>
      <c r="EN6367">
        <v>0</v>
      </c>
      <c r="EO6367">
        <v>0</v>
      </c>
      <c r="EP6367">
        <v>0</v>
      </c>
      <c r="EQ6367">
        <v>0</v>
      </c>
      <c r="ER6367">
        <v>0</v>
      </c>
      <c r="ES6367">
        <v>0</v>
      </c>
      <c r="ET6367">
        <v>0</v>
      </c>
      <c r="EU6367">
        <v>0</v>
      </c>
      <c r="EV6367">
        <v>0</v>
      </c>
      <c r="EW6367">
        <v>0</v>
      </c>
      <c r="EX6367">
        <v>0</v>
      </c>
      <c r="FB6367">
        <v>0</v>
      </c>
      <c r="FC6367">
        <v>1</v>
      </c>
    </row>
    <row r="6368" spans="1:159" x14ac:dyDescent="0.25">
      <c r="A6368" t="s">
        <v>51</v>
      </c>
      <c r="B6368" t="s">
        <v>41</v>
      </c>
      <c r="C6368" t="s">
        <v>85</v>
      </c>
      <c r="D6368" s="13" t="s">
        <v>171</v>
      </c>
      <c r="I6368">
        <v>0</v>
      </c>
      <c r="EA6368">
        <v>0</v>
      </c>
      <c r="EB6368">
        <v>0</v>
      </c>
      <c r="EC6368">
        <v>0</v>
      </c>
      <c r="ED6368">
        <v>0</v>
      </c>
      <c r="EE6368">
        <v>0</v>
      </c>
      <c r="EF6368">
        <v>0</v>
      </c>
      <c r="EG6368">
        <v>0</v>
      </c>
      <c r="EH6368">
        <v>0</v>
      </c>
      <c r="EI6368">
        <v>0</v>
      </c>
      <c r="EJ6368">
        <v>0</v>
      </c>
      <c r="EK6368">
        <v>0</v>
      </c>
      <c r="EL6368">
        <v>0</v>
      </c>
      <c r="EM6368">
        <v>0</v>
      </c>
      <c r="EN6368">
        <v>0</v>
      </c>
      <c r="EO6368">
        <v>0</v>
      </c>
      <c r="EP6368">
        <v>0</v>
      </c>
      <c r="EQ6368">
        <v>0</v>
      </c>
      <c r="ER6368">
        <v>0</v>
      </c>
      <c r="ES6368">
        <v>0</v>
      </c>
      <c r="ET6368">
        <v>0</v>
      </c>
      <c r="EU6368">
        <v>0</v>
      </c>
      <c r="EV6368">
        <v>0</v>
      </c>
      <c r="EW6368">
        <v>0</v>
      </c>
      <c r="EX6368">
        <v>0</v>
      </c>
      <c r="FB6368">
        <v>0</v>
      </c>
      <c r="FC6368">
        <v>1</v>
      </c>
    </row>
    <row r="6369" spans="1:159" x14ac:dyDescent="0.25">
      <c r="A6369" t="s">
        <v>51</v>
      </c>
      <c r="B6369" t="s">
        <v>41</v>
      </c>
      <c r="C6369" t="s">
        <v>86</v>
      </c>
      <c r="D6369" s="13" t="s">
        <v>171</v>
      </c>
      <c r="I6369">
        <v>0</v>
      </c>
      <c r="EA6369">
        <v>0</v>
      </c>
      <c r="EB6369">
        <v>0</v>
      </c>
      <c r="EC6369">
        <v>0</v>
      </c>
      <c r="ED6369">
        <v>0</v>
      </c>
      <c r="EE6369">
        <v>0</v>
      </c>
      <c r="EF6369">
        <v>0</v>
      </c>
      <c r="EG6369">
        <v>0</v>
      </c>
      <c r="EH6369">
        <v>0</v>
      </c>
      <c r="EI6369">
        <v>0</v>
      </c>
      <c r="EJ6369">
        <v>0</v>
      </c>
      <c r="EK6369">
        <v>0</v>
      </c>
      <c r="EL6369">
        <v>0</v>
      </c>
      <c r="EM6369">
        <v>0</v>
      </c>
      <c r="EN6369">
        <v>0</v>
      </c>
      <c r="EO6369">
        <v>0</v>
      </c>
      <c r="EP6369">
        <v>0</v>
      </c>
      <c r="EQ6369">
        <v>0</v>
      </c>
      <c r="ER6369">
        <v>0</v>
      </c>
      <c r="ES6369">
        <v>0</v>
      </c>
      <c r="ET6369">
        <v>0</v>
      </c>
      <c r="EU6369">
        <v>0</v>
      </c>
      <c r="EV6369">
        <v>0</v>
      </c>
      <c r="EW6369">
        <v>0</v>
      </c>
      <c r="EX6369">
        <v>0</v>
      </c>
      <c r="FB6369">
        <v>0</v>
      </c>
      <c r="FC6369">
        <v>1</v>
      </c>
    </row>
    <row r="6370" spans="1:159" x14ac:dyDescent="0.25">
      <c r="A6370" t="s">
        <v>51</v>
      </c>
      <c r="B6370" t="s">
        <v>41</v>
      </c>
      <c r="C6370" t="s">
        <v>76</v>
      </c>
      <c r="D6370" s="13" t="s">
        <v>171</v>
      </c>
      <c r="I6370">
        <v>0</v>
      </c>
      <c r="EA6370">
        <v>0</v>
      </c>
      <c r="EB6370">
        <v>0</v>
      </c>
      <c r="EC6370">
        <v>0</v>
      </c>
      <c r="ED6370">
        <v>0</v>
      </c>
      <c r="EE6370">
        <v>0</v>
      </c>
      <c r="EF6370">
        <v>0</v>
      </c>
      <c r="EG6370">
        <v>0</v>
      </c>
      <c r="EH6370">
        <v>0</v>
      </c>
      <c r="EI6370">
        <v>0</v>
      </c>
      <c r="EJ6370">
        <v>0</v>
      </c>
      <c r="EK6370">
        <v>0</v>
      </c>
      <c r="EL6370">
        <v>0</v>
      </c>
      <c r="EM6370">
        <v>0</v>
      </c>
      <c r="EN6370">
        <v>0</v>
      </c>
      <c r="EO6370">
        <v>0</v>
      </c>
      <c r="EP6370">
        <v>0</v>
      </c>
      <c r="EQ6370">
        <v>0</v>
      </c>
      <c r="ER6370">
        <v>0</v>
      </c>
      <c r="ES6370">
        <v>0</v>
      </c>
      <c r="ET6370">
        <v>0</v>
      </c>
      <c r="EU6370">
        <v>0</v>
      </c>
      <c r="EV6370">
        <v>0</v>
      </c>
      <c r="EW6370">
        <v>0</v>
      </c>
      <c r="EX6370">
        <v>0</v>
      </c>
      <c r="FB6370">
        <v>0</v>
      </c>
      <c r="FC6370">
        <v>1</v>
      </c>
    </row>
    <row r="6371" spans="1:159" x14ac:dyDescent="0.25">
      <c r="A6371" t="s">
        <v>51</v>
      </c>
      <c r="B6371" t="s">
        <v>41</v>
      </c>
      <c r="C6371" t="s">
        <v>75</v>
      </c>
      <c r="D6371" s="13" t="s">
        <v>171</v>
      </c>
      <c r="I6371">
        <v>0</v>
      </c>
      <c r="EA6371">
        <v>0</v>
      </c>
      <c r="EB6371">
        <v>0</v>
      </c>
      <c r="EC6371">
        <v>0</v>
      </c>
      <c r="ED6371">
        <v>0</v>
      </c>
      <c r="EE6371">
        <v>0</v>
      </c>
      <c r="EF6371">
        <v>0</v>
      </c>
      <c r="EG6371">
        <v>0</v>
      </c>
      <c r="EH6371">
        <v>0</v>
      </c>
      <c r="EI6371">
        <v>0</v>
      </c>
      <c r="EJ6371">
        <v>0</v>
      </c>
      <c r="EK6371">
        <v>0</v>
      </c>
      <c r="EL6371">
        <v>0</v>
      </c>
      <c r="EM6371">
        <v>0</v>
      </c>
      <c r="EN6371">
        <v>0</v>
      </c>
      <c r="EO6371">
        <v>0</v>
      </c>
      <c r="EP6371">
        <v>0</v>
      </c>
      <c r="EQ6371">
        <v>0</v>
      </c>
      <c r="ER6371">
        <v>0</v>
      </c>
      <c r="ES6371">
        <v>0</v>
      </c>
      <c r="ET6371">
        <v>0</v>
      </c>
      <c r="EU6371">
        <v>0</v>
      </c>
      <c r="EV6371">
        <v>0</v>
      </c>
      <c r="EW6371">
        <v>0</v>
      </c>
      <c r="EX6371">
        <v>0</v>
      </c>
      <c r="FB6371">
        <v>0</v>
      </c>
      <c r="FC6371">
        <v>1</v>
      </c>
    </row>
    <row r="6372" spans="1:159" x14ac:dyDescent="0.25">
      <c r="A6372" t="s">
        <v>51</v>
      </c>
      <c r="B6372" t="s">
        <v>41</v>
      </c>
      <c r="C6372" t="s">
        <v>77</v>
      </c>
      <c r="D6372" s="13" t="s">
        <v>171</v>
      </c>
      <c r="I6372">
        <v>0</v>
      </c>
      <c r="EA6372">
        <v>0</v>
      </c>
      <c r="EB6372">
        <v>0</v>
      </c>
      <c r="EC6372">
        <v>0</v>
      </c>
      <c r="ED6372">
        <v>0</v>
      </c>
      <c r="EE6372">
        <v>0</v>
      </c>
      <c r="EF6372">
        <v>0</v>
      </c>
      <c r="EG6372">
        <v>0</v>
      </c>
      <c r="EH6372">
        <v>0</v>
      </c>
      <c r="EI6372">
        <v>0</v>
      </c>
      <c r="EJ6372">
        <v>0</v>
      </c>
      <c r="EK6372">
        <v>0</v>
      </c>
      <c r="EL6372">
        <v>0</v>
      </c>
      <c r="EM6372">
        <v>0</v>
      </c>
      <c r="EN6372">
        <v>0</v>
      </c>
      <c r="EO6372">
        <v>0</v>
      </c>
      <c r="EP6372">
        <v>0</v>
      </c>
      <c r="EQ6372">
        <v>0</v>
      </c>
      <c r="ER6372">
        <v>0</v>
      </c>
      <c r="ES6372">
        <v>0</v>
      </c>
      <c r="ET6372">
        <v>0</v>
      </c>
      <c r="EU6372">
        <v>0</v>
      </c>
      <c r="EV6372">
        <v>0</v>
      </c>
      <c r="EW6372">
        <v>0</v>
      </c>
      <c r="EX6372">
        <v>0</v>
      </c>
      <c r="FB6372">
        <v>0</v>
      </c>
      <c r="FC6372">
        <v>1</v>
      </c>
    </row>
    <row r="6373" spans="1:159" x14ac:dyDescent="0.25">
      <c r="A6373" t="s">
        <v>51</v>
      </c>
      <c r="B6373" t="s">
        <v>41</v>
      </c>
      <c r="C6373" t="s">
        <v>84</v>
      </c>
      <c r="D6373" s="13" t="s">
        <v>171</v>
      </c>
      <c r="I6373">
        <v>0</v>
      </c>
      <c r="EA6373">
        <v>0</v>
      </c>
      <c r="EB6373">
        <v>0</v>
      </c>
      <c r="EC6373">
        <v>0</v>
      </c>
      <c r="ED6373">
        <v>0</v>
      </c>
      <c r="EE6373">
        <v>0</v>
      </c>
      <c r="EF6373">
        <v>0</v>
      </c>
      <c r="EG6373">
        <v>0</v>
      </c>
      <c r="EH6373">
        <v>0</v>
      </c>
      <c r="EI6373">
        <v>0</v>
      </c>
      <c r="EJ6373">
        <v>0</v>
      </c>
      <c r="EK6373">
        <v>0</v>
      </c>
      <c r="EL6373">
        <v>0</v>
      </c>
      <c r="EM6373">
        <v>0</v>
      </c>
      <c r="EN6373">
        <v>0</v>
      </c>
      <c r="EO6373">
        <v>0</v>
      </c>
      <c r="EP6373">
        <v>0</v>
      </c>
      <c r="EQ6373">
        <v>0</v>
      </c>
      <c r="ER6373">
        <v>0</v>
      </c>
      <c r="ES6373">
        <v>0</v>
      </c>
      <c r="ET6373">
        <v>0</v>
      </c>
      <c r="EU6373">
        <v>0</v>
      </c>
      <c r="EV6373">
        <v>0</v>
      </c>
      <c r="EW6373">
        <v>0</v>
      </c>
      <c r="EX6373">
        <v>0</v>
      </c>
      <c r="FB6373">
        <v>0</v>
      </c>
      <c r="FC6373">
        <v>1</v>
      </c>
    </row>
    <row r="6374" spans="1:159" x14ac:dyDescent="0.25">
      <c r="A6374" t="s">
        <v>51</v>
      </c>
      <c r="B6374" t="s">
        <v>41</v>
      </c>
      <c r="C6374" t="s">
        <v>72</v>
      </c>
      <c r="D6374" s="13" t="s">
        <v>171</v>
      </c>
      <c r="I6374">
        <v>0</v>
      </c>
      <c r="EA6374">
        <v>0</v>
      </c>
      <c r="EB6374">
        <v>0</v>
      </c>
      <c r="EC6374">
        <v>0</v>
      </c>
      <c r="ED6374">
        <v>0</v>
      </c>
      <c r="EE6374">
        <v>0</v>
      </c>
      <c r="EF6374">
        <v>0</v>
      </c>
      <c r="EG6374">
        <v>0</v>
      </c>
      <c r="EH6374">
        <v>0</v>
      </c>
      <c r="EI6374">
        <v>0</v>
      </c>
      <c r="EJ6374">
        <v>0</v>
      </c>
      <c r="EK6374">
        <v>0</v>
      </c>
      <c r="EL6374">
        <v>0</v>
      </c>
      <c r="EM6374">
        <v>0</v>
      </c>
      <c r="EN6374">
        <v>0</v>
      </c>
      <c r="EO6374">
        <v>0</v>
      </c>
      <c r="EP6374">
        <v>0</v>
      </c>
      <c r="EQ6374">
        <v>0</v>
      </c>
      <c r="ER6374">
        <v>0</v>
      </c>
      <c r="ES6374">
        <v>0</v>
      </c>
      <c r="ET6374">
        <v>0</v>
      </c>
      <c r="EU6374">
        <v>0</v>
      </c>
      <c r="EV6374">
        <v>0</v>
      </c>
      <c r="EW6374">
        <v>0</v>
      </c>
      <c r="EX6374">
        <v>0</v>
      </c>
      <c r="FB6374">
        <v>0</v>
      </c>
      <c r="FC6374">
        <v>1</v>
      </c>
    </row>
    <row r="6375" spans="1:159" x14ac:dyDescent="0.25">
      <c r="A6375" t="s">
        <v>51</v>
      </c>
      <c r="B6375" t="s">
        <v>41</v>
      </c>
      <c r="C6375" t="s">
        <v>80</v>
      </c>
      <c r="D6375" s="13" t="s">
        <v>171</v>
      </c>
      <c r="I6375">
        <v>0</v>
      </c>
      <c r="EA6375">
        <v>0</v>
      </c>
      <c r="EB6375">
        <v>0</v>
      </c>
      <c r="EC6375">
        <v>0</v>
      </c>
      <c r="ED6375">
        <v>0</v>
      </c>
      <c r="EE6375">
        <v>0</v>
      </c>
      <c r="EF6375">
        <v>0</v>
      </c>
      <c r="EG6375">
        <v>0</v>
      </c>
      <c r="EH6375">
        <v>0</v>
      </c>
      <c r="EI6375">
        <v>0</v>
      </c>
      <c r="EJ6375">
        <v>0</v>
      </c>
      <c r="EK6375">
        <v>0</v>
      </c>
      <c r="EL6375">
        <v>0</v>
      </c>
      <c r="EM6375">
        <v>0</v>
      </c>
      <c r="EN6375">
        <v>0</v>
      </c>
      <c r="EO6375">
        <v>0</v>
      </c>
      <c r="EP6375">
        <v>0</v>
      </c>
      <c r="EQ6375">
        <v>0</v>
      </c>
      <c r="ER6375">
        <v>0</v>
      </c>
      <c r="ES6375">
        <v>0</v>
      </c>
      <c r="ET6375">
        <v>0</v>
      </c>
      <c r="EU6375">
        <v>0</v>
      </c>
      <c r="EV6375">
        <v>0</v>
      </c>
      <c r="EW6375">
        <v>0</v>
      </c>
      <c r="EX6375">
        <v>0</v>
      </c>
      <c r="FB6375">
        <v>0</v>
      </c>
      <c r="FC6375">
        <v>1</v>
      </c>
    </row>
    <row r="6376" spans="1:159" x14ac:dyDescent="0.25">
      <c r="A6376" t="s">
        <v>52</v>
      </c>
      <c r="B6376" t="s">
        <v>41</v>
      </c>
      <c r="C6376" t="s">
        <v>78</v>
      </c>
      <c r="D6376" s="13" t="s">
        <v>171</v>
      </c>
      <c r="I6376">
        <v>0</v>
      </c>
      <c r="EA6376">
        <v>0</v>
      </c>
      <c r="EB6376">
        <v>0</v>
      </c>
      <c r="EC6376">
        <v>0</v>
      </c>
      <c r="ED6376">
        <v>0</v>
      </c>
      <c r="EE6376">
        <v>0</v>
      </c>
      <c r="EF6376">
        <v>0</v>
      </c>
      <c r="EG6376">
        <v>0</v>
      </c>
      <c r="EH6376">
        <v>0</v>
      </c>
      <c r="EI6376">
        <v>0</v>
      </c>
      <c r="EJ6376">
        <v>0</v>
      </c>
      <c r="EK6376">
        <v>0</v>
      </c>
      <c r="EL6376">
        <v>0</v>
      </c>
      <c r="EM6376">
        <v>0</v>
      </c>
      <c r="EN6376">
        <v>0</v>
      </c>
      <c r="EO6376">
        <v>0</v>
      </c>
      <c r="EP6376">
        <v>0</v>
      </c>
      <c r="EQ6376">
        <v>0</v>
      </c>
      <c r="ER6376">
        <v>0</v>
      </c>
      <c r="ES6376">
        <v>0</v>
      </c>
      <c r="ET6376">
        <v>0</v>
      </c>
      <c r="EU6376">
        <v>0</v>
      </c>
      <c r="EV6376">
        <v>0</v>
      </c>
      <c r="EW6376">
        <v>0</v>
      </c>
      <c r="EX6376">
        <v>0</v>
      </c>
      <c r="FB6376">
        <v>0</v>
      </c>
      <c r="FC6376">
        <v>1</v>
      </c>
    </row>
    <row r="6377" spans="1:159" x14ac:dyDescent="0.25">
      <c r="A6377" t="s">
        <v>52</v>
      </c>
      <c r="B6377" t="s">
        <v>41</v>
      </c>
      <c r="C6377" t="s">
        <v>79</v>
      </c>
      <c r="D6377" s="13" t="s">
        <v>171</v>
      </c>
      <c r="I6377">
        <v>0</v>
      </c>
      <c r="EA6377">
        <v>0</v>
      </c>
      <c r="EB6377">
        <v>0</v>
      </c>
      <c r="EC6377">
        <v>0</v>
      </c>
      <c r="ED6377">
        <v>0</v>
      </c>
      <c r="EE6377">
        <v>0</v>
      </c>
      <c r="EF6377">
        <v>0</v>
      </c>
      <c r="EG6377">
        <v>0</v>
      </c>
      <c r="EH6377">
        <v>0</v>
      </c>
      <c r="EI6377">
        <v>0</v>
      </c>
      <c r="EJ6377">
        <v>0</v>
      </c>
      <c r="EK6377">
        <v>0</v>
      </c>
      <c r="EL6377">
        <v>0</v>
      </c>
      <c r="EM6377">
        <v>0</v>
      </c>
      <c r="EN6377">
        <v>0</v>
      </c>
      <c r="EO6377">
        <v>0</v>
      </c>
      <c r="EP6377">
        <v>0</v>
      </c>
      <c r="EQ6377">
        <v>0</v>
      </c>
      <c r="ER6377">
        <v>0</v>
      </c>
      <c r="ES6377">
        <v>0</v>
      </c>
      <c r="ET6377">
        <v>0</v>
      </c>
      <c r="EU6377">
        <v>0</v>
      </c>
      <c r="EV6377">
        <v>0</v>
      </c>
      <c r="EW6377">
        <v>0</v>
      </c>
      <c r="EX6377">
        <v>0</v>
      </c>
      <c r="FB6377">
        <v>0</v>
      </c>
      <c r="FC6377">
        <v>1</v>
      </c>
    </row>
    <row r="6378" spans="1:159" x14ac:dyDescent="0.25">
      <c r="A6378" t="s">
        <v>52</v>
      </c>
      <c r="B6378" t="s">
        <v>41</v>
      </c>
      <c r="C6378" t="s">
        <v>42</v>
      </c>
      <c r="D6378" s="13" t="s">
        <v>171</v>
      </c>
      <c r="E6378" s="25">
        <v>18</v>
      </c>
      <c r="F6378">
        <v>20</v>
      </c>
      <c r="G6378">
        <v>18</v>
      </c>
      <c r="H6378">
        <v>20</v>
      </c>
      <c r="I6378">
        <v>3805.5</v>
      </c>
      <c r="J6378">
        <v>56580</v>
      </c>
      <c r="K6378">
        <v>0.89277809858322099</v>
      </c>
      <c r="L6378">
        <v>0.78794348239898604</v>
      </c>
      <c r="M6378">
        <v>0.71621525287628096</v>
      </c>
      <c r="N6378">
        <v>0.67597937583923295</v>
      </c>
      <c r="O6378">
        <v>0.64818185567855802</v>
      </c>
      <c r="P6378">
        <v>0.65426236391067505</v>
      </c>
      <c r="Q6378">
        <v>0.69983834028243996</v>
      </c>
      <c r="R6378">
        <v>0.68398112058639504</v>
      </c>
      <c r="S6378">
        <v>0.56518459320068304</v>
      </c>
      <c r="T6378">
        <v>0.55557703971862704</v>
      </c>
      <c r="U6378">
        <v>0.57298928499221802</v>
      </c>
      <c r="V6378">
        <v>0.63728362321853604</v>
      </c>
      <c r="W6378">
        <v>0.77627074718475297</v>
      </c>
      <c r="X6378">
        <v>0.99995958805084195</v>
      </c>
      <c r="Y6378">
        <v>1.27998399734497</v>
      </c>
      <c r="Z6378">
        <v>1.66046118736267</v>
      </c>
      <c r="AA6378">
        <v>2.0394792556762602</v>
      </c>
      <c r="AB6378">
        <v>2.3237071037292401</v>
      </c>
      <c r="AC6378">
        <v>2.35646176338195</v>
      </c>
      <c r="AD6378">
        <v>2.1601357460021902</v>
      </c>
      <c r="AE6378">
        <v>1.91450607776641</v>
      </c>
      <c r="AF6378">
        <v>1.6901732683181701</v>
      </c>
      <c r="AG6378">
        <v>1.4059256315231301</v>
      </c>
      <c r="AH6378">
        <v>1.1442166566848699</v>
      </c>
      <c r="AI6378">
        <v>-2.3747509345412199E-2</v>
      </c>
      <c r="AJ6378">
        <v>-1.7784241586923499E-2</v>
      </c>
      <c r="AK6378">
        <v>-1.7205879092216401E-2</v>
      </c>
      <c r="AL6378">
        <v>-1.70805510133504E-2</v>
      </c>
      <c r="AM6378">
        <v>-2.4153007194399799E-2</v>
      </c>
      <c r="AN6378">
        <v>-1.8892357125878299E-2</v>
      </c>
      <c r="AO6378">
        <v>-1.9213171908631899E-3</v>
      </c>
      <c r="AP6378">
        <v>-1.00019248202443E-2</v>
      </c>
      <c r="AQ6378">
        <v>-2.3783022537827402E-2</v>
      </c>
      <c r="AR6378">
        <v>-1.29315617959946E-3</v>
      </c>
      <c r="AS6378">
        <v>-8.6993956938385894E-3</v>
      </c>
      <c r="AT6378">
        <v>-1.7443524673581099E-2</v>
      </c>
      <c r="AU6378">
        <v>-1.3840013183653299E-2</v>
      </c>
      <c r="AV6378">
        <v>1.4749033143743799E-3</v>
      </c>
      <c r="AW6378">
        <v>-1.14575531333684E-2</v>
      </c>
      <c r="AX6378">
        <v>7.7396272681653404E-3</v>
      </c>
      <c r="AY6378">
        <v>2.8887091204523999E-2</v>
      </c>
      <c r="AZ6378">
        <v>0.117085859179496</v>
      </c>
      <c r="BA6378">
        <v>9.7656868398189503E-2</v>
      </c>
      <c r="BB6378">
        <v>4.1940834373235703E-2</v>
      </c>
      <c r="BC6378">
        <v>-0.11447715014219199</v>
      </c>
      <c r="BD6378">
        <v>-8.2646913826465607E-2</v>
      </c>
      <c r="BE6378">
        <v>-3.7018977105617502E-2</v>
      </c>
      <c r="BF6378">
        <v>-3.3798914402723299E-2</v>
      </c>
      <c r="BG6378">
        <v>-1.47386349271982E-3</v>
      </c>
      <c r="BH6378">
        <v>2.6255503762513299E-3</v>
      </c>
      <c r="BI6378">
        <v>1.4549433253705499E-3</v>
      </c>
      <c r="BJ6378">
        <v>-1.6056437743827701E-4</v>
      </c>
      <c r="BK6378">
        <v>-9.31972078979015E-3</v>
      </c>
      <c r="BL6378">
        <v>-5.5665415711700899E-3</v>
      </c>
      <c r="BM6378">
        <v>1.10725816339254E-2</v>
      </c>
      <c r="BN6378">
        <v>4.0694163180887604E-3</v>
      </c>
      <c r="BO6378">
        <v>-8.4163649007677997E-3</v>
      </c>
      <c r="BP6378">
        <v>1.5140891075134199E-2</v>
      </c>
      <c r="BQ6378">
        <v>9.7277341410517606E-3</v>
      </c>
      <c r="BR6378">
        <v>2.4179408792406299E-3</v>
      </c>
      <c r="BS6378">
        <v>8.4536038339137996E-3</v>
      </c>
      <c r="BT6378">
        <v>2.6413433253765099E-2</v>
      </c>
      <c r="BU6378">
        <v>1.6212457790970799E-2</v>
      </c>
      <c r="BV6378">
        <v>3.7608981132507303E-2</v>
      </c>
      <c r="BW6378">
        <v>6.0642439872026402E-2</v>
      </c>
      <c r="BX6378">
        <v>0.14992691576480799</v>
      </c>
      <c r="BY6378">
        <v>0.12935875356197299</v>
      </c>
      <c r="BZ6378">
        <v>7.1375198662280995E-2</v>
      </c>
      <c r="CA6378">
        <v>-8.5702531039714799E-2</v>
      </c>
      <c r="CB6378">
        <v>-5.5247388780117E-2</v>
      </c>
      <c r="CC6378">
        <v>-1.1601415462791901E-2</v>
      </c>
      <c r="CD6378">
        <v>-1.0677879676222799E-2</v>
      </c>
      <c r="CE6378">
        <v>2.07997821271419E-2</v>
      </c>
      <c r="CF6378">
        <v>2.3035341873764902E-2</v>
      </c>
      <c r="CG6378">
        <v>2.0115766674280101E-2</v>
      </c>
      <c r="CH6378">
        <v>1.67594235390424E-2</v>
      </c>
      <c r="CI6378">
        <v>5.5135651491582298E-3</v>
      </c>
      <c r="CJ6378">
        <v>7.7592730522155701E-3</v>
      </c>
      <c r="CK6378">
        <v>2.40664798766374E-2</v>
      </c>
      <c r="CL6378">
        <v>1.81407574564218E-2</v>
      </c>
      <c r="CM6378">
        <v>6.9502927362918802E-3</v>
      </c>
      <c r="CN6378">
        <v>3.1574938446283299E-2</v>
      </c>
      <c r="CO6378">
        <v>2.8154864907264699E-2</v>
      </c>
      <c r="CP6378">
        <v>2.22794059664011E-2</v>
      </c>
      <c r="CQ6378">
        <v>3.0747221782803501E-2</v>
      </c>
      <c r="CR6378">
        <v>5.1351964473724303E-2</v>
      </c>
      <c r="CS6378">
        <v>4.3882470577955197E-2</v>
      </c>
      <c r="CT6378">
        <v>6.7478336393833105E-2</v>
      </c>
      <c r="CU6378">
        <v>9.23977866768836E-2</v>
      </c>
      <c r="CV6378">
        <v>0.18276797235011999</v>
      </c>
      <c r="CW6378">
        <v>0.161060631275177</v>
      </c>
      <c r="CX6378">
        <v>0.100809566676616</v>
      </c>
      <c r="CY6378">
        <v>-5.6927915662527001E-2</v>
      </c>
      <c r="CZ6378">
        <v>-2.7847860008478099E-2</v>
      </c>
      <c r="DA6378">
        <v>1.38161452487111E-2</v>
      </c>
      <c r="DB6378">
        <v>1.24431559816002E-2</v>
      </c>
      <c r="DC6378">
        <v>1.35414153337478E-2</v>
      </c>
      <c r="DD6378">
        <v>1.24082723632454E-2</v>
      </c>
      <c r="DE6378">
        <v>1.13449748605489E-2</v>
      </c>
      <c r="DF6378">
        <v>1.0286621749401001E-2</v>
      </c>
      <c r="DG6378">
        <v>9.0179974213242496E-3</v>
      </c>
      <c r="DH6378">
        <v>8.1015201285481401E-3</v>
      </c>
      <c r="DI6378">
        <v>7.8997295349836297E-3</v>
      </c>
      <c r="DJ6378">
        <v>8.5547678172588296E-3</v>
      </c>
      <c r="DK6378">
        <v>9.3422643840312906E-3</v>
      </c>
      <c r="DL6378">
        <v>9.9911913275718602E-3</v>
      </c>
      <c r="DM6378">
        <v>1.12028997391462E-2</v>
      </c>
      <c r="DN6378">
        <v>1.2074913829565E-2</v>
      </c>
      <c r="DO6378">
        <v>1.35535569861531E-2</v>
      </c>
      <c r="DP6378">
        <v>1.5161549672484301E-2</v>
      </c>
      <c r="DQ6378">
        <v>1.6822172328829699E-2</v>
      </c>
      <c r="DR6378">
        <v>1.81592777371406E-2</v>
      </c>
      <c r="DS6378">
        <v>1.9305881112813901E-2</v>
      </c>
      <c r="DT6378">
        <v>1.9965944811701698E-2</v>
      </c>
      <c r="DU6378">
        <v>1.9273376092314699E-2</v>
      </c>
      <c r="DV6378">
        <v>1.7894823104143101E-2</v>
      </c>
      <c r="DW6378">
        <v>1.7493724822997998E-2</v>
      </c>
      <c r="DX6378">
        <v>1.6657730564475001E-2</v>
      </c>
      <c r="DY6378">
        <v>1.5452779829502101E-2</v>
      </c>
      <c r="DZ6378">
        <v>1.4056591317057599E-2</v>
      </c>
      <c r="EA6378">
        <v>73.634262084960895</v>
      </c>
      <c r="EB6378">
        <v>72.853294372558494</v>
      </c>
      <c r="EC6378">
        <v>71.4224853515625</v>
      </c>
      <c r="ED6378">
        <v>69.778404235839801</v>
      </c>
      <c r="EE6378">
        <v>71.200088500976506</v>
      </c>
      <c r="EF6378">
        <v>66.846511840820298</v>
      </c>
      <c r="EG6378">
        <v>66.280120849609304</v>
      </c>
      <c r="EH6378">
        <v>68.210472106933494</v>
      </c>
      <c r="EI6378">
        <v>72.355880737304602</v>
      </c>
      <c r="EJ6378">
        <v>77.426361083984304</v>
      </c>
      <c r="EK6378">
        <v>84.06494140625</v>
      </c>
      <c r="EL6378">
        <v>88.779388427734304</v>
      </c>
      <c r="EM6378">
        <v>92.564140319824205</v>
      </c>
      <c r="EN6378">
        <v>95.843513488769503</v>
      </c>
      <c r="EO6378">
        <v>97.916603088378906</v>
      </c>
      <c r="EP6378">
        <v>99.200668334960895</v>
      </c>
      <c r="EQ6378">
        <v>99.202842712402301</v>
      </c>
      <c r="ER6378">
        <v>97.919052124023395</v>
      </c>
      <c r="ES6378">
        <v>92.705345153808494</v>
      </c>
      <c r="ET6378">
        <v>88.500144958495994</v>
      </c>
      <c r="EU6378">
        <v>84.141059875488196</v>
      </c>
      <c r="EV6378">
        <v>82.213981628417898</v>
      </c>
      <c r="EW6378">
        <v>80.786521911620994</v>
      </c>
      <c r="EX6378">
        <v>78.787033081054602</v>
      </c>
      <c r="EY6378">
        <v>0.14752165973186401</v>
      </c>
      <c r="EZ6378">
        <v>1.10066980123519E-2</v>
      </c>
      <c r="FA6378">
        <v>1.10066980123519E-2</v>
      </c>
      <c r="FB6378">
        <v>0</v>
      </c>
      <c r="FC6378">
        <v>0</v>
      </c>
    </row>
    <row r="6379" spans="1:159" x14ac:dyDescent="0.25">
      <c r="A6379" t="s">
        <v>52</v>
      </c>
      <c r="B6379" t="s">
        <v>41</v>
      </c>
      <c r="C6379" t="s">
        <v>74</v>
      </c>
      <c r="D6379" s="13" t="s">
        <v>171</v>
      </c>
      <c r="I6379">
        <v>0</v>
      </c>
      <c r="EA6379">
        <v>0</v>
      </c>
      <c r="EB6379">
        <v>0</v>
      </c>
      <c r="EC6379">
        <v>0</v>
      </c>
      <c r="ED6379">
        <v>0</v>
      </c>
      <c r="EE6379">
        <v>0</v>
      </c>
      <c r="EF6379">
        <v>0</v>
      </c>
      <c r="EG6379">
        <v>0</v>
      </c>
      <c r="EH6379">
        <v>0</v>
      </c>
      <c r="EI6379">
        <v>0</v>
      </c>
      <c r="EJ6379">
        <v>0</v>
      </c>
      <c r="EK6379">
        <v>0</v>
      </c>
      <c r="EL6379">
        <v>0</v>
      </c>
      <c r="EM6379">
        <v>0</v>
      </c>
      <c r="EN6379">
        <v>0</v>
      </c>
      <c r="EO6379">
        <v>0</v>
      </c>
      <c r="EP6379">
        <v>0</v>
      </c>
      <c r="EQ6379">
        <v>0</v>
      </c>
      <c r="ER6379">
        <v>0</v>
      </c>
      <c r="ES6379">
        <v>0</v>
      </c>
      <c r="ET6379">
        <v>0</v>
      </c>
      <c r="EU6379">
        <v>0</v>
      </c>
      <c r="EV6379">
        <v>0</v>
      </c>
      <c r="EW6379">
        <v>0</v>
      </c>
      <c r="EX6379">
        <v>0</v>
      </c>
      <c r="FB6379">
        <v>0</v>
      </c>
      <c r="FC6379">
        <v>1</v>
      </c>
    </row>
    <row r="6380" spans="1:159" x14ac:dyDescent="0.25">
      <c r="A6380" t="s">
        <v>52</v>
      </c>
      <c r="B6380" t="s">
        <v>41</v>
      </c>
      <c r="C6380" t="s">
        <v>83</v>
      </c>
      <c r="D6380" s="13" t="s">
        <v>171</v>
      </c>
      <c r="I6380">
        <v>0</v>
      </c>
      <c r="EA6380">
        <v>0</v>
      </c>
      <c r="EB6380">
        <v>0</v>
      </c>
      <c r="EC6380">
        <v>0</v>
      </c>
      <c r="ED6380">
        <v>0</v>
      </c>
      <c r="EE6380">
        <v>0</v>
      </c>
      <c r="EF6380">
        <v>0</v>
      </c>
      <c r="EG6380">
        <v>0</v>
      </c>
      <c r="EH6380">
        <v>0</v>
      </c>
      <c r="EI6380">
        <v>0</v>
      </c>
      <c r="EJ6380">
        <v>0</v>
      </c>
      <c r="EK6380">
        <v>0</v>
      </c>
      <c r="EL6380">
        <v>0</v>
      </c>
      <c r="EM6380">
        <v>0</v>
      </c>
      <c r="EN6380">
        <v>0</v>
      </c>
      <c r="EO6380">
        <v>0</v>
      </c>
      <c r="EP6380">
        <v>0</v>
      </c>
      <c r="EQ6380">
        <v>0</v>
      </c>
      <c r="ER6380">
        <v>0</v>
      </c>
      <c r="ES6380">
        <v>0</v>
      </c>
      <c r="ET6380">
        <v>0</v>
      </c>
      <c r="EU6380">
        <v>0</v>
      </c>
      <c r="EV6380">
        <v>0</v>
      </c>
      <c r="EW6380">
        <v>0</v>
      </c>
      <c r="EX6380">
        <v>0</v>
      </c>
      <c r="FB6380">
        <v>0</v>
      </c>
      <c r="FC6380">
        <v>1</v>
      </c>
    </row>
    <row r="6381" spans="1:159" x14ac:dyDescent="0.25">
      <c r="A6381" t="s">
        <v>52</v>
      </c>
      <c r="B6381" t="s">
        <v>41</v>
      </c>
      <c r="C6381" t="s">
        <v>73</v>
      </c>
      <c r="D6381" s="13" t="s">
        <v>171</v>
      </c>
      <c r="I6381">
        <v>0</v>
      </c>
      <c r="EA6381">
        <v>0</v>
      </c>
      <c r="EB6381">
        <v>0</v>
      </c>
      <c r="EC6381">
        <v>0</v>
      </c>
      <c r="ED6381">
        <v>0</v>
      </c>
      <c r="EE6381">
        <v>0</v>
      </c>
      <c r="EF6381">
        <v>0</v>
      </c>
      <c r="EG6381">
        <v>0</v>
      </c>
      <c r="EH6381">
        <v>0</v>
      </c>
      <c r="EI6381">
        <v>0</v>
      </c>
      <c r="EJ6381">
        <v>0</v>
      </c>
      <c r="EK6381">
        <v>0</v>
      </c>
      <c r="EL6381">
        <v>0</v>
      </c>
      <c r="EM6381">
        <v>0</v>
      </c>
      <c r="EN6381">
        <v>0</v>
      </c>
      <c r="EO6381">
        <v>0</v>
      </c>
      <c r="EP6381">
        <v>0</v>
      </c>
      <c r="EQ6381">
        <v>0</v>
      </c>
      <c r="ER6381">
        <v>0</v>
      </c>
      <c r="ES6381">
        <v>0</v>
      </c>
      <c r="ET6381">
        <v>0</v>
      </c>
      <c r="EU6381">
        <v>0</v>
      </c>
      <c r="EV6381">
        <v>0</v>
      </c>
      <c r="EW6381">
        <v>0</v>
      </c>
      <c r="EX6381">
        <v>0</v>
      </c>
      <c r="FB6381">
        <v>0</v>
      </c>
      <c r="FC6381">
        <v>1</v>
      </c>
    </row>
    <row r="6382" spans="1:159" x14ac:dyDescent="0.25">
      <c r="A6382" t="s">
        <v>52</v>
      </c>
      <c r="B6382" t="s">
        <v>41</v>
      </c>
      <c r="C6382" t="s">
        <v>81</v>
      </c>
      <c r="D6382" s="13" t="s">
        <v>171</v>
      </c>
      <c r="I6382">
        <v>0</v>
      </c>
      <c r="EA6382">
        <v>0</v>
      </c>
      <c r="EB6382">
        <v>0</v>
      </c>
      <c r="EC6382">
        <v>0</v>
      </c>
      <c r="ED6382">
        <v>0</v>
      </c>
      <c r="EE6382">
        <v>0</v>
      </c>
      <c r="EF6382">
        <v>0</v>
      </c>
      <c r="EG6382">
        <v>0</v>
      </c>
      <c r="EH6382">
        <v>0</v>
      </c>
      <c r="EI6382">
        <v>0</v>
      </c>
      <c r="EJ6382">
        <v>0</v>
      </c>
      <c r="EK6382">
        <v>0</v>
      </c>
      <c r="EL6382">
        <v>0</v>
      </c>
      <c r="EM6382">
        <v>0</v>
      </c>
      <c r="EN6382">
        <v>0</v>
      </c>
      <c r="EO6382">
        <v>0</v>
      </c>
      <c r="EP6382">
        <v>0</v>
      </c>
      <c r="EQ6382">
        <v>0</v>
      </c>
      <c r="ER6382">
        <v>0</v>
      </c>
      <c r="ES6382">
        <v>0</v>
      </c>
      <c r="ET6382">
        <v>0</v>
      </c>
      <c r="EU6382">
        <v>0</v>
      </c>
      <c r="EV6382">
        <v>0</v>
      </c>
      <c r="EW6382">
        <v>0</v>
      </c>
      <c r="EX6382">
        <v>0</v>
      </c>
      <c r="FB6382">
        <v>0</v>
      </c>
      <c r="FC6382">
        <v>1</v>
      </c>
    </row>
    <row r="6383" spans="1:159" x14ac:dyDescent="0.25">
      <c r="A6383" t="s">
        <v>52</v>
      </c>
      <c r="B6383" t="s">
        <v>41</v>
      </c>
      <c r="C6383" t="s">
        <v>82</v>
      </c>
      <c r="D6383" s="13" t="s">
        <v>171</v>
      </c>
      <c r="I6383">
        <v>0</v>
      </c>
      <c r="EA6383">
        <v>0</v>
      </c>
      <c r="EB6383">
        <v>0</v>
      </c>
      <c r="EC6383">
        <v>0</v>
      </c>
      <c r="ED6383">
        <v>0</v>
      </c>
      <c r="EE6383">
        <v>0</v>
      </c>
      <c r="EF6383">
        <v>0</v>
      </c>
      <c r="EG6383">
        <v>0</v>
      </c>
      <c r="EH6383">
        <v>0</v>
      </c>
      <c r="EI6383">
        <v>0</v>
      </c>
      <c r="EJ6383">
        <v>0</v>
      </c>
      <c r="EK6383">
        <v>0</v>
      </c>
      <c r="EL6383">
        <v>0</v>
      </c>
      <c r="EM6383">
        <v>0</v>
      </c>
      <c r="EN6383">
        <v>0</v>
      </c>
      <c r="EO6383">
        <v>0</v>
      </c>
      <c r="EP6383">
        <v>0</v>
      </c>
      <c r="EQ6383">
        <v>0</v>
      </c>
      <c r="ER6383">
        <v>0</v>
      </c>
      <c r="ES6383">
        <v>0</v>
      </c>
      <c r="ET6383">
        <v>0</v>
      </c>
      <c r="EU6383">
        <v>0</v>
      </c>
      <c r="EV6383">
        <v>0</v>
      </c>
      <c r="EW6383">
        <v>0</v>
      </c>
      <c r="EX6383">
        <v>0</v>
      </c>
      <c r="FB6383">
        <v>0</v>
      </c>
      <c r="FC6383">
        <v>1</v>
      </c>
    </row>
    <row r="6384" spans="1:159" x14ac:dyDescent="0.25">
      <c r="A6384" t="s">
        <v>52</v>
      </c>
      <c r="B6384" t="s">
        <v>41</v>
      </c>
      <c r="C6384" t="s">
        <v>87</v>
      </c>
      <c r="D6384" s="13" t="s">
        <v>171</v>
      </c>
      <c r="I6384">
        <v>0</v>
      </c>
      <c r="EA6384">
        <v>0</v>
      </c>
      <c r="EB6384">
        <v>0</v>
      </c>
      <c r="EC6384">
        <v>0</v>
      </c>
      <c r="ED6384">
        <v>0</v>
      </c>
      <c r="EE6384">
        <v>0</v>
      </c>
      <c r="EF6384">
        <v>0</v>
      </c>
      <c r="EG6384">
        <v>0</v>
      </c>
      <c r="EH6384">
        <v>0</v>
      </c>
      <c r="EI6384">
        <v>0</v>
      </c>
      <c r="EJ6384">
        <v>0</v>
      </c>
      <c r="EK6384">
        <v>0</v>
      </c>
      <c r="EL6384">
        <v>0</v>
      </c>
      <c r="EM6384">
        <v>0</v>
      </c>
      <c r="EN6384">
        <v>0</v>
      </c>
      <c r="EO6384">
        <v>0</v>
      </c>
      <c r="EP6384">
        <v>0</v>
      </c>
      <c r="EQ6384">
        <v>0</v>
      </c>
      <c r="ER6384">
        <v>0</v>
      </c>
      <c r="ES6384">
        <v>0</v>
      </c>
      <c r="ET6384">
        <v>0</v>
      </c>
      <c r="EU6384">
        <v>0</v>
      </c>
      <c r="EV6384">
        <v>0</v>
      </c>
      <c r="EW6384">
        <v>0</v>
      </c>
      <c r="EX6384">
        <v>0</v>
      </c>
      <c r="FB6384">
        <v>0</v>
      </c>
      <c r="FC6384">
        <v>1</v>
      </c>
    </row>
    <row r="6385" spans="1:159" x14ac:dyDescent="0.25">
      <c r="A6385" t="s">
        <v>52</v>
      </c>
      <c r="B6385" t="s">
        <v>41</v>
      </c>
      <c r="C6385" t="s">
        <v>85</v>
      </c>
      <c r="D6385" s="13" t="s">
        <v>171</v>
      </c>
      <c r="I6385">
        <v>0</v>
      </c>
      <c r="EA6385">
        <v>0</v>
      </c>
      <c r="EB6385">
        <v>0</v>
      </c>
      <c r="EC6385">
        <v>0</v>
      </c>
      <c r="ED6385">
        <v>0</v>
      </c>
      <c r="EE6385">
        <v>0</v>
      </c>
      <c r="EF6385">
        <v>0</v>
      </c>
      <c r="EG6385">
        <v>0</v>
      </c>
      <c r="EH6385">
        <v>0</v>
      </c>
      <c r="EI6385">
        <v>0</v>
      </c>
      <c r="EJ6385">
        <v>0</v>
      </c>
      <c r="EK6385">
        <v>0</v>
      </c>
      <c r="EL6385">
        <v>0</v>
      </c>
      <c r="EM6385">
        <v>0</v>
      </c>
      <c r="EN6385">
        <v>0</v>
      </c>
      <c r="EO6385">
        <v>0</v>
      </c>
      <c r="EP6385">
        <v>0</v>
      </c>
      <c r="EQ6385">
        <v>0</v>
      </c>
      <c r="ER6385">
        <v>0</v>
      </c>
      <c r="ES6385">
        <v>0</v>
      </c>
      <c r="ET6385">
        <v>0</v>
      </c>
      <c r="EU6385">
        <v>0</v>
      </c>
      <c r="EV6385">
        <v>0</v>
      </c>
      <c r="EW6385">
        <v>0</v>
      </c>
      <c r="EX6385">
        <v>0</v>
      </c>
      <c r="FB6385">
        <v>0</v>
      </c>
      <c r="FC6385">
        <v>1</v>
      </c>
    </row>
    <row r="6386" spans="1:159" x14ac:dyDescent="0.25">
      <c r="A6386" t="s">
        <v>52</v>
      </c>
      <c r="B6386" t="s">
        <v>41</v>
      </c>
      <c r="C6386" t="s">
        <v>86</v>
      </c>
      <c r="D6386" s="13" t="s">
        <v>171</v>
      </c>
      <c r="I6386">
        <v>0</v>
      </c>
      <c r="EA6386">
        <v>0</v>
      </c>
      <c r="EB6386">
        <v>0</v>
      </c>
      <c r="EC6386">
        <v>0</v>
      </c>
      <c r="ED6386">
        <v>0</v>
      </c>
      <c r="EE6386">
        <v>0</v>
      </c>
      <c r="EF6386">
        <v>0</v>
      </c>
      <c r="EG6386">
        <v>0</v>
      </c>
      <c r="EH6386">
        <v>0</v>
      </c>
      <c r="EI6386">
        <v>0</v>
      </c>
      <c r="EJ6386">
        <v>0</v>
      </c>
      <c r="EK6386">
        <v>0</v>
      </c>
      <c r="EL6386">
        <v>0</v>
      </c>
      <c r="EM6386">
        <v>0</v>
      </c>
      <c r="EN6386">
        <v>0</v>
      </c>
      <c r="EO6386">
        <v>0</v>
      </c>
      <c r="EP6386">
        <v>0</v>
      </c>
      <c r="EQ6386">
        <v>0</v>
      </c>
      <c r="ER6386">
        <v>0</v>
      </c>
      <c r="ES6386">
        <v>0</v>
      </c>
      <c r="ET6386">
        <v>0</v>
      </c>
      <c r="EU6386">
        <v>0</v>
      </c>
      <c r="EV6386">
        <v>0</v>
      </c>
      <c r="EW6386">
        <v>0</v>
      </c>
      <c r="EX6386">
        <v>0</v>
      </c>
      <c r="FB6386">
        <v>0</v>
      </c>
      <c r="FC6386">
        <v>1</v>
      </c>
    </row>
    <row r="6387" spans="1:159" x14ac:dyDescent="0.25">
      <c r="A6387" t="s">
        <v>52</v>
      </c>
      <c r="B6387" t="s">
        <v>41</v>
      </c>
      <c r="C6387" t="s">
        <v>76</v>
      </c>
      <c r="D6387" s="13" t="s">
        <v>171</v>
      </c>
      <c r="I6387">
        <v>0</v>
      </c>
      <c r="EA6387">
        <v>0</v>
      </c>
      <c r="EB6387">
        <v>0</v>
      </c>
      <c r="EC6387">
        <v>0</v>
      </c>
      <c r="ED6387">
        <v>0</v>
      </c>
      <c r="EE6387">
        <v>0</v>
      </c>
      <c r="EF6387">
        <v>0</v>
      </c>
      <c r="EG6387">
        <v>0</v>
      </c>
      <c r="EH6387">
        <v>0</v>
      </c>
      <c r="EI6387">
        <v>0</v>
      </c>
      <c r="EJ6387">
        <v>0</v>
      </c>
      <c r="EK6387">
        <v>0</v>
      </c>
      <c r="EL6387">
        <v>0</v>
      </c>
      <c r="EM6387">
        <v>0</v>
      </c>
      <c r="EN6387">
        <v>0</v>
      </c>
      <c r="EO6387">
        <v>0</v>
      </c>
      <c r="EP6387">
        <v>0</v>
      </c>
      <c r="EQ6387">
        <v>0</v>
      </c>
      <c r="ER6387">
        <v>0</v>
      </c>
      <c r="ES6387">
        <v>0</v>
      </c>
      <c r="ET6387">
        <v>0</v>
      </c>
      <c r="EU6387">
        <v>0</v>
      </c>
      <c r="EV6387">
        <v>0</v>
      </c>
      <c r="EW6387">
        <v>0</v>
      </c>
      <c r="EX6387">
        <v>0</v>
      </c>
      <c r="FB6387">
        <v>0</v>
      </c>
      <c r="FC6387">
        <v>1</v>
      </c>
    </row>
    <row r="6388" spans="1:159" x14ac:dyDescent="0.25">
      <c r="A6388" t="s">
        <v>52</v>
      </c>
      <c r="B6388" t="s">
        <v>41</v>
      </c>
      <c r="C6388" t="s">
        <v>75</v>
      </c>
      <c r="D6388" s="13" t="s">
        <v>171</v>
      </c>
      <c r="I6388">
        <v>0</v>
      </c>
      <c r="EA6388">
        <v>0</v>
      </c>
      <c r="EB6388">
        <v>0</v>
      </c>
      <c r="EC6388">
        <v>0</v>
      </c>
      <c r="ED6388">
        <v>0</v>
      </c>
      <c r="EE6388">
        <v>0</v>
      </c>
      <c r="EF6388">
        <v>0</v>
      </c>
      <c r="EG6388">
        <v>0</v>
      </c>
      <c r="EH6388">
        <v>0</v>
      </c>
      <c r="EI6388">
        <v>0</v>
      </c>
      <c r="EJ6388">
        <v>0</v>
      </c>
      <c r="EK6388">
        <v>0</v>
      </c>
      <c r="EL6388">
        <v>0</v>
      </c>
      <c r="EM6388">
        <v>0</v>
      </c>
      <c r="EN6388">
        <v>0</v>
      </c>
      <c r="EO6388">
        <v>0</v>
      </c>
      <c r="EP6388">
        <v>0</v>
      </c>
      <c r="EQ6388">
        <v>0</v>
      </c>
      <c r="ER6388">
        <v>0</v>
      </c>
      <c r="ES6388">
        <v>0</v>
      </c>
      <c r="ET6388">
        <v>0</v>
      </c>
      <c r="EU6388">
        <v>0</v>
      </c>
      <c r="EV6388">
        <v>0</v>
      </c>
      <c r="EW6388">
        <v>0</v>
      </c>
      <c r="EX6388">
        <v>0</v>
      </c>
      <c r="FB6388">
        <v>0</v>
      </c>
      <c r="FC6388">
        <v>1</v>
      </c>
    </row>
    <row r="6389" spans="1:159" x14ac:dyDescent="0.25">
      <c r="A6389" t="s">
        <v>52</v>
      </c>
      <c r="B6389" t="s">
        <v>41</v>
      </c>
      <c r="C6389" t="s">
        <v>77</v>
      </c>
      <c r="D6389" s="13" t="s">
        <v>171</v>
      </c>
      <c r="I6389">
        <v>0</v>
      </c>
      <c r="EA6389">
        <v>0</v>
      </c>
      <c r="EB6389">
        <v>0</v>
      </c>
      <c r="EC6389">
        <v>0</v>
      </c>
      <c r="ED6389">
        <v>0</v>
      </c>
      <c r="EE6389">
        <v>0</v>
      </c>
      <c r="EF6389">
        <v>0</v>
      </c>
      <c r="EG6389">
        <v>0</v>
      </c>
      <c r="EH6389">
        <v>0</v>
      </c>
      <c r="EI6389">
        <v>0</v>
      </c>
      <c r="EJ6389">
        <v>0</v>
      </c>
      <c r="EK6389">
        <v>0</v>
      </c>
      <c r="EL6389">
        <v>0</v>
      </c>
      <c r="EM6389">
        <v>0</v>
      </c>
      <c r="EN6389">
        <v>0</v>
      </c>
      <c r="EO6389">
        <v>0</v>
      </c>
      <c r="EP6389">
        <v>0</v>
      </c>
      <c r="EQ6389">
        <v>0</v>
      </c>
      <c r="ER6389">
        <v>0</v>
      </c>
      <c r="ES6389">
        <v>0</v>
      </c>
      <c r="ET6389">
        <v>0</v>
      </c>
      <c r="EU6389">
        <v>0</v>
      </c>
      <c r="EV6389">
        <v>0</v>
      </c>
      <c r="EW6389">
        <v>0</v>
      </c>
      <c r="EX6389">
        <v>0</v>
      </c>
      <c r="FB6389">
        <v>0</v>
      </c>
      <c r="FC6389">
        <v>1</v>
      </c>
    </row>
    <row r="6390" spans="1:159" x14ac:dyDescent="0.25">
      <c r="A6390" t="s">
        <v>52</v>
      </c>
      <c r="B6390" t="s">
        <v>41</v>
      </c>
      <c r="C6390" t="s">
        <v>84</v>
      </c>
      <c r="D6390" s="13" t="s">
        <v>171</v>
      </c>
      <c r="I6390">
        <v>0</v>
      </c>
      <c r="EA6390">
        <v>0</v>
      </c>
      <c r="EB6390">
        <v>0</v>
      </c>
      <c r="EC6390">
        <v>0</v>
      </c>
      <c r="ED6390">
        <v>0</v>
      </c>
      <c r="EE6390">
        <v>0</v>
      </c>
      <c r="EF6390">
        <v>0</v>
      </c>
      <c r="EG6390">
        <v>0</v>
      </c>
      <c r="EH6390">
        <v>0</v>
      </c>
      <c r="EI6390">
        <v>0</v>
      </c>
      <c r="EJ6390">
        <v>0</v>
      </c>
      <c r="EK6390">
        <v>0</v>
      </c>
      <c r="EL6390">
        <v>0</v>
      </c>
      <c r="EM6390">
        <v>0</v>
      </c>
      <c r="EN6390">
        <v>0</v>
      </c>
      <c r="EO6390">
        <v>0</v>
      </c>
      <c r="EP6390">
        <v>0</v>
      </c>
      <c r="EQ6390">
        <v>0</v>
      </c>
      <c r="ER6390">
        <v>0</v>
      </c>
      <c r="ES6390">
        <v>0</v>
      </c>
      <c r="ET6390">
        <v>0</v>
      </c>
      <c r="EU6390">
        <v>0</v>
      </c>
      <c r="EV6390">
        <v>0</v>
      </c>
      <c r="EW6390">
        <v>0</v>
      </c>
      <c r="EX6390">
        <v>0</v>
      </c>
      <c r="FB6390">
        <v>0</v>
      </c>
      <c r="FC6390">
        <v>1</v>
      </c>
    </row>
    <row r="6391" spans="1:159" x14ac:dyDescent="0.25">
      <c r="A6391" t="s">
        <v>52</v>
      </c>
      <c r="B6391" t="s">
        <v>41</v>
      </c>
      <c r="C6391" t="s">
        <v>72</v>
      </c>
      <c r="D6391" s="13" t="s">
        <v>171</v>
      </c>
      <c r="I6391">
        <v>0</v>
      </c>
      <c r="EA6391">
        <v>0</v>
      </c>
      <c r="EB6391">
        <v>0</v>
      </c>
      <c r="EC6391">
        <v>0</v>
      </c>
      <c r="ED6391">
        <v>0</v>
      </c>
      <c r="EE6391">
        <v>0</v>
      </c>
      <c r="EF6391">
        <v>0</v>
      </c>
      <c r="EG6391">
        <v>0</v>
      </c>
      <c r="EH6391">
        <v>0</v>
      </c>
      <c r="EI6391">
        <v>0</v>
      </c>
      <c r="EJ6391">
        <v>0</v>
      </c>
      <c r="EK6391">
        <v>0</v>
      </c>
      <c r="EL6391">
        <v>0</v>
      </c>
      <c r="EM6391">
        <v>0</v>
      </c>
      <c r="EN6391">
        <v>0</v>
      </c>
      <c r="EO6391">
        <v>0</v>
      </c>
      <c r="EP6391">
        <v>0</v>
      </c>
      <c r="EQ6391">
        <v>0</v>
      </c>
      <c r="ER6391">
        <v>0</v>
      </c>
      <c r="ES6391">
        <v>0</v>
      </c>
      <c r="ET6391">
        <v>0</v>
      </c>
      <c r="EU6391">
        <v>0</v>
      </c>
      <c r="EV6391">
        <v>0</v>
      </c>
      <c r="EW6391">
        <v>0</v>
      </c>
      <c r="EX6391">
        <v>0</v>
      </c>
      <c r="FB6391">
        <v>0</v>
      </c>
      <c r="FC6391">
        <v>1</v>
      </c>
    </row>
    <row r="6392" spans="1:159" x14ac:dyDescent="0.25">
      <c r="A6392" t="s">
        <v>52</v>
      </c>
      <c r="B6392" t="s">
        <v>41</v>
      </c>
      <c r="C6392" t="s">
        <v>80</v>
      </c>
      <c r="D6392" s="13" t="s">
        <v>171</v>
      </c>
      <c r="I6392">
        <v>0</v>
      </c>
      <c r="EA6392">
        <v>0</v>
      </c>
      <c r="EB6392">
        <v>0</v>
      </c>
      <c r="EC6392">
        <v>0</v>
      </c>
      <c r="ED6392">
        <v>0</v>
      </c>
      <c r="EE6392">
        <v>0</v>
      </c>
      <c r="EF6392">
        <v>0</v>
      </c>
      <c r="EG6392">
        <v>0</v>
      </c>
      <c r="EH6392">
        <v>0</v>
      </c>
      <c r="EI6392">
        <v>0</v>
      </c>
      <c r="EJ6392">
        <v>0</v>
      </c>
      <c r="EK6392">
        <v>0</v>
      </c>
      <c r="EL6392">
        <v>0</v>
      </c>
      <c r="EM6392">
        <v>0</v>
      </c>
      <c r="EN6392">
        <v>0</v>
      </c>
      <c r="EO6392">
        <v>0</v>
      </c>
      <c r="EP6392">
        <v>0</v>
      </c>
      <c r="EQ6392">
        <v>0</v>
      </c>
      <c r="ER6392">
        <v>0</v>
      </c>
      <c r="ES6392">
        <v>0</v>
      </c>
      <c r="ET6392">
        <v>0</v>
      </c>
      <c r="EU6392">
        <v>0</v>
      </c>
      <c r="EV6392">
        <v>0</v>
      </c>
      <c r="EW6392">
        <v>0</v>
      </c>
      <c r="EX6392">
        <v>0</v>
      </c>
      <c r="FB6392">
        <v>0</v>
      </c>
      <c r="FC6392">
        <v>1</v>
      </c>
    </row>
    <row r="6393" spans="1:159" x14ac:dyDescent="0.25">
      <c r="A6393" t="s">
        <v>53</v>
      </c>
      <c r="B6393" t="s">
        <v>41</v>
      </c>
      <c r="C6393" t="s">
        <v>78</v>
      </c>
      <c r="D6393" s="13" t="s">
        <v>171</v>
      </c>
      <c r="I6393">
        <v>0</v>
      </c>
      <c r="EA6393">
        <v>0</v>
      </c>
      <c r="EB6393">
        <v>0</v>
      </c>
      <c r="EC6393">
        <v>0</v>
      </c>
      <c r="ED6393">
        <v>0</v>
      </c>
      <c r="EE6393">
        <v>0</v>
      </c>
      <c r="EF6393">
        <v>0</v>
      </c>
      <c r="EG6393">
        <v>0</v>
      </c>
      <c r="EH6393">
        <v>0</v>
      </c>
      <c r="EI6393">
        <v>0</v>
      </c>
      <c r="EJ6393">
        <v>0</v>
      </c>
      <c r="EK6393">
        <v>0</v>
      </c>
      <c r="EL6393">
        <v>0</v>
      </c>
      <c r="EM6393">
        <v>0</v>
      </c>
      <c r="EN6393">
        <v>0</v>
      </c>
      <c r="EO6393">
        <v>0</v>
      </c>
      <c r="EP6393">
        <v>0</v>
      </c>
      <c r="EQ6393">
        <v>0</v>
      </c>
      <c r="ER6393">
        <v>0</v>
      </c>
      <c r="ES6393">
        <v>0</v>
      </c>
      <c r="ET6393">
        <v>0</v>
      </c>
      <c r="EU6393">
        <v>0</v>
      </c>
      <c r="EV6393">
        <v>0</v>
      </c>
      <c r="EW6393">
        <v>0</v>
      </c>
      <c r="EX6393">
        <v>0</v>
      </c>
      <c r="FB6393">
        <v>0</v>
      </c>
      <c r="FC6393">
        <v>1</v>
      </c>
    </row>
    <row r="6394" spans="1:159" x14ac:dyDescent="0.25">
      <c r="A6394" t="s">
        <v>53</v>
      </c>
      <c r="B6394" t="s">
        <v>41</v>
      </c>
      <c r="C6394" t="s">
        <v>79</v>
      </c>
      <c r="D6394" s="13" t="s">
        <v>171</v>
      </c>
      <c r="I6394">
        <v>0</v>
      </c>
      <c r="EA6394">
        <v>0</v>
      </c>
      <c r="EB6394">
        <v>0</v>
      </c>
      <c r="EC6394">
        <v>0</v>
      </c>
      <c r="ED6394">
        <v>0</v>
      </c>
      <c r="EE6394">
        <v>0</v>
      </c>
      <c r="EF6394">
        <v>0</v>
      </c>
      <c r="EG6394">
        <v>0</v>
      </c>
      <c r="EH6394">
        <v>0</v>
      </c>
      <c r="EI6394">
        <v>0</v>
      </c>
      <c r="EJ6394">
        <v>0</v>
      </c>
      <c r="EK6394">
        <v>0</v>
      </c>
      <c r="EL6394">
        <v>0</v>
      </c>
      <c r="EM6394">
        <v>0</v>
      </c>
      <c r="EN6394">
        <v>0</v>
      </c>
      <c r="EO6394">
        <v>0</v>
      </c>
      <c r="EP6394">
        <v>0</v>
      </c>
      <c r="EQ6394">
        <v>0</v>
      </c>
      <c r="ER6394">
        <v>0</v>
      </c>
      <c r="ES6394">
        <v>0</v>
      </c>
      <c r="ET6394">
        <v>0</v>
      </c>
      <c r="EU6394">
        <v>0</v>
      </c>
      <c r="EV6394">
        <v>0</v>
      </c>
      <c r="EW6394">
        <v>0</v>
      </c>
      <c r="EX6394">
        <v>0</v>
      </c>
      <c r="FB6394">
        <v>0</v>
      </c>
      <c r="FC6394">
        <v>1</v>
      </c>
    </row>
    <row r="6395" spans="1:159" x14ac:dyDescent="0.25">
      <c r="A6395" t="s">
        <v>53</v>
      </c>
      <c r="B6395" t="s">
        <v>41</v>
      </c>
      <c r="C6395" t="s">
        <v>42</v>
      </c>
      <c r="D6395" s="13" t="s">
        <v>171</v>
      </c>
      <c r="E6395" s="25">
        <v>18</v>
      </c>
      <c r="F6395">
        <v>20</v>
      </c>
      <c r="G6395">
        <v>18</v>
      </c>
      <c r="H6395">
        <v>20</v>
      </c>
      <c r="I6395">
        <v>1243.5</v>
      </c>
      <c r="J6395">
        <v>56580</v>
      </c>
      <c r="K6395">
        <v>0.91589009761810303</v>
      </c>
      <c r="L6395">
        <v>0.80115157365798895</v>
      </c>
      <c r="M6395">
        <v>0.69684195518493597</v>
      </c>
      <c r="N6395">
        <v>0.66730904579162498</v>
      </c>
      <c r="O6395">
        <v>0.65255498886108299</v>
      </c>
      <c r="P6395">
        <v>0.66048181056976296</v>
      </c>
      <c r="Q6395">
        <v>0.70303791761398304</v>
      </c>
      <c r="R6395">
        <v>0.68208521604537897</v>
      </c>
      <c r="S6395">
        <v>0.54363721609115601</v>
      </c>
      <c r="T6395">
        <v>0.50676810741424505</v>
      </c>
      <c r="U6395">
        <v>0.55745774507522505</v>
      </c>
      <c r="V6395">
        <v>0.62541699409484797</v>
      </c>
      <c r="W6395">
        <v>0.75580531358718805</v>
      </c>
      <c r="X6395">
        <v>0.96839779615402199</v>
      </c>
      <c r="Y6395">
        <v>1.26010370254516</v>
      </c>
      <c r="Z6395">
        <v>1.65484726428985</v>
      </c>
      <c r="AA6395">
        <v>2.06378817558288</v>
      </c>
      <c r="AB6395">
        <v>2.3496019840240399</v>
      </c>
      <c r="AC6395">
        <v>2.4138326644897399</v>
      </c>
      <c r="AD6395">
        <v>2.12314581871032</v>
      </c>
      <c r="AE6395">
        <v>1.88078773021697</v>
      </c>
      <c r="AF6395">
        <v>1.63783299922943</v>
      </c>
      <c r="AG6395">
        <v>1.3255443572998</v>
      </c>
      <c r="AH6395">
        <v>1.07386875152587</v>
      </c>
      <c r="AI6395">
        <v>-3.3261999487876802E-2</v>
      </c>
      <c r="AJ6395">
        <v>-1.49617586284875E-2</v>
      </c>
      <c r="AK6395">
        <v>-3.9964951574802302E-2</v>
      </c>
      <c r="AL6395">
        <v>-2.63165906071662E-2</v>
      </c>
      <c r="AM6395">
        <v>-3.5329129546880701E-2</v>
      </c>
      <c r="AN6395">
        <v>-3.4217491745948701E-2</v>
      </c>
      <c r="AO6395">
        <v>-2.3339286446571302E-2</v>
      </c>
      <c r="AP6395">
        <v>-1.96522865444421E-2</v>
      </c>
      <c r="AQ6395">
        <v>-3.4616939723491599E-2</v>
      </c>
      <c r="AR6395">
        <v>-1.6023783013224598E-2</v>
      </c>
      <c r="AS6395">
        <v>-7.1706823073327498E-3</v>
      </c>
      <c r="AT6395">
        <v>-3.4051764756441102E-2</v>
      </c>
      <c r="AU6395">
        <v>-3.1739328056573798E-2</v>
      </c>
      <c r="AV6395">
        <v>-3.0077975243329998E-2</v>
      </c>
      <c r="AW6395">
        <v>5.9183957055210998E-3</v>
      </c>
      <c r="AX6395">
        <v>-2.04904302954673E-2</v>
      </c>
      <c r="AY6395">
        <v>4.9960590898990603E-2</v>
      </c>
      <c r="AZ6395">
        <v>0.13266484439373</v>
      </c>
      <c r="BA6395">
        <v>0.109254658222198</v>
      </c>
      <c r="BB6395">
        <v>-4.8922888934612198E-2</v>
      </c>
      <c r="BC6395">
        <v>-0.13932198286056499</v>
      </c>
      <c r="BD6395">
        <v>-6.13569431006908E-2</v>
      </c>
      <c r="BE6395">
        <v>-4.9201261252164799E-2</v>
      </c>
      <c r="BF6395">
        <v>-6.8818472325801794E-2</v>
      </c>
      <c r="BG6395">
        <v>2.5813225656747801E-3</v>
      </c>
      <c r="BH6395">
        <v>1.72788742929697E-2</v>
      </c>
      <c r="BI6395">
        <v>-1.21838552877306E-2</v>
      </c>
      <c r="BJ6395">
        <v>4.6765513252466901E-4</v>
      </c>
      <c r="BK6395">
        <v>-9.9130608141422202E-3</v>
      </c>
      <c r="BL6395">
        <v>-1.2421570718288401E-2</v>
      </c>
      <c r="BM6395">
        <v>-2.5873309932649101E-3</v>
      </c>
      <c r="BN6395">
        <v>4.0647340938448897E-3</v>
      </c>
      <c r="BO6395">
        <v>-1.14989262074232E-2</v>
      </c>
      <c r="BP6395">
        <v>7.70057179033756E-3</v>
      </c>
      <c r="BQ6395">
        <v>1.8338602036237699E-2</v>
      </c>
      <c r="BR6395">
        <v>-5.1008788868784896E-3</v>
      </c>
      <c r="BS6395">
        <v>1.5572964912280399E-3</v>
      </c>
      <c r="BT6395">
        <v>8.8102510198950698E-3</v>
      </c>
      <c r="BU6395">
        <v>4.9752939492464003E-2</v>
      </c>
      <c r="BV6395">
        <v>2.9375649988651199E-2</v>
      </c>
      <c r="BW6395">
        <v>0.10384227335453</v>
      </c>
      <c r="BX6395">
        <v>0.18867577612399999</v>
      </c>
      <c r="BY6395">
        <v>0.16239772737026201</v>
      </c>
      <c r="BZ6395">
        <v>0</v>
      </c>
      <c r="CA6395">
        <v>-9.2447765171527793E-2</v>
      </c>
      <c r="CB6395">
        <v>-1.6510754823684599E-2</v>
      </c>
      <c r="CC6395">
        <v>-8.4177553653717006E-3</v>
      </c>
      <c r="CD6395">
        <v>-3.3387579023838002E-2</v>
      </c>
      <c r="CE6395">
        <v>3.84246446192264E-2</v>
      </c>
      <c r="CF6395">
        <v>4.9519505351781803E-2</v>
      </c>
      <c r="CG6395">
        <v>1.5597239136695799E-2</v>
      </c>
      <c r="CH6395">
        <v>2.7251901105046199E-2</v>
      </c>
      <c r="CI6395">
        <v>1.55030079185962E-2</v>
      </c>
      <c r="CJ6395">
        <v>9.3743512406945194E-3</v>
      </c>
      <c r="CK6395">
        <v>1.81646235287189E-2</v>
      </c>
      <c r="CL6395">
        <v>2.7781754732131899E-2</v>
      </c>
      <c r="CM6395">
        <v>1.16190882399678E-2</v>
      </c>
      <c r="CN6395">
        <v>3.1424924731254501E-2</v>
      </c>
      <c r="CO6395">
        <v>4.3847884982824298E-2</v>
      </c>
      <c r="CP6395">
        <v>2.3850006982684101E-2</v>
      </c>
      <c r="CQ6395">
        <v>3.4853920340537997E-2</v>
      </c>
      <c r="CR6395">
        <v>4.7698479145765298E-2</v>
      </c>
      <c r="CS6395">
        <v>9.3587480485439301E-2</v>
      </c>
      <c r="CT6395">
        <v>7.92417302727699E-2</v>
      </c>
      <c r="CU6395">
        <v>0.157723948359489</v>
      </c>
      <c r="CV6395">
        <v>0.24468670785426999</v>
      </c>
      <c r="CW6395">
        <v>0.215540796518325</v>
      </c>
      <c r="CX6395">
        <v>4.8922888934612198E-2</v>
      </c>
      <c r="CY6395">
        <v>-4.5573554933071102E-2</v>
      </c>
      <c r="CZ6395">
        <v>2.8335433453321401E-2</v>
      </c>
      <c r="DA6395">
        <v>3.2365750521421398E-2</v>
      </c>
      <c r="DB6395">
        <v>2.04331730492413E-3</v>
      </c>
      <c r="DC6395">
        <v>2.17911917716264E-2</v>
      </c>
      <c r="DD6395">
        <v>1.96009129285812E-2</v>
      </c>
      <c r="DE6395">
        <v>1.6889706254005401E-2</v>
      </c>
      <c r="DF6395">
        <v>1.6283664852380701E-2</v>
      </c>
      <c r="DG6395">
        <v>1.5451872721314401E-2</v>
      </c>
      <c r="DH6395">
        <v>1.3250979594886299E-2</v>
      </c>
      <c r="DI6395">
        <v>1.26162925735116E-2</v>
      </c>
      <c r="DJ6395">
        <v>1.44189242273569E-2</v>
      </c>
      <c r="DK6395">
        <v>1.40547547489404E-2</v>
      </c>
      <c r="DL6395">
        <v>1.44233833998441E-2</v>
      </c>
      <c r="DM6395">
        <v>1.5508543699979701E-2</v>
      </c>
      <c r="DN6395">
        <v>1.7600888386368699E-2</v>
      </c>
      <c r="DO6395">
        <v>2.0242910832166599E-2</v>
      </c>
      <c r="DP6395">
        <v>2.3642363026738101E-2</v>
      </c>
      <c r="DQ6395">
        <v>2.6649510487913999E-2</v>
      </c>
      <c r="DR6395">
        <v>3.03164236247539E-2</v>
      </c>
      <c r="DS6395">
        <v>3.27577367424964E-2</v>
      </c>
      <c r="DT6395">
        <v>3.4052226692438098E-2</v>
      </c>
      <c r="DU6395">
        <v>3.2308690249919801E-2</v>
      </c>
      <c r="DV6395">
        <v>2.97430045902729E-2</v>
      </c>
      <c r="DW6395">
        <v>2.8497496619820501E-2</v>
      </c>
      <c r="DX6395">
        <v>2.7264546602964401E-2</v>
      </c>
      <c r="DY6395">
        <v>2.4794610217213599E-2</v>
      </c>
      <c r="DZ6395">
        <v>2.1540455520153001E-2</v>
      </c>
      <c r="EA6395">
        <v>67.409072875976506</v>
      </c>
      <c r="EB6395">
        <v>66.408508300781193</v>
      </c>
      <c r="EC6395">
        <v>64.032882690429602</v>
      </c>
      <c r="ED6395">
        <v>63.218433380126903</v>
      </c>
      <c r="EE6395">
        <v>61.740898132324197</v>
      </c>
      <c r="EF6395">
        <v>60.559844970703097</v>
      </c>
      <c r="EG6395">
        <v>60.315078735351499</v>
      </c>
      <c r="EH6395">
        <v>63.303585052490199</v>
      </c>
      <c r="EI6395">
        <v>69.501380920410099</v>
      </c>
      <c r="EJ6395">
        <v>75.901550292968693</v>
      </c>
      <c r="EK6395">
        <v>82.9453125</v>
      </c>
      <c r="EL6395">
        <v>89.094528198242102</v>
      </c>
      <c r="EM6395">
        <v>93.787094116210895</v>
      </c>
      <c r="EN6395">
        <v>96.556945800781193</v>
      </c>
      <c r="EO6395">
        <v>98.325576782226506</v>
      </c>
      <c r="EP6395">
        <v>98.725814819335895</v>
      </c>
      <c r="EQ6395">
        <v>97.183052062988196</v>
      </c>
      <c r="ER6395">
        <v>95.091400146484304</v>
      </c>
      <c r="ES6395">
        <v>90.273735046386705</v>
      </c>
      <c r="ET6395">
        <v>84.622596740722599</v>
      </c>
      <c r="EU6395">
        <v>80.894668579101506</v>
      </c>
      <c r="EV6395">
        <v>76.508773803710895</v>
      </c>
      <c r="EW6395">
        <v>73.295394897460895</v>
      </c>
      <c r="EX6395">
        <v>71.354873657226506</v>
      </c>
      <c r="EY6395">
        <v>0.229519203305244</v>
      </c>
      <c r="EZ6395">
        <v>1.8523415550589499E-2</v>
      </c>
      <c r="FA6395">
        <v>1.8523415550589499E-2</v>
      </c>
      <c r="FB6395">
        <v>0</v>
      </c>
      <c r="FC6395">
        <v>0</v>
      </c>
    </row>
    <row r="6396" spans="1:159" x14ac:dyDescent="0.25">
      <c r="A6396" t="s">
        <v>53</v>
      </c>
      <c r="B6396" t="s">
        <v>41</v>
      </c>
      <c r="C6396" t="s">
        <v>74</v>
      </c>
      <c r="D6396" s="13" t="s">
        <v>171</v>
      </c>
      <c r="I6396">
        <v>0</v>
      </c>
      <c r="EA6396">
        <v>0</v>
      </c>
      <c r="EB6396">
        <v>0</v>
      </c>
      <c r="EC6396">
        <v>0</v>
      </c>
      <c r="ED6396">
        <v>0</v>
      </c>
      <c r="EE6396">
        <v>0</v>
      </c>
      <c r="EF6396">
        <v>0</v>
      </c>
      <c r="EG6396">
        <v>0</v>
      </c>
      <c r="EH6396">
        <v>0</v>
      </c>
      <c r="EI6396">
        <v>0</v>
      </c>
      <c r="EJ6396">
        <v>0</v>
      </c>
      <c r="EK6396">
        <v>0</v>
      </c>
      <c r="EL6396">
        <v>0</v>
      </c>
      <c r="EM6396">
        <v>0</v>
      </c>
      <c r="EN6396">
        <v>0</v>
      </c>
      <c r="EO6396">
        <v>0</v>
      </c>
      <c r="EP6396">
        <v>0</v>
      </c>
      <c r="EQ6396">
        <v>0</v>
      </c>
      <c r="ER6396">
        <v>0</v>
      </c>
      <c r="ES6396">
        <v>0</v>
      </c>
      <c r="ET6396">
        <v>0</v>
      </c>
      <c r="EU6396">
        <v>0</v>
      </c>
      <c r="EV6396">
        <v>0</v>
      </c>
      <c r="EW6396">
        <v>0</v>
      </c>
      <c r="EX6396">
        <v>0</v>
      </c>
      <c r="FB6396">
        <v>0</v>
      </c>
      <c r="FC6396">
        <v>1</v>
      </c>
    </row>
    <row r="6397" spans="1:159" x14ac:dyDescent="0.25">
      <c r="A6397" t="s">
        <v>53</v>
      </c>
      <c r="B6397" t="s">
        <v>41</v>
      </c>
      <c r="C6397" t="s">
        <v>83</v>
      </c>
      <c r="D6397" s="13" t="s">
        <v>171</v>
      </c>
      <c r="I6397">
        <v>0</v>
      </c>
      <c r="EA6397">
        <v>0</v>
      </c>
      <c r="EB6397">
        <v>0</v>
      </c>
      <c r="EC6397">
        <v>0</v>
      </c>
      <c r="ED6397">
        <v>0</v>
      </c>
      <c r="EE6397">
        <v>0</v>
      </c>
      <c r="EF6397">
        <v>0</v>
      </c>
      <c r="EG6397">
        <v>0</v>
      </c>
      <c r="EH6397">
        <v>0</v>
      </c>
      <c r="EI6397">
        <v>0</v>
      </c>
      <c r="EJ6397">
        <v>0</v>
      </c>
      <c r="EK6397">
        <v>0</v>
      </c>
      <c r="EL6397">
        <v>0</v>
      </c>
      <c r="EM6397">
        <v>0</v>
      </c>
      <c r="EN6397">
        <v>0</v>
      </c>
      <c r="EO6397">
        <v>0</v>
      </c>
      <c r="EP6397">
        <v>0</v>
      </c>
      <c r="EQ6397">
        <v>0</v>
      </c>
      <c r="ER6397">
        <v>0</v>
      </c>
      <c r="ES6397">
        <v>0</v>
      </c>
      <c r="ET6397">
        <v>0</v>
      </c>
      <c r="EU6397">
        <v>0</v>
      </c>
      <c r="EV6397">
        <v>0</v>
      </c>
      <c r="EW6397">
        <v>0</v>
      </c>
      <c r="EX6397">
        <v>0</v>
      </c>
      <c r="FB6397">
        <v>0</v>
      </c>
      <c r="FC6397">
        <v>1</v>
      </c>
    </row>
    <row r="6398" spans="1:159" x14ac:dyDescent="0.25">
      <c r="A6398" t="s">
        <v>53</v>
      </c>
      <c r="B6398" t="s">
        <v>41</v>
      </c>
      <c r="C6398" t="s">
        <v>73</v>
      </c>
      <c r="D6398" s="13" t="s">
        <v>171</v>
      </c>
      <c r="I6398">
        <v>0</v>
      </c>
      <c r="EA6398">
        <v>0</v>
      </c>
      <c r="EB6398">
        <v>0</v>
      </c>
      <c r="EC6398">
        <v>0</v>
      </c>
      <c r="ED6398">
        <v>0</v>
      </c>
      <c r="EE6398">
        <v>0</v>
      </c>
      <c r="EF6398">
        <v>0</v>
      </c>
      <c r="EG6398">
        <v>0</v>
      </c>
      <c r="EH6398">
        <v>0</v>
      </c>
      <c r="EI6398">
        <v>0</v>
      </c>
      <c r="EJ6398">
        <v>0</v>
      </c>
      <c r="EK6398">
        <v>0</v>
      </c>
      <c r="EL6398">
        <v>0</v>
      </c>
      <c r="EM6398">
        <v>0</v>
      </c>
      <c r="EN6398">
        <v>0</v>
      </c>
      <c r="EO6398">
        <v>0</v>
      </c>
      <c r="EP6398">
        <v>0</v>
      </c>
      <c r="EQ6398">
        <v>0</v>
      </c>
      <c r="ER6398">
        <v>0</v>
      </c>
      <c r="ES6398">
        <v>0</v>
      </c>
      <c r="ET6398">
        <v>0</v>
      </c>
      <c r="EU6398">
        <v>0</v>
      </c>
      <c r="EV6398">
        <v>0</v>
      </c>
      <c r="EW6398">
        <v>0</v>
      </c>
      <c r="EX6398">
        <v>0</v>
      </c>
      <c r="FB6398">
        <v>0</v>
      </c>
      <c r="FC6398">
        <v>1</v>
      </c>
    </row>
    <row r="6399" spans="1:159" x14ac:dyDescent="0.25">
      <c r="A6399" t="s">
        <v>53</v>
      </c>
      <c r="B6399" t="s">
        <v>41</v>
      </c>
      <c r="C6399" t="s">
        <v>81</v>
      </c>
      <c r="D6399" s="13" t="s">
        <v>171</v>
      </c>
      <c r="I6399">
        <v>0</v>
      </c>
      <c r="EA6399">
        <v>0</v>
      </c>
      <c r="EB6399">
        <v>0</v>
      </c>
      <c r="EC6399">
        <v>0</v>
      </c>
      <c r="ED6399">
        <v>0</v>
      </c>
      <c r="EE6399">
        <v>0</v>
      </c>
      <c r="EF6399">
        <v>0</v>
      </c>
      <c r="EG6399">
        <v>0</v>
      </c>
      <c r="EH6399">
        <v>0</v>
      </c>
      <c r="EI6399">
        <v>0</v>
      </c>
      <c r="EJ6399">
        <v>0</v>
      </c>
      <c r="EK6399">
        <v>0</v>
      </c>
      <c r="EL6399">
        <v>0</v>
      </c>
      <c r="EM6399">
        <v>0</v>
      </c>
      <c r="EN6399">
        <v>0</v>
      </c>
      <c r="EO6399">
        <v>0</v>
      </c>
      <c r="EP6399">
        <v>0</v>
      </c>
      <c r="EQ6399">
        <v>0</v>
      </c>
      <c r="ER6399">
        <v>0</v>
      </c>
      <c r="ES6399">
        <v>0</v>
      </c>
      <c r="ET6399">
        <v>0</v>
      </c>
      <c r="EU6399">
        <v>0</v>
      </c>
      <c r="EV6399">
        <v>0</v>
      </c>
      <c r="EW6399">
        <v>0</v>
      </c>
      <c r="EX6399">
        <v>0</v>
      </c>
      <c r="FB6399">
        <v>0</v>
      </c>
      <c r="FC6399">
        <v>1</v>
      </c>
    </row>
    <row r="6400" spans="1:159" x14ac:dyDescent="0.25">
      <c r="A6400" t="s">
        <v>53</v>
      </c>
      <c r="B6400" t="s">
        <v>41</v>
      </c>
      <c r="C6400" t="s">
        <v>82</v>
      </c>
      <c r="D6400" s="13" t="s">
        <v>171</v>
      </c>
      <c r="I6400">
        <v>0</v>
      </c>
      <c r="EA6400">
        <v>0</v>
      </c>
      <c r="EB6400">
        <v>0</v>
      </c>
      <c r="EC6400">
        <v>0</v>
      </c>
      <c r="ED6400">
        <v>0</v>
      </c>
      <c r="EE6400">
        <v>0</v>
      </c>
      <c r="EF6400">
        <v>0</v>
      </c>
      <c r="EG6400">
        <v>0</v>
      </c>
      <c r="EH6400">
        <v>0</v>
      </c>
      <c r="EI6400">
        <v>0</v>
      </c>
      <c r="EJ6400">
        <v>0</v>
      </c>
      <c r="EK6400">
        <v>0</v>
      </c>
      <c r="EL6400">
        <v>0</v>
      </c>
      <c r="EM6400">
        <v>0</v>
      </c>
      <c r="EN6400">
        <v>0</v>
      </c>
      <c r="EO6400">
        <v>0</v>
      </c>
      <c r="EP6400">
        <v>0</v>
      </c>
      <c r="EQ6400">
        <v>0</v>
      </c>
      <c r="ER6400">
        <v>0</v>
      </c>
      <c r="ES6400">
        <v>0</v>
      </c>
      <c r="ET6400">
        <v>0</v>
      </c>
      <c r="EU6400">
        <v>0</v>
      </c>
      <c r="EV6400">
        <v>0</v>
      </c>
      <c r="EW6400">
        <v>0</v>
      </c>
      <c r="EX6400">
        <v>0</v>
      </c>
      <c r="FB6400">
        <v>0</v>
      </c>
      <c r="FC6400">
        <v>1</v>
      </c>
    </row>
    <row r="6401" spans="1:159" x14ac:dyDescent="0.25">
      <c r="A6401" t="s">
        <v>53</v>
      </c>
      <c r="B6401" t="s">
        <v>41</v>
      </c>
      <c r="C6401" t="s">
        <v>87</v>
      </c>
      <c r="D6401" s="13" t="s">
        <v>171</v>
      </c>
      <c r="I6401">
        <v>0</v>
      </c>
      <c r="EA6401">
        <v>0</v>
      </c>
      <c r="EB6401">
        <v>0</v>
      </c>
      <c r="EC6401">
        <v>0</v>
      </c>
      <c r="ED6401">
        <v>0</v>
      </c>
      <c r="EE6401">
        <v>0</v>
      </c>
      <c r="EF6401">
        <v>0</v>
      </c>
      <c r="EG6401">
        <v>0</v>
      </c>
      <c r="EH6401">
        <v>0</v>
      </c>
      <c r="EI6401">
        <v>0</v>
      </c>
      <c r="EJ6401">
        <v>0</v>
      </c>
      <c r="EK6401">
        <v>0</v>
      </c>
      <c r="EL6401">
        <v>0</v>
      </c>
      <c r="EM6401">
        <v>0</v>
      </c>
      <c r="EN6401">
        <v>0</v>
      </c>
      <c r="EO6401">
        <v>0</v>
      </c>
      <c r="EP6401">
        <v>0</v>
      </c>
      <c r="EQ6401">
        <v>0</v>
      </c>
      <c r="ER6401">
        <v>0</v>
      </c>
      <c r="ES6401">
        <v>0</v>
      </c>
      <c r="ET6401">
        <v>0</v>
      </c>
      <c r="EU6401">
        <v>0</v>
      </c>
      <c r="EV6401">
        <v>0</v>
      </c>
      <c r="EW6401">
        <v>0</v>
      </c>
      <c r="EX6401">
        <v>0</v>
      </c>
      <c r="FB6401">
        <v>0</v>
      </c>
      <c r="FC6401">
        <v>1</v>
      </c>
    </row>
    <row r="6402" spans="1:159" x14ac:dyDescent="0.25">
      <c r="A6402" t="s">
        <v>53</v>
      </c>
      <c r="B6402" t="s">
        <v>41</v>
      </c>
      <c r="C6402" t="s">
        <v>85</v>
      </c>
      <c r="D6402" s="13" t="s">
        <v>171</v>
      </c>
      <c r="I6402">
        <v>0</v>
      </c>
      <c r="EA6402">
        <v>0</v>
      </c>
      <c r="EB6402">
        <v>0</v>
      </c>
      <c r="EC6402">
        <v>0</v>
      </c>
      <c r="ED6402">
        <v>0</v>
      </c>
      <c r="EE6402">
        <v>0</v>
      </c>
      <c r="EF6402">
        <v>0</v>
      </c>
      <c r="EG6402">
        <v>0</v>
      </c>
      <c r="EH6402">
        <v>0</v>
      </c>
      <c r="EI6402">
        <v>0</v>
      </c>
      <c r="EJ6402">
        <v>0</v>
      </c>
      <c r="EK6402">
        <v>0</v>
      </c>
      <c r="EL6402">
        <v>0</v>
      </c>
      <c r="EM6402">
        <v>0</v>
      </c>
      <c r="EN6402">
        <v>0</v>
      </c>
      <c r="EO6402">
        <v>0</v>
      </c>
      <c r="EP6402">
        <v>0</v>
      </c>
      <c r="EQ6402">
        <v>0</v>
      </c>
      <c r="ER6402">
        <v>0</v>
      </c>
      <c r="ES6402">
        <v>0</v>
      </c>
      <c r="ET6402">
        <v>0</v>
      </c>
      <c r="EU6402">
        <v>0</v>
      </c>
      <c r="EV6402">
        <v>0</v>
      </c>
      <c r="EW6402">
        <v>0</v>
      </c>
      <c r="EX6402">
        <v>0</v>
      </c>
      <c r="FB6402">
        <v>0</v>
      </c>
      <c r="FC6402">
        <v>1</v>
      </c>
    </row>
    <row r="6403" spans="1:159" x14ac:dyDescent="0.25">
      <c r="A6403" t="s">
        <v>53</v>
      </c>
      <c r="B6403" t="s">
        <v>41</v>
      </c>
      <c r="C6403" t="s">
        <v>86</v>
      </c>
      <c r="D6403" s="13" t="s">
        <v>171</v>
      </c>
      <c r="I6403">
        <v>0</v>
      </c>
      <c r="EA6403">
        <v>0</v>
      </c>
      <c r="EB6403">
        <v>0</v>
      </c>
      <c r="EC6403">
        <v>0</v>
      </c>
      <c r="ED6403">
        <v>0</v>
      </c>
      <c r="EE6403">
        <v>0</v>
      </c>
      <c r="EF6403">
        <v>0</v>
      </c>
      <c r="EG6403">
        <v>0</v>
      </c>
      <c r="EH6403">
        <v>0</v>
      </c>
      <c r="EI6403">
        <v>0</v>
      </c>
      <c r="EJ6403">
        <v>0</v>
      </c>
      <c r="EK6403">
        <v>0</v>
      </c>
      <c r="EL6403">
        <v>0</v>
      </c>
      <c r="EM6403">
        <v>0</v>
      </c>
      <c r="EN6403">
        <v>0</v>
      </c>
      <c r="EO6403">
        <v>0</v>
      </c>
      <c r="EP6403">
        <v>0</v>
      </c>
      <c r="EQ6403">
        <v>0</v>
      </c>
      <c r="ER6403">
        <v>0</v>
      </c>
      <c r="ES6403">
        <v>0</v>
      </c>
      <c r="ET6403">
        <v>0</v>
      </c>
      <c r="EU6403">
        <v>0</v>
      </c>
      <c r="EV6403">
        <v>0</v>
      </c>
      <c r="EW6403">
        <v>0</v>
      </c>
      <c r="EX6403">
        <v>0</v>
      </c>
      <c r="FB6403">
        <v>0</v>
      </c>
      <c r="FC6403">
        <v>1</v>
      </c>
    </row>
    <row r="6404" spans="1:159" x14ac:dyDescent="0.25">
      <c r="A6404" t="s">
        <v>53</v>
      </c>
      <c r="B6404" t="s">
        <v>41</v>
      </c>
      <c r="C6404" t="s">
        <v>76</v>
      </c>
      <c r="D6404" s="13" t="s">
        <v>171</v>
      </c>
      <c r="I6404">
        <v>0</v>
      </c>
      <c r="EA6404">
        <v>0</v>
      </c>
      <c r="EB6404">
        <v>0</v>
      </c>
      <c r="EC6404">
        <v>0</v>
      </c>
      <c r="ED6404">
        <v>0</v>
      </c>
      <c r="EE6404">
        <v>0</v>
      </c>
      <c r="EF6404">
        <v>0</v>
      </c>
      <c r="EG6404">
        <v>0</v>
      </c>
      <c r="EH6404">
        <v>0</v>
      </c>
      <c r="EI6404">
        <v>0</v>
      </c>
      <c r="EJ6404">
        <v>0</v>
      </c>
      <c r="EK6404">
        <v>0</v>
      </c>
      <c r="EL6404">
        <v>0</v>
      </c>
      <c r="EM6404">
        <v>0</v>
      </c>
      <c r="EN6404">
        <v>0</v>
      </c>
      <c r="EO6404">
        <v>0</v>
      </c>
      <c r="EP6404">
        <v>0</v>
      </c>
      <c r="EQ6404">
        <v>0</v>
      </c>
      <c r="ER6404">
        <v>0</v>
      </c>
      <c r="ES6404">
        <v>0</v>
      </c>
      <c r="ET6404">
        <v>0</v>
      </c>
      <c r="EU6404">
        <v>0</v>
      </c>
      <c r="EV6404">
        <v>0</v>
      </c>
      <c r="EW6404">
        <v>0</v>
      </c>
      <c r="EX6404">
        <v>0</v>
      </c>
      <c r="FB6404">
        <v>0</v>
      </c>
      <c r="FC6404">
        <v>1</v>
      </c>
    </row>
    <row r="6405" spans="1:159" x14ac:dyDescent="0.25">
      <c r="A6405" t="s">
        <v>53</v>
      </c>
      <c r="B6405" t="s">
        <v>41</v>
      </c>
      <c r="C6405" t="s">
        <v>75</v>
      </c>
      <c r="D6405" s="13" t="s">
        <v>171</v>
      </c>
      <c r="I6405">
        <v>0</v>
      </c>
      <c r="EA6405">
        <v>0</v>
      </c>
      <c r="EB6405">
        <v>0</v>
      </c>
      <c r="EC6405">
        <v>0</v>
      </c>
      <c r="ED6405">
        <v>0</v>
      </c>
      <c r="EE6405">
        <v>0</v>
      </c>
      <c r="EF6405">
        <v>0</v>
      </c>
      <c r="EG6405">
        <v>0</v>
      </c>
      <c r="EH6405">
        <v>0</v>
      </c>
      <c r="EI6405">
        <v>0</v>
      </c>
      <c r="EJ6405">
        <v>0</v>
      </c>
      <c r="EK6405">
        <v>0</v>
      </c>
      <c r="EL6405">
        <v>0</v>
      </c>
      <c r="EM6405">
        <v>0</v>
      </c>
      <c r="EN6405">
        <v>0</v>
      </c>
      <c r="EO6405">
        <v>0</v>
      </c>
      <c r="EP6405">
        <v>0</v>
      </c>
      <c r="EQ6405">
        <v>0</v>
      </c>
      <c r="ER6405">
        <v>0</v>
      </c>
      <c r="ES6405">
        <v>0</v>
      </c>
      <c r="ET6405">
        <v>0</v>
      </c>
      <c r="EU6405">
        <v>0</v>
      </c>
      <c r="EV6405">
        <v>0</v>
      </c>
      <c r="EW6405">
        <v>0</v>
      </c>
      <c r="EX6405">
        <v>0</v>
      </c>
      <c r="FB6405">
        <v>0</v>
      </c>
      <c r="FC6405">
        <v>1</v>
      </c>
    </row>
    <row r="6406" spans="1:159" x14ac:dyDescent="0.25">
      <c r="A6406" t="s">
        <v>53</v>
      </c>
      <c r="B6406" t="s">
        <v>41</v>
      </c>
      <c r="C6406" t="s">
        <v>77</v>
      </c>
      <c r="D6406" s="13" t="s">
        <v>171</v>
      </c>
      <c r="I6406">
        <v>0</v>
      </c>
      <c r="EA6406">
        <v>0</v>
      </c>
      <c r="EB6406">
        <v>0</v>
      </c>
      <c r="EC6406">
        <v>0</v>
      </c>
      <c r="ED6406">
        <v>0</v>
      </c>
      <c r="EE6406">
        <v>0</v>
      </c>
      <c r="EF6406">
        <v>0</v>
      </c>
      <c r="EG6406">
        <v>0</v>
      </c>
      <c r="EH6406">
        <v>0</v>
      </c>
      <c r="EI6406">
        <v>0</v>
      </c>
      <c r="EJ6406">
        <v>0</v>
      </c>
      <c r="EK6406">
        <v>0</v>
      </c>
      <c r="EL6406">
        <v>0</v>
      </c>
      <c r="EM6406">
        <v>0</v>
      </c>
      <c r="EN6406">
        <v>0</v>
      </c>
      <c r="EO6406">
        <v>0</v>
      </c>
      <c r="EP6406">
        <v>0</v>
      </c>
      <c r="EQ6406">
        <v>0</v>
      </c>
      <c r="ER6406">
        <v>0</v>
      </c>
      <c r="ES6406">
        <v>0</v>
      </c>
      <c r="ET6406">
        <v>0</v>
      </c>
      <c r="EU6406">
        <v>0</v>
      </c>
      <c r="EV6406">
        <v>0</v>
      </c>
      <c r="EW6406">
        <v>0</v>
      </c>
      <c r="EX6406">
        <v>0</v>
      </c>
      <c r="FB6406">
        <v>0</v>
      </c>
      <c r="FC6406">
        <v>1</v>
      </c>
    </row>
    <row r="6407" spans="1:159" x14ac:dyDescent="0.25">
      <c r="A6407" t="s">
        <v>53</v>
      </c>
      <c r="B6407" t="s">
        <v>41</v>
      </c>
      <c r="C6407" t="s">
        <v>84</v>
      </c>
      <c r="D6407" s="13" t="s">
        <v>171</v>
      </c>
      <c r="I6407">
        <v>0</v>
      </c>
      <c r="EA6407">
        <v>0</v>
      </c>
      <c r="EB6407">
        <v>0</v>
      </c>
      <c r="EC6407">
        <v>0</v>
      </c>
      <c r="ED6407">
        <v>0</v>
      </c>
      <c r="EE6407">
        <v>0</v>
      </c>
      <c r="EF6407">
        <v>0</v>
      </c>
      <c r="EG6407">
        <v>0</v>
      </c>
      <c r="EH6407">
        <v>0</v>
      </c>
      <c r="EI6407">
        <v>0</v>
      </c>
      <c r="EJ6407">
        <v>0</v>
      </c>
      <c r="EK6407">
        <v>0</v>
      </c>
      <c r="EL6407">
        <v>0</v>
      </c>
      <c r="EM6407">
        <v>0</v>
      </c>
      <c r="EN6407">
        <v>0</v>
      </c>
      <c r="EO6407">
        <v>0</v>
      </c>
      <c r="EP6407">
        <v>0</v>
      </c>
      <c r="EQ6407">
        <v>0</v>
      </c>
      <c r="ER6407">
        <v>0</v>
      </c>
      <c r="ES6407">
        <v>0</v>
      </c>
      <c r="ET6407">
        <v>0</v>
      </c>
      <c r="EU6407">
        <v>0</v>
      </c>
      <c r="EV6407">
        <v>0</v>
      </c>
      <c r="EW6407">
        <v>0</v>
      </c>
      <c r="EX6407">
        <v>0</v>
      </c>
      <c r="FB6407">
        <v>0</v>
      </c>
      <c r="FC6407">
        <v>1</v>
      </c>
    </row>
    <row r="6408" spans="1:159" x14ac:dyDescent="0.25">
      <c r="A6408" t="s">
        <v>53</v>
      </c>
      <c r="B6408" t="s">
        <v>41</v>
      </c>
      <c r="C6408" t="s">
        <v>72</v>
      </c>
      <c r="D6408" s="13" t="s">
        <v>171</v>
      </c>
      <c r="I6408">
        <v>0</v>
      </c>
      <c r="EA6408">
        <v>0</v>
      </c>
      <c r="EB6408">
        <v>0</v>
      </c>
      <c r="EC6408">
        <v>0</v>
      </c>
      <c r="ED6408">
        <v>0</v>
      </c>
      <c r="EE6408">
        <v>0</v>
      </c>
      <c r="EF6408">
        <v>0</v>
      </c>
      <c r="EG6408">
        <v>0</v>
      </c>
      <c r="EH6408">
        <v>0</v>
      </c>
      <c r="EI6408">
        <v>0</v>
      </c>
      <c r="EJ6408">
        <v>0</v>
      </c>
      <c r="EK6408">
        <v>0</v>
      </c>
      <c r="EL6408">
        <v>0</v>
      </c>
      <c r="EM6408">
        <v>0</v>
      </c>
      <c r="EN6408">
        <v>0</v>
      </c>
      <c r="EO6408">
        <v>0</v>
      </c>
      <c r="EP6408">
        <v>0</v>
      </c>
      <c r="EQ6408">
        <v>0</v>
      </c>
      <c r="ER6408">
        <v>0</v>
      </c>
      <c r="ES6408">
        <v>0</v>
      </c>
      <c r="ET6408">
        <v>0</v>
      </c>
      <c r="EU6408">
        <v>0</v>
      </c>
      <c r="EV6408">
        <v>0</v>
      </c>
      <c r="EW6408">
        <v>0</v>
      </c>
      <c r="EX6408">
        <v>0</v>
      </c>
      <c r="FB6408">
        <v>0</v>
      </c>
      <c r="FC6408">
        <v>1</v>
      </c>
    </row>
    <row r="6409" spans="1:159" x14ac:dyDescent="0.25">
      <c r="A6409" t="s">
        <v>53</v>
      </c>
      <c r="B6409" t="s">
        <v>41</v>
      </c>
      <c r="C6409" t="s">
        <v>80</v>
      </c>
      <c r="D6409" s="13" t="s">
        <v>171</v>
      </c>
      <c r="I6409">
        <v>0</v>
      </c>
      <c r="EA6409">
        <v>0</v>
      </c>
      <c r="EB6409">
        <v>0</v>
      </c>
      <c r="EC6409">
        <v>0</v>
      </c>
      <c r="ED6409">
        <v>0</v>
      </c>
      <c r="EE6409">
        <v>0</v>
      </c>
      <c r="EF6409">
        <v>0</v>
      </c>
      <c r="EG6409">
        <v>0</v>
      </c>
      <c r="EH6409">
        <v>0</v>
      </c>
      <c r="EI6409">
        <v>0</v>
      </c>
      <c r="EJ6409">
        <v>0</v>
      </c>
      <c r="EK6409">
        <v>0</v>
      </c>
      <c r="EL6409">
        <v>0</v>
      </c>
      <c r="EM6409">
        <v>0</v>
      </c>
      <c r="EN6409">
        <v>0</v>
      </c>
      <c r="EO6409">
        <v>0</v>
      </c>
      <c r="EP6409">
        <v>0</v>
      </c>
      <c r="EQ6409">
        <v>0</v>
      </c>
      <c r="ER6409">
        <v>0</v>
      </c>
      <c r="ES6409">
        <v>0</v>
      </c>
      <c r="ET6409">
        <v>0</v>
      </c>
      <c r="EU6409">
        <v>0</v>
      </c>
      <c r="EV6409">
        <v>0</v>
      </c>
      <c r="EW6409">
        <v>0</v>
      </c>
      <c r="EX6409">
        <v>0</v>
      </c>
      <c r="FB6409">
        <v>0</v>
      </c>
      <c r="FC6409">
        <v>1</v>
      </c>
    </row>
    <row r="7129" spans="37:73" x14ac:dyDescent="0.25">
      <c r="AK7129" s="20"/>
    </row>
    <row r="7133" spans="37:73" x14ac:dyDescent="0.25">
      <c r="AS7133" s="20"/>
    </row>
    <row r="7134" spans="37:73" x14ac:dyDescent="0.25">
      <c r="BU7134" s="20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21</vt:i4>
      </vt:variant>
    </vt:vector>
  </HeadingPairs>
  <TitlesOfParts>
    <vt:vector size="24" baseType="lpstr">
      <vt:lpstr>Table</vt:lpstr>
      <vt:lpstr>Lookups</vt:lpstr>
      <vt:lpstr>Data</vt:lpstr>
      <vt:lpstr>Called</vt:lpstr>
      <vt:lpstr>Criteria</vt:lpstr>
      <vt:lpstr>data</vt:lpstr>
      <vt:lpstr>date</vt:lpstr>
      <vt:lpstr>date_list</vt:lpstr>
      <vt:lpstr>Enrolled</vt:lpstr>
      <vt:lpstr>flag_confidential</vt:lpstr>
      <vt:lpstr>flag_no_event</vt:lpstr>
      <vt:lpstr>lca</vt:lpstr>
      <vt:lpstr>lca_list</vt:lpstr>
      <vt:lpstr>No_Subgroup</vt:lpstr>
      <vt:lpstr>Table!Print_Area</vt:lpstr>
      <vt:lpstr>Result_type</vt:lpstr>
      <vt:lpstr>Result_type_list</vt:lpstr>
      <vt:lpstr>subgroup</vt:lpstr>
      <vt:lpstr>subgroup_list</vt:lpstr>
      <vt:lpstr>sublap</vt:lpstr>
      <vt:lpstr>sublap_list</vt:lpstr>
      <vt:lpstr>Data!table_for_expost_private</vt:lpstr>
      <vt:lpstr>Time</vt:lpstr>
      <vt:lpstr>Time_list</vt:lpstr>
    </vt:vector>
  </TitlesOfParts>
  <Company>Christensen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Sherry Wang</cp:lastModifiedBy>
  <cp:lastPrinted>2009-04-03T17:07:33Z</cp:lastPrinted>
  <dcterms:created xsi:type="dcterms:W3CDTF">2009-03-24T17:58:42Z</dcterms:created>
  <dcterms:modified xsi:type="dcterms:W3CDTF">2025-03-25T15:20:11Z</dcterms:modified>
</cp:coreProperties>
</file>